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 e Pastas\GRUVE\Simulações\"/>
    </mc:Choice>
  </mc:AlternateContent>
  <xr:revisionPtr revIDLastSave="0" documentId="13_ncr:1_{FA4FF77E-2862-429F-8BF7-A3CE21265DE5}" xr6:coauthVersionLast="46" xr6:coauthVersionMax="46" xr10:uidLastSave="{00000000-0000-0000-0000-000000000000}"/>
  <bookViews>
    <workbookView xWindow="-120" yWindow="-120" windowWidth="20730" windowHeight="11160" tabRatio="798" firstSheet="6" activeTab="14" xr2:uid="{9396452B-AC58-4C00-93C0-439A5F6F42ED}"/>
  </bookViews>
  <sheets>
    <sheet name="Grade Horária original" sheetId="1" r:id="rId1"/>
    <sheet name="Grade Horária adaptada" sheetId="4" r:id="rId2"/>
    <sheet name="Média Passageiros" sheetId="2" r:id="rId3"/>
    <sheet name="Gasto Energético" sheetId="6" r:id="rId4"/>
    <sheet name="Calculo de Demanda" sheetId="11" r:id="rId5"/>
    <sheet name="Curva de Demanda" sheetId="12" r:id="rId6"/>
    <sheet name="Estimativa energética" sheetId="13" r:id="rId7"/>
    <sheet name="Tar.Light_atua" sheetId="15" state="hidden" r:id="rId8"/>
    <sheet name="Tar.Light_atua2" sheetId="16" state="hidden" r:id="rId9"/>
    <sheet name="Tarifas Light" sheetId="17" r:id="rId10"/>
    <sheet name="Análise Tarifária" sheetId="18" r:id="rId11"/>
    <sheet name="Custos Operacionais" sheetId="19" r:id="rId12"/>
    <sheet name="ANP" sheetId="21" r:id="rId13"/>
    <sheet name="Ultracapacitores" sheetId="22" r:id="rId14"/>
    <sheet name="Emissões" sheetId="23" r:id="rId15"/>
    <sheet name="Planilha1" sheetId="8" state="hidden" r:id="rId16"/>
  </sheets>
  <definedNames>
    <definedName name="_xlnm._FilterDatabase" localSheetId="12" hidden="1">ANP!$A$9:$G$18371</definedName>
    <definedName name="_xlnm._FilterDatabase" localSheetId="4" hidden="1">'Calculo de Demanda'!$U$3:$Y$123</definedName>
    <definedName name="_xlnm._FilterDatabase" localSheetId="5" hidden="1">'Curva de Demanda'!$M$2:$N$1444</definedName>
    <definedName name="_xlnm._FilterDatabase" localSheetId="3" hidden="1">'Gasto Energético'!$J$3:$FF$80</definedName>
    <definedName name="DadosExternos_1" localSheetId="7" hidden="1">Tar.Light_atua!$A$1:$S$10</definedName>
    <definedName name="DadosExternos_2" localSheetId="8" hidden="1">Tar.Light_atua2!$A$1:$M$10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3" l="1"/>
  <c r="J8" i="23"/>
  <c r="J7" i="23"/>
  <c r="E13" i="23"/>
  <c r="E12" i="23"/>
  <c r="E11" i="23"/>
  <c r="E10" i="23"/>
  <c r="E9" i="23"/>
  <c r="E7" i="23"/>
  <c r="E8" i="23"/>
  <c r="G9" i="23" l="1"/>
  <c r="G10" i="23"/>
  <c r="G12" i="23"/>
  <c r="G13" i="23"/>
  <c r="G8" i="23"/>
  <c r="D13" i="23"/>
  <c r="F13" i="23" s="1"/>
  <c r="D12" i="23"/>
  <c r="F12" i="23" s="1"/>
  <c r="D11" i="23"/>
  <c r="G11" i="23" s="1"/>
  <c r="D10" i="23"/>
  <c r="F10" i="23" s="1"/>
  <c r="D9" i="23"/>
  <c r="F9" i="23" s="1"/>
  <c r="D7" i="23"/>
  <c r="G7" i="23" s="1"/>
  <c r="D8" i="23"/>
  <c r="F8" i="23" s="1"/>
  <c r="C3" i="23"/>
  <c r="C2" i="23"/>
  <c r="F11" i="23" l="1"/>
  <c r="F7" i="23"/>
  <c r="AM15" i="2"/>
  <c r="AM16" i="2"/>
  <c r="AM17" i="2"/>
  <c r="AM18" i="2"/>
  <c r="AM14" i="2"/>
  <c r="AJ32" i="12"/>
  <c r="AJ34" i="12" s="1"/>
  <c r="AJ31" i="12"/>
  <c r="AJ33" i="12" s="1"/>
  <c r="C5" i="22" l="1"/>
  <c r="C9" i="22" s="1"/>
  <c r="C10" i="22" s="1"/>
  <c r="F10" i="22"/>
  <c r="I10" i="22"/>
  <c r="H10" i="22"/>
  <c r="G10" i="22"/>
  <c r="F16" i="22" l="1"/>
  <c r="F14" i="22"/>
  <c r="F15" i="22"/>
  <c r="F13" i="22"/>
  <c r="G13" i="22" l="1"/>
  <c r="H13" i="22" s="1"/>
  <c r="I13" i="22"/>
  <c r="I14" i="22"/>
  <c r="G14" i="22"/>
  <c r="H14" i="22" s="1"/>
  <c r="I15" i="22"/>
  <c r="G15" i="22"/>
  <c r="H15" i="22" s="1"/>
  <c r="I16" i="22"/>
  <c r="G16" i="22"/>
  <c r="H16" i="22" s="1"/>
  <c r="C13" i="19"/>
  <c r="C7" i="19"/>
  <c r="C10" i="21"/>
  <c r="C9" i="21"/>
  <c r="C8" i="21"/>
  <c r="K13" i="21"/>
  <c r="K12" i="21"/>
  <c r="J13" i="21"/>
  <c r="J12" i="21"/>
  <c r="J6" i="21"/>
  <c r="J7" i="21"/>
  <c r="J8" i="21"/>
  <c r="J9" i="21"/>
  <c r="J5" i="21"/>
  <c r="I10" i="21"/>
  <c r="I8" i="21"/>
  <c r="I9" i="21"/>
  <c r="I7" i="21"/>
  <c r="I6" i="21"/>
  <c r="I5" i="21"/>
  <c r="C6" i="21"/>
  <c r="AG22" i="2"/>
  <c r="AF22" i="2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2" i="2"/>
  <c r="AF12" i="2"/>
  <c r="AG11" i="2"/>
  <c r="AF11" i="2"/>
  <c r="AG10" i="2"/>
  <c r="AF10" i="2"/>
  <c r="AG9" i="2"/>
  <c r="AF9" i="2"/>
  <c r="AG8" i="2"/>
  <c r="AF8" i="2"/>
  <c r="AG7" i="2"/>
  <c r="AF7" i="2"/>
  <c r="AG6" i="2"/>
  <c r="AF6" i="2"/>
  <c r="AG5" i="2"/>
  <c r="AF5" i="2"/>
  <c r="AG4" i="2"/>
  <c r="AF4" i="2"/>
  <c r="C24" i="6" l="1"/>
  <c r="K605" i="12" l="1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AJ35" i="12" l="1"/>
  <c r="AJ30" i="12"/>
  <c r="M605" i="12"/>
  <c r="M606" i="12"/>
  <c r="N606" i="12" s="1"/>
  <c r="M607" i="12"/>
  <c r="M608" i="12"/>
  <c r="N608" i="12" s="1"/>
  <c r="M609" i="12"/>
  <c r="M610" i="12"/>
  <c r="M611" i="12"/>
  <c r="M612" i="12"/>
  <c r="N612" i="12" s="1"/>
  <c r="M613" i="12"/>
  <c r="N613" i="12" s="1"/>
  <c r="M614" i="12"/>
  <c r="M615" i="12"/>
  <c r="M616" i="12"/>
  <c r="N616" i="12" s="1"/>
  <c r="M617" i="12"/>
  <c r="N617" i="12" s="1"/>
  <c r="M618" i="12"/>
  <c r="N618" i="12" s="1"/>
  <c r="M619" i="12"/>
  <c r="M620" i="12"/>
  <c r="N620" i="12" s="1"/>
  <c r="M621" i="12"/>
  <c r="M622" i="12"/>
  <c r="N622" i="12" s="1"/>
  <c r="M623" i="12"/>
  <c r="M624" i="12"/>
  <c r="N624" i="12" s="1"/>
  <c r="M625" i="12"/>
  <c r="M626" i="12"/>
  <c r="M627" i="12"/>
  <c r="M628" i="12"/>
  <c r="N628" i="12" s="1"/>
  <c r="M629" i="12"/>
  <c r="N629" i="12" s="1"/>
  <c r="M630" i="12"/>
  <c r="M631" i="12"/>
  <c r="M632" i="12"/>
  <c r="N632" i="12" s="1"/>
  <c r="M633" i="12"/>
  <c r="N633" i="12" s="1"/>
  <c r="M634" i="12"/>
  <c r="N634" i="12" s="1"/>
  <c r="M635" i="12"/>
  <c r="M636" i="12"/>
  <c r="N636" i="12" s="1"/>
  <c r="M637" i="12"/>
  <c r="M638" i="12"/>
  <c r="N638" i="12" s="1"/>
  <c r="M639" i="12"/>
  <c r="M640" i="12"/>
  <c r="N640" i="12" s="1"/>
  <c r="M641" i="12"/>
  <c r="M642" i="12"/>
  <c r="M643" i="12"/>
  <c r="M644" i="12"/>
  <c r="N644" i="12" s="1"/>
  <c r="M645" i="12"/>
  <c r="N645" i="12" s="1"/>
  <c r="M646" i="12"/>
  <c r="M647" i="12"/>
  <c r="M648" i="12"/>
  <c r="N648" i="12" s="1"/>
  <c r="M649" i="12"/>
  <c r="N649" i="12" s="1"/>
  <c r="M650" i="12"/>
  <c r="N650" i="12" s="1"/>
  <c r="M651" i="12"/>
  <c r="M652" i="12"/>
  <c r="N652" i="12" s="1"/>
  <c r="M653" i="12"/>
  <c r="M654" i="12"/>
  <c r="N654" i="12" s="1"/>
  <c r="M655" i="12"/>
  <c r="M656" i="12"/>
  <c r="N656" i="12" s="1"/>
  <c r="M657" i="12"/>
  <c r="M658" i="12"/>
  <c r="M659" i="12"/>
  <c r="M660" i="12"/>
  <c r="N660" i="12" s="1"/>
  <c r="M661" i="12"/>
  <c r="N661" i="12" s="1"/>
  <c r="M662" i="12"/>
  <c r="M663" i="12"/>
  <c r="M664" i="12"/>
  <c r="N664" i="12" s="1"/>
  <c r="M665" i="12"/>
  <c r="N665" i="12" s="1"/>
  <c r="M666" i="12"/>
  <c r="N666" i="12" s="1"/>
  <c r="M667" i="12"/>
  <c r="M668" i="12"/>
  <c r="N668" i="12" s="1"/>
  <c r="M669" i="12"/>
  <c r="M670" i="12"/>
  <c r="N670" i="12" s="1"/>
  <c r="M671" i="12"/>
  <c r="M672" i="12"/>
  <c r="N672" i="12" s="1"/>
  <c r="M673" i="12"/>
  <c r="M674" i="12"/>
  <c r="M675" i="12"/>
  <c r="M676" i="12"/>
  <c r="N676" i="12" s="1"/>
  <c r="M677" i="12"/>
  <c r="N677" i="12" s="1"/>
  <c r="M678" i="12"/>
  <c r="M679" i="12"/>
  <c r="M680" i="12"/>
  <c r="N680" i="12" s="1"/>
  <c r="M681" i="12"/>
  <c r="N681" i="12" s="1"/>
  <c r="M682" i="12"/>
  <c r="N682" i="12" s="1"/>
  <c r="M683" i="12"/>
  <c r="M684" i="12"/>
  <c r="N684" i="12" s="1"/>
  <c r="M685" i="12"/>
  <c r="M686" i="12"/>
  <c r="N686" i="12" s="1"/>
  <c r="M687" i="12"/>
  <c r="M688" i="12"/>
  <c r="N688" i="12" s="1"/>
  <c r="M689" i="12"/>
  <c r="M690" i="12"/>
  <c r="M691" i="12"/>
  <c r="M692" i="12"/>
  <c r="N692" i="12" s="1"/>
  <c r="M693" i="12"/>
  <c r="N693" i="12" s="1"/>
  <c r="M694" i="12"/>
  <c r="M695" i="12"/>
  <c r="M696" i="12"/>
  <c r="N696" i="12" s="1"/>
  <c r="M697" i="12"/>
  <c r="N697" i="12" s="1"/>
  <c r="M698" i="12"/>
  <c r="N698" i="12" s="1"/>
  <c r="M699" i="12"/>
  <c r="M700" i="12"/>
  <c r="N700" i="12" s="1"/>
  <c r="M701" i="12"/>
  <c r="M702" i="12"/>
  <c r="N702" i="12" s="1"/>
  <c r="M703" i="12"/>
  <c r="M704" i="12"/>
  <c r="N704" i="12" s="1"/>
  <c r="M705" i="12"/>
  <c r="M706" i="12"/>
  <c r="M707" i="12"/>
  <c r="M708" i="12"/>
  <c r="N708" i="12" s="1"/>
  <c r="M709" i="12"/>
  <c r="N709" i="12" s="1"/>
  <c r="M710" i="12"/>
  <c r="M711" i="12"/>
  <c r="M712" i="12"/>
  <c r="N712" i="12" s="1"/>
  <c r="M713" i="12"/>
  <c r="N713" i="12" s="1"/>
  <c r="M714" i="12"/>
  <c r="N714" i="12" s="1"/>
  <c r="M715" i="12"/>
  <c r="M716" i="12"/>
  <c r="N716" i="12" s="1"/>
  <c r="M717" i="12"/>
  <c r="M718" i="12"/>
  <c r="N718" i="12" s="1"/>
  <c r="M719" i="12"/>
  <c r="M720" i="12"/>
  <c r="N720" i="12" s="1"/>
  <c r="M721" i="12"/>
  <c r="M722" i="12"/>
  <c r="M723" i="12"/>
  <c r="M724" i="12"/>
  <c r="N724" i="12" s="1"/>
  <c r="M725" i="12"/>
  <c r="N725" i="12" s="1"/>
  <c r="M726" i="12"/>
  <c r="M727" i="12"/>
  <c r="M728" i="12"/>
  <c r="N728" i="12" s="1"/>
  <c r="M729" i="12"/>
  <c r="N729" i="12" s="1"/>
  <c r="M730" i="12"/>
  <c r="N730" i="12" s="1"/>
  <c r="M731" i="12"/>
  <c r="M732" i="12"/>
  <c r="N732" i="12" s="1"/>
  <c r="M733" i="12"/>
  <c r="M734" i="12"/>
  <c r="N734" i="12" s="1"/>
  <c r="M735" i="12"/>
  <c r="M736" i="12"/>
  <c r="N736" i="12" s="1"/>
  <c r="M737" i="12"/>
  <c r="M738" i="12"/>
  <c r="M739" i="12"/>
  <c r="M740" i="12"/>
  <c r="N740" i="12" s="1"/>
  <c r="M741" i="12"/>
  <c r="N741" i="12" s="1"/>
  <c r="M742" i="12"/>
  <c r="M743" i="12"/>
  <c r="M744" i="12"/>
  <c r="N744" i="12" s="1"/>
  <c r="M745" i="12"/>
  <c r="N745" i="12" s="1"/>
  <c r="M746" i="12"/>
  <c r="N746" i="12" s="1"/>
  <c r="M747" i="12"/>
  <c r="M748" i="12"/>
  <c r="N748" i="12" s="1"/>
  <c r="M749" i="12"/>
  <c r="M750" i="12"/>
  <c r="N750" i="12" s="1"/>
  <c r="M751" i="12"/>
  <c r="M752" i="12"/>
  <c r="N752" i="12" s="1"/>
  <c r="M753" i="12"/>
  <c r="M754" i="12"/>
  <c r="M755" i="12"/>
  <c r="M756" i="12"/>
  <c r="N756" i="12" s="1"/>
  <c r="M757" i="12"/>
  <c r="N757" i="12" s="1"/>
  <c r="M758" i="12"/>
  <c r="M759" i="12"/>
  <c r="M760" i="12"/>
  <c r="N760" i="12" s="1"/>
  <c r="M761" i="12"/>
  <c r="N761" i="12" s="1"/>
  <c r="M762" i="12"/>
  <c r="N762" i="12" s="1"/>
  <c r="M763" i="12"/>
  <c r="M764" i="12"/>
  <c r="N764" i="12" s="1"/>
  <c r="M765" i="12"/>
  <c r="M766" i="12"/>
  <c r="N766" i="12" s="1"/>
  <c r="M767" i="12"/>
  <c r="M768" i="12"/>
  <c r="N768" i="12" s="1"/>
  <c r="M769" i="12"/>
  <c r="M770" i="12"/>
  <c r="M771" i="12"/>
  <c r="M772" i="12"/>
  <c r="N772" i="12" s="1"/>
  <c r="M773" i="12"/>
  <c r="N773" i="12" s="1"/>
  <c r="M774" i="12"/>
  <c r="M775" i="12"/>
  <c r="M776" i="12"/>
  <c r="N776" i="12" s="1"/>
  <c r="M777" i="12"/>
  <c r="N777" i="12" s="1"/>
  <c r="M778" i="12"/>
  <c r="N778" i="12" s="1"/>
  <c r="M779" i="12"/>
  <c r="M780" i="12"/>
  <c r="N780" i="12" s="1"/>
  <c r="M781" i="12"/>
  <c r="M782" i="12"/>
  <c r="N782" i="12" s="1"/>
  <c r="M783" i="12"/>
  <c r="M784" i="12"/>
  <c r="N784" i="12" s="1"/>
  <c r="M785" i="12"/>
  <c r="M786" i="12"/>
  <c r="M787" i="12"/>
  <c r="M788" i="12"/>
  <c r="N788" i="12" s="1"/>
  <c r="M789" i="12"/>
  <c r="N789" i="12" s="1"/>
  <c r="M790" i="12"/>
  <c r="M791" i="12"/>
  <c r="M792" i="12"/>
  <c r="N792" i="12" s="1"/>
  <c r="M793" i="12"/>
  <c r="N793" i="12" s="1"/>
  <c r="M794" i="12"/>
  <c r="N794" i="12" s="1"/>
  <c r="M795" i="12"/>
  <c r="M796" i="12"/>
  <c r="N796" i="12" s="1"/>
  <c r="M797" i="12"/>
  <c r="M798" i="12"/>
  <c r="N798" i="12" s="1"/>
  <c r="M799" i="12"/>
  <c r="M800" i="12"/>
  <c r="N800" i="12" s="1"/>
  <c r="M801" i="12"/>
  <c r="M802" i="12"/>
  <c r="M803" i="12"/>
  <c r="M804" i="12"/>
  <c r="N804" i="12" s="1"/>
  <c r="M805" i="12"/>
  <c r="N805" i="12" s="1"/>
  <c r="M806" i="12"/>
  <c r="M807" i="12"/>
  <c r="M808" i="12"/>
  <c r="N808" i="12" s="1"/>
  <c r="M809" i="12"/>
  <c r="N809" i="12" s="1"/>
  <c r="M810" i="12"/>
  <c r="N810" i="12" s="1"/>
  <c r="M811" i="12"/>
  <c r="M812" i="12"/>
  <c r="N812" i="12" s="1"/>
  <c r="M813" i="12"/>
  <c r="M814" i="12"/>
  <c r="N814" i="12" s="1"/>
  <c r="M815" i="12"/>
  <c r="M816" i="12"/>
  <c r="N816" i="12" s="1"/>
  <c r="M817" i="12"/>
  <c r="M818" i="12"/>
  <c r="M819" i="12"/>
  <c r="M820" i="12"/>
  <c r="N820" i="12" s="1"/>
  <c r="M821" i="12"/>
  <c r="N821" i="12" s="1"/>
  <c r="M822" i="12"/>
  <c r="M823" i="12"/>
  <c r="M824" i="12"/>
  <c r="N824" i="12" s="1"/>
  <c r="M825" i="12"/>
  <c r="N825" i="12" s="1"/>
  <c r="M826" i="12"/>
  <c r="N826" i="12" s="1"/>
  <c r="M827" i="12"/>
  <c r="M828" i="12"/>
  <c r="N828" i="12" s="1"/>
  <c r="M829" i="12"/>
  <c r="M830" i="12"/>
  <c r="N830" i="12" s="1"/>
  <c r="M831" i="12"/>
  <c r="M832" i="12"/>
  <c r="N832" i="12" s="1"/>
  <c r="M833" i="12"/>
  <c r="N833" i="12" s="1"/>
  <c r="M834" i="12"/>
  <c r="M835" i="12"/>
  <c r="M836" i="12"/>
  <c r="N836" i="12" s="1"/>
  <c r="M837" i="12"/>
  <c r="N837" i="12" s="1"/>
  <c r="M838" i="12"/>
  <c r="N838" i="12" s="1"/>
  <c r="M839" i="12"/>
  <c r="M840" i="12"/>
  <c r="N840" i="12" s="1"/>
  <c r="M841" i="12"/>
  <c r="N841" i="12" s="1"/>
  <c r="M842" i="12"/>
  <c r="M843" i="12"/>
  <c r="M844" i="12"/>
  <c r="N844" i="12" s="1"/>
  <c r="M845" i="12"/>
  <c r="N845" i="12" s="1"/>
  <c r="M846" i="12"/>
  <c r="N846" i="12" s="1"/>
  <c r="M847" i="12"/>
  <c r="M848" i="12"/>
  <c r="N848" i="12" s="1"/>
  <c r="M849" i="12"/>
  <c r="M850" i="12"/>
  <c r="N850" i="12" s="1"/>
  <c r="M851" i="12"/>
  <c r="M852" i="12"/>
  <c r="N852" i="12" s="1"/>
  <c r="M853" i="12"/>
  <c r="M854" i="12"/>
  <c r="M855" i="12"/>
  <c r="M856" i="12"/>
  <c r="N856" i="12" s="1"/>
  <c r="M857" i="12"/>
  <c r="N857" i="12" s="1"/>
  <c r="M858" i="12"/>
  <c r="N858" i="12" s="1"/>
  <c r="M859" i="12"/>
  <c r="M860" i="12"/>
  <c r="N860" i="12" s="1"/>
  <c r="M861" i="12"/>
  <c r="M862" i="12"/>
  <c r="N862" i="12" s="1"/>
  <c r="M863" i="12"/>
  <c r="M864" i="12"/>
  <c r="N864" i="12" s="1"/>
  <c r="M865" i="12"/>
  <c r="N865" i="12" s="1"/>
  <c r="M866" i="12"/>
  <c r="M867" i="12"/>
  <c r="M868" i="12"/>
  <c r="N868" i="12" s="1"/>
  <c r="M869" i="12"/>
  <c r="N869" i="12" s="1"/>
  <c r="M870" i="12"/>
  <c r="N870" i="12" s="1"/>
  <c r="M871" i="12"/>
  <c r="M872" i="12"/>
  <c r="N872" i="12" s="1"/>
  <c r="M873" i="12"/>
  <c r="N873" i="12" s="1"/>
  <c r="M874" i="12"/>
  <c r="M875" i="12"/>
  <c r="M876" i="12"/>
  <c r="N876" i="12" s="1"/>
  <c r="M877" i="12"/>
  <c r="N877" i="12" s="1"/>
  <c r="M878" i="12"/>
  <c r="N878" i="12" s="1"/>
  <c r="M879" i="12"/>
  <c r="M880" i="12"/>
  <c r="N880" i="12" s="1"/>
  <c r="M881" i="12"/>
  <c r="M882" i="12"/>
  <c r="N882" i="12" s="1"/>
  <c r="M883" i="12"/>
  <c r="M884" i="12"/>
  <c r="N884" i="12" s="1"/>
  <c r="M885" i="12"/>
  <c r="M886" i="12"/>
  <c r="M887" i="12"/>
  <c r="M888" i="12"/>
  <c r="N888" i="12" s="1"/>
  <c r="M889" i="12"/>
  <c r="N889" i="12" s="1"/>
  <c r="M890" i="12"/>
  <c r="N890" i="12" s="1"/>
  <c r="M891" i="12"/>
  <c r="M892" i="12"/>
  <c r="N892" i="12" s="1"/>
  <c r="M893" i="12"/>
  <c r="M894" i="12"/>
  <c r="N894" i="12" s="1"/>
  <c r="M895" i="12"/>
  <c r="M896" i="12"/>
  <c r="N896" i="12" s="1"/>
  <c r="M897" i="12"/>
  <c r="N897" i="12" s="1"/>
  <c r="M898" i="12"/>
  <c r="M899" i="12"/>
  <c r="M900" i="12"/>
  <c r="N900" i="12" s="1"/>
  <c r="M901" i="12"/>
  <c r="N901" i="12" s="1"/>
  <c r="M902" i="12"/>
  <c r="N902" i="12" s="1"/>
  <c r="M903" i="12"/>
  <c r="M904" i="12"/>
  <c r="N904" i="12" s="1"/>
  <c r="M905" i="12"/>
  <c r="N905" i="12" s="1"/>
  <c r="M906" i="12"/>
  <c r="M907" i="12"/>
  <c r="M908" i="12"/>
  <c r="N908" i="12" s="1"/>
  <c r="M909" i="12"/>
  <c r="N909" i="12" s="1"/>
  <c r="M910" i="12"/>
  <c r="N910" i="12" s="1"/>
  <c r="M911" i="12"/>
  <c r="M912" i="12"/>
  <c r="N912" i="12" s="1"/>
  <c r="M913" i="12"/>
  <c r="M914" i="12"/>
  <c r="N914" i="12" s="1"/>
  <c r="M915" i="12"/>
  <c r="M916" i="12"/>
  <c r="N916" i="12" s="1"/>
  <c r="M917" i="12"/>
  <c r="M918" i="12"/>
  <c r="M919" i="12"/>
  <c r="M920" i="12"/>
  <c r="N920" i="12" s="1"/>
  <c r="M921" i="12"/>
  <c r="N921" i="12" s="1"/>
  <c r="M922" i="12"/>
  <c r="N922" i="12" s="1"/>
  <c r="M923" i="12"/>
  <c r="M924" i="12"/>
  <c r="N924" i="12" s="1"/>
  <c r="M925" i="12"/>
  <c r="M926" i="12"/>
  <c r="N926" i="12" s="1"/>
  <c r="M927" i="12"/>
  <c r="M928" i="12"/>
  <c r="N928" i="12" s="1"/>
  <c r="M929" i="12"/>
  <c r="N929" i="12" s="1"/>
  <c r="M930" i="12"/>
  <c r="M931" i="12"/>
  <c r="M932" i="12"/>
  <c r="N932" i="12" s="1"/>
  <c r="M933" i="12"/>
  <c r="N933" i="12" s="1"/>
  <c r="M934" i="12"/>
  <c r="N934" i="12" s="1"/>
  <c r="M935" i="12"/>
  <c r="M936" i="12"/>
  <c r="N936" i="12" s="1"/>
  <c r="M937" i="12"/>
  <c r="N937" i="12" s="1"/>
  <c r="M938" i="12"/>
  <c r="M939" i="12"/>
  <c r="M940" i="12"/>
  <c r="N940" i="12" s="1"/>
  <c r="M941" i="12"/>
  <c r="N941" i="12" s="1"/>
  <c r="M942" i="12"/>
  <c r="N942" i="12" s="1"/>
  <c r="M943" i="12"/>
  <c r="M944" i="12"/>
  <c r="N944" i="12" s="1"/>
  <c r="M945" i="12"/>
  <c r="M946" i="12"/>
  <c r="N946" i="12" s="1"/>
  <c r="M947" i="12"/>
  <c r="M948" i="12"/>
  <c r="N948" i="12" s="1"/>
  <c r="M949" i="12"/>
  <c r="M950" i="12"/>
  <c r="M951" i="12"/>
  <c r="M952" i="12"/>
  <c r="N952" i="12" s="1"/>
  <c r="M953" i="12"/>
  <c r="N953" i="12" s="1"/>
  <c r="M954" i="12"/>
  <c r="N954" i="12" s="1"/>
  <c r="M955" i="12"/>
  <c r="M956" i="12"/>
  <c r="N956" i="12" s="1"/>
  <c r="M957" i="12"/>
  <c r="M958" i="12"/>
  <c r="N958" i="12" s="1"/>
  <c r="M959" i="12"/>
  <c r="M960" i="12"/>
  <c r="N960" i="12" s="1"/>
  <c r="M961" i="12"/>
  <c r="N961" i="12" s="1"/>
  <c r="M962" i="12"/>
  <c r="M963" i="12"/>
  <c r="M964" i="12"/>
  <c r="N964" i="12" s="1"/>
  <c r="M965" i="12"/>
  <c r="N965" i="12" s="1"/>
  <c r="M966" i="12"/>
  <c r="N966" i="12" s="1"/>
  <c r="M967" i="12"/>
  <c r="M968" i="12"/>
  <c r="N968" i="12" s="1"/>
  <c r="M969" i="12"/>
  <c r="N969" i="12" s="1"/>
  <c r="M970" i="12"/>
  <c r="M971" i="12"/>
  <c r="M972" i="12"/>
  <c r="N972" i="12" s="1"/>
  <c r="M973" i="12"/>
  <c r="N973" i="12" s="1"/>
  <c r="M974" i="12"/>
  <c r="N974" i="12" s="1"/>
  <c r="M975" i="12"/>
  <c r="M976" i="12"/>
  <c r="N976" i="12" s="1"/>
  <c r="M977" i="12"/>
  <c r="M978" i="12"/>
  <c r="N978" i="12" s="1"/>
  <c r="M979" i="12"/>
  <c r="M980" i="12"/>
  <c r="N980" i="12" s="1"/>
  <c r="M981" i="12"/>
  <c r="M982" i="12"/>
  <c r="M983" i="12"/>
  <c r="M984" i="12"/>
  <c r="N984" i="12" s="1"/>
  <c r="M985" i="12"/>
  <c r="N985" i="12" s="1"/>
  <c r="M986" i="12"/>
  <c r="N986" i="12" s="1"/>
  <c r="M987" i="12"/>
  <c r="M988" i="12"/>
  <c r="N988" i="12" s="1"/>
  <c r="M989" i="12"/>
  <c r="M990" i="12"/>
  <c r="N990" i="12" s="1"/>
  <c r="M991" i="12"/>
  <c r="M992" i="12"/>
  <c r="N992" i="12" s="1"/>
  <c r="M993" i="12"/>
  <c r="N993" i="12" s="1"/>
  <c r="M994" i="12"/>
  <c r="M995" i="12"/>
  <c r="M996" i="12"/>
  <c r="N996" i="12" s="1"/>
  <c r="M997" i="12"/>
  <c r="N997" i="12" s="1"/>
  <c r="M998" i="12"/>
  <c r="N998" i="12" s="1"/>
  <c r="M999" i="12"/>
  <c r="M1000" i="12"/>
  <c r="N1000" i="12" s="1"/>
  <c r="M1001" i="12"/>
  <c r="N1001" i="12" s="1"/>
  <c r="M1002" i="12"/>
  <c r="M1003" i="12"/>
  <c r="M1004" i="12"/>
  <c r="N1004" i="12" s="1"/>
  <c r="M1005" i="12"/>
  <c r="N1005" i="12" s="1"/>
  <c r="M1006" i="12"/>
  <c r="N1006" i="12" s="1"/>
  <c r="M1007" i="12"/>
  <c r="M1008" i="12"/>
  <c r="N1008" i="12" s="1"/>
  <c r="M1009" i="12"/>
  <c r="M1010" i="12"/>
  <c r="N1010" i="12" s="1"/>
  <c r="M1011" i="12"/>
  <c r="M1012" i="12"/>
  <c r="N1012" i="12" s="1"/>
  <c r="M1013" i="12"/>
  <c r="M1014" i="12"/>
  <c r="M1015" i="12"/>
  <c r="M1016" i="12"/>
  <c r="N1016" i="12" s="1"/>
  <c r="M1017" i="12"/>
  <c r="M1018" i="12"/>
  <c r="N1018" i="12" s="1"/>
  <c r="M1019" i="12"/>
  <c r="M1020" i="12"/>
  <c r="N1020" i="12" s="1"/>
  <c r="M1021" i="12"/>
  <c r="N1021" i="12" s="1"/>
  <c r="M1022" i="12"/>
  <c r="M1023" i="12"/>
  <c r="M1024" i="12"/>
  <c r="N1024" i="12" s="1"/>
  <c r="M1025" i="12"/>
  <c r="N1025" i="12" s="1"/>
  <c r="M1026" i="12"/>
  <c r="N1026" i="12" s="1"/>
  <c r="M1027" i="12"/>
  <c r="M1028" i="12"/>
  <c r="N1028" i="12" s="1"/>
  <c r="M1029" i="12"/>
  <c r="N1029" i="12" s="1"/>
  <c r="M1030" i="12"/>
  <c r="M1031" i="12"/>
  <c r="M1032" i="12"/>
  <c r="N1032" i="12" s="1"/>
  <c r="M1033" i="12"/>
  <c r="M1034" i="12"/>
  <c r="N1034" i="12" s="1"/>
  <c r="M1035" i="12"/>
  <c r="M1036" i="12"/>
  <c r="N1036" i="12" s="1"/>
  <c r="M1037" i="12"/>
  <c r="N1037" i="12" s="1"/>
  <c r="M1038" i="12"/>
  <c r="M1039" i="12"/>
  <c r="M1040" i="12"/>
  <c r="N1040" i="12" s="1"/>
  <c r="M1041" i="12"/>
  <c r="M1042" i="12"/>
  <c r="N1042" i="12" s="1"/>
  <c r="M1043" i="12"/>
  <c r="M1044" i="12"/>
  <c r="N1044" i="12" s="1"/>
  <c r="M1045" i="12"/>
  <c r="N1045" i="12" s="1"/>
  <c r="M1046" i="12"/>
  <c r="M1047" i="12"/>
  <c r="M1048" i="12"/>
  <c r="N1048" i="12" s="1"/>
  <c r="M1049" i="12"/>
  <c r="N1049" i="12" s="1"/>
  <c r="M1050" i="12"/>
  <c r="N1050" i="12" s="1"/>
  <c r="M1051" i="12"/>
  <c r="M1052" i="12"/>
  <c r="N1052" i="12" s="1"/>
  <c r="M1053" i="12"/>
  <c r="N1053" i="12" s="1"/>
  <c r="M1054" i="12"/>
  <c r="M1055" i="12"/>
  <c r="M1056" i="12"/>
  <c r="N1056" i="12" s="1"/>
  <c r="M1057" i="12"/>
  <c r="M1058" i="12"/>
  <c r="N1058" i="12" s="1"/>
  <c r="M1059" i="12"/>
  <c r="M1060" i="12"/>
  <c r="N1060" i="12" s="1"/>
  <c r="M1061" i="12"/>
  <c r="M1062" i="12"/>
  <c r="M1063" i="12"/>
  <c r="M1064" i="12"/>
  <c r="N1064" i="12" s="1"/>
  <c r="M1065" i="12"/>
  <c r="M1066" i="12"/>
  <c r="N1066" i="12" s="1"/>
  <c r="M1067" i="12"/>
  <c r="M1068" i="12"/>
  <c r="N1068" i="12" s="1"/>
  <c r="M1069" i="12"/>
  <c r="N1069" i="12" s="1"/>
  <c r="M1070" i="12"/>
  <c r="M1071" i="12"/>
  <c r="M1072" i="12"/>
  <c r="N1072" i="12" s="1"/>
  <c r="M1073" i="12"/>
  <c r="N1073" i="12" s="1"/>
  <c r="M1074" i="12"/>
  <c r="N1074" i="12" s="1"/>
  <c r="M1075" i="12"/>
  <c r="M1076" i="12"/>
  <c r="N1076" i="12" s="1"/>
  <c r="M1077" i="12"/>
  <c r="N1077" i="12" s="1"/>
  <c r="M1078" i="12"/>
  <c r="M1079" i="12"/>
  <c r="M1080" i="12"/>
  <c r="N1080" i="12" s="1"/>
  <c r="M1081" i="12"/>
  <c r="M1082" i="12"/>
  <c r="N1082" i="12" s="1"/>
  <c r="M1083" i="12"/>
  <c r="M1084" i="12"/>
  <c r="N1084" i="12" s="1"/>
  <c r="M1085" i="12"/>
  <c r="M1086" i="12"/>
  <c r="M1087" i="12"/>
  <c r="M1088" i="12"/>
  <c r="N1088" i="12" s="1"/>
  <c r="M1089" i="12"/>
  <c r="N1089" i="12" s="1"/>
  <c r="M1090" i="12"/>
  <c r="N1090" i="12" s="1"/>
  <c r="M1091" i="12"/>
  <c r="M1092" i="12"/>
  <c r="N1092" i="12" s="1"/>
  <c r="M1093" i="12"/>
  <c r="N1093" i="12" s="1"/>
  <c r="M1094" i="12"/>
  <c r="M1095" i="12"/>
  <c r="M1096" i="12"/>
  <c r="N1096" i="12" s="1"/>
  <c r="M1097" i="12"/>
  <c r="N1097" i="12" s="1"/>
  <c r="M1098" i="12"/>
  <c r="N1098" i="12" s="1"/>
  <c r="M1099" i="12"/>
  <c r="M1100" i="12"/>
  <c r="N1100" i="12" s="1"/>
  <c r="M1101" i="12"/>
  <c r="M1102" i="12"/>
  <c r="M1103" i="12"/>
  <c r="M1104" i="12"/>
  <c r="M1105" i="12"/>
  <c r="N1105" i="12" s="1"/>
  <c r="M1106" i="12"/>
  <c r="N1106" i="12" s="1"/>
  <c r="M1107" i="12"/>
  <c r="M1108" i="12"/>
  <c r="N1108" i="12" s="1"/>
  <c r="M1109" i="12"/>
  <c r="M1110" i="12"/>
  <c r="M1111" i="12"/>
  <c r="M1112" i="12"/>
  <c r="N1112" i="12" s="1"/>
  <c r="M1113" i="12"/>
  <c r="N1113" i="12" s="1"/>
  <c r="M1114" i="12"/>
  <c r="N1114" i="12" s="1"/>
  <c r="M1115" i="12"/>
  <c r="M1116" i="12"/>
  <c r="N1116" i="12" s="1"/>
  <c r="M1117" i="12"/>
  <c r="N1117" i="12" s="1"/>
  <c r="M1118" i="12"/>
  <c r="N1118" i="12" s="1"/>
  <c r="M1119" i="12"/>
  <c r="M1120" i="12"/>
  <c r="N1120" i="12" s="1"/>
  <c r="M1121" i="12"/>
  <c r="N1121" i="12" s="1"/>
  <c r="M1122" i="12"/>
  <c r="N1122" i="12" s="1"/>
  <c r="M1123" i="12"/>
  <c r="M1124" i="12"/>
  <c r="N1124" i="12" s="1"/>
  <c r="M1125" i="12"/>
  <c r="M1126" i="12"/>
  <c r="N1126" i="12" s="1"/>
  <c r="M1127" i="12"/>
  <c r="M1128" i="12"/>
  <c r="N1128" i="12" s="1"/>
  <c r="M1129" i="12"/>
  <c r="M1130" i="12"/>
  <c r="N1130" i="12" s="1"/>
  <c r="M1131" i="12"/>
  <c r="M1132" i="12"/>
  <c r="N1132" i="12" s="1"/>
  <c r="M1133" i="12"/>
  <c r="N1133" i="12" s="1"/>
  <c r="M1134" i="12"/>
  <c r="M1135" i="12"/>
  <c r="M1136" i="12"/>
  <c r="N1136" i="12" s="1"/>
  <c r="M1137" i="12"/>
  <c r="N1137" i="12" s="1"/>
  <c r="M1138" i="12"/>
  <c r="N1138" i="12" s="1"/>
  <c r="M1139" i="12"/>
  <c r="M1140" i="12"/>
  <c r="N1140" i="12" s="1"/>
  <c r="M1141" i="12"/>
  <c r="N1141" i="12" s="1"/>
  <c r="M1142" i="12"/>
  <c r="M1143" i="12"/>
  <c r="M1144" i="12"/>
  <c r="N1144" i="12" s="1"/>
  <c r="M1145" i="12"/>
  <c r="M1146" i="12"/>
  <c r="N1146" i="12" s="1"/>
  <c r="M1147" i="12"/>
  <c r="M1148" i="12"/>
  <c r="N1148" i="12" s="1"/>
  <c r="M1149" i="12"/>
  <c r="M1150" i="12"/>
  <c r="N1150" i="12" s="1"/>
  <c r="M1151" i="12"/>
  <c r="M1152" i="12"/>
  <c r="N1152" i="12" s="1"/>
  <c r="M1153" i="12"/>
  <c r="N1153" i="12" s="1"/>
  <c r="M1154" i="12"/>
  <c r="N1154" i="12" s="1"/>
  <c r="M1155" i="12"/>
  <c r="M1156" i="12"/>
  <c r="N1156" i="12" s="1"/>
  <c r="M1157" i="12"/>
  <c r="N1157" i="12" s="1"/>
  <c r="M1158" i="12"/>
  <c r="N1158" i="12" s="1"/>
  <c r="M1159" i="12"/>
  <c r="M1160" i="12"/>
  <c r="N1160" i="12" s="1"/>
  <c r="M1161" i="12"/>
  <c r="N1161" i="12" s="1"/>
  <c r="M1162" i="12"/>
  <c r="N1162" i="12" s="1"/>
  <c r="M1163" i="12"/>
  <c r="M1164" i="12"/>
  <c r="N1164" i="12" s="1"/>
  <c r="M1165" i="12"/>
  <c r="M1166" i="12"/>
  <c r="M1167" i="12"/>
  <c r="M1168" i="12"/>
  <c r="N1168" i="12" s="1"/>
  <c r="M1169" i="12"/>
  <c r="N1169" i="12" s="1"/>
  <c r="M1170" i="12"/>
  <c r="N1170" i="12" s="1"/>
  <c r="M1171" i="12"/>
  <c r="M1172" i="12"/>
  <c r="N1172" i="12" s="1"/>
  <c r="M1173" i="12"/>
  <c r="M1174" i="12"/>
  <c r="M1175" i="12"/>
  <c r="M1176" i="12"/>
  <c r="N1176" i="12" s="1"/>
  <c r="M1177" i="12"/>
  <c r="N1177" i="12" s="1"/>
  <c r="M1178" i="12"/>
  <c r="N1178" i="12" s="1"/>
  <c r="M1179" i="12"/>
  <c r="M1180" i="12"/>
  <c r="N1180" i="12" s="1"/>
  <c r="M1181" i="12"/>
  <c r="N1181" i="12" s="1"/>
  <c r="M1182" i="12"/>
  <c r="N1182" i="12" s="1"/>
  <c r="M1183" i="12"/>
  <c r="M1184" i="12"/>
  <c r="N1184" i="12" s="1"/>
  <c r="M1185" i="12"/>
  <c r="N1185" i="12" s="1"/>
  <c r="M1186" i="12"/>
  <c r="N1186" i="12" s="1"/>
  <c r="M1187" i="12"/>
  <c r="M1188" i="12"/>
  <c r="N1188" i="12" s="1"/>
  <c r="M1189" i="12"/>
  <c r="M1190" i="12"/>
  <c r="N1190" i="12" s="1"/>
  <c r="M1191" i="12"/>
  <c r="M1192" i="12"/>
  <c r="N1192" i="12" s="1"/>
  <c r="M1193" i="12"/>
  <c r="M1194" i="12"/>
  <c r="N1194" i="12" s="1"/>
  <c r="M1195" i="12"/>
  <c r="M1196" i="12"/>
  <c r="N1196" i="12" s="1"/>
  <c r="M1197" i="12"/>
  <c r="N1197" i="12" s="1"/>
  <c r="M1198" i="12"/>
  <c r="M1199" i="12"/>
  <c r="M1200" i="12"/>
  <c r="N1200" i="12" s="1"/>
  <c r="M1201" i="12"/>
  <c r="N1201" i="12" s="1"/>
  <c r="M1202" i="12"/>
  <c r="N1202" i="12" s="1"/>
  <c r="M1203" i="12"/>
  <c r="M1204" i="12"/>
  <c r="N1204" i="12" s="1"/>
  <c r="M1205" i="12"/>
  <c r="N1205" i="12" s="1"/>
  <c r="M1206" i="12"/>
  <c r="M1207" i="12"/>
  <c r="M1208" i="12"/>
  <c r="N1208" i="12" s="1"/>
  <c r="M1209" i="12"/>
  <c r="M1210" i="12"/>
  <c r="N1210" i="12" s="1"/>
  <c r="M1211" i="12"/>
  <c r="M1212" i="12"/>
  <c r="N1212" i="12" s="1"/>
  <c r="M1213" i="12"/>
  <c r="M1214" i="12"/>
  <c r="N1214" i="12" s="1"/>
  <c r="M1215" i="12"/>
  <c r="M1216" i="12"/>
  <c r="N1216" i="12" s="1"/>
  <c r="M1217" i="12"/>
  <c r="N1217" i="12" s="1"/>
  <c r="M1218" i="12"/>
  <c r="N1218" i="12" s="1"/>
  <c r="M1219" i="12"/>
  <c r="M1220" i="12"/>
  <c r="N1220" i="12" s="1"/>
  <c r="M1221" i="12"/>
  <c r="N1221" i="12" s="1"/>
  <c r="M1222" i="12"/>
  <c r="N1222" i="12" s="1"/>
  <c r="M1223" i="12"/>
  <c r="M1224" i="12"/>
  <c r="N1224" i="12" s="1"/>
  <c r="M1225" i="12"/>
  <c r="N1225" i="12" s="1"/>
  <c r="M1226" i="12"/>
  <c r="N1226" i="12" s="1"/>
  <c r="M1227" i="12"/>
  <c r="M1228" i="12"/>
  <c r="N1228" i="12" s="1"/>
  <c r="M1229" i="12"/>
  <c r="M1230" i="12"/>
  <c r="N1230" i="12" s="1"/>
  <c r="M1231" i="12"/>
  <c r="M1232" i="12"/>
  <c r="N1232" i="12" s="1"/>
  <c r="M1233" i="12"/>
  <c r="N1233" i="12" s="1"/>
  <c r="M1234" i="12"/>
  <c r="N1234" i="12" s="1"/>
  <c r="M1235" i="12"/>
  <c r="M1236" i="12"/>
  <c r="N1236" i="12" s="1"/>
  <c r="M1237" i="12"/>
  <c r="M1238" i="12"/>
  <c r="M1239" i="12"/>
  <c r="M1240" i="12"/>
  <c r="N1240" i="12" s="1"/>
  <c r="M1241" i="12"/>
  <c r="N1241" i="12" s="1"/>
  <c r="M1242" i="12"/>
  <c r="N1242" i="12" s="1"/>
  <c r="M1243" i="12"/>
  <c r="M1244" i="12"/>
  <c r="N1244" i="12" s="1"/>
  <c r="M1245" i="12"/>
  <c r="N1245" i="12" s="1"/>
  <c r="M1246" i="12"/>
  <c r="N1246" i="12" s="1"/>
  <c r="M1247" i="12"/>
  <c r="M1248" i="12"/>
  <c r="N1248" i="12" s="1"/>
  <c r="M1249" i="12"/>
  <c r="N1249" i="12" s="1"/>
  <c r="M1250" i="12"/>
  <c r="N1250" i="12" s="1"/>
  <c r="M1251" i="12"/>
  <c r="M1252" i="12"/>
  <c r="N1252" i="12" s="1"/>
  <c r="M1253" i="12"/>
  <c r="M1254" i="12"/>
  <c r="N1254" i="12" s="1"/>
  <c r="M1255" i="12"/>
  <c r="M1256" i="12"/>
  <c r="N1256" i="12" s="1"/>
  <c r="M1257" i="12"/>
  <c r="M1258" i="12"/>
  <c r="N1258" i="12" s="1"/>
  <c r="M1259" i="12"/>
  <c r="M1260" i="12"/>
  <c r="N1260" i="12" s="1"/>
  <c r="M1261" i="12"/>
  <c r="N1261" i="12" s="1"/>
  <c r="M1262" i="12"/>
  <c r="N1262" i="12" s="1"/>
  <c r="M1263" i="12"/>
  <c r="M1264" i="12"/>
  <c r="N1264" i="12" s="1"/>
  <c r="M1265" i="12"/>
  <c r="N1265" i="12" s="1"/>
  <c r="M1266" i="12"/>
  <c r="N1266" i="12" s="1"/>
  <c r="M1267" i="12"/>
  <c r="M1268" i="12"/>
  <c r="N1268" i="12" s="1"/>
  <c r="M1269" i="12"/>
  <c r="N1269" i="12" s="1"/>
  <c r="M1270" i="12"/>
  <c r="M1271" i="12"/>
  <c r="M1272" i="12"/>
  <c r="N1272" i="12" s="1"/>
  <c r="M1273" i="12"/>
  <c r="M1274" i="12"/>
  <c r="N1274" i="12" s="1"/>
  <c r="M1275" i="12"/>
  <c r="M1276" i="12"/>
  <c r="N1276" i="12" s="1"/>
  <c r="M1277" i="12"/>
  <c r="M1278" i="12"/>
  <c r="N1278" i="12" s="1"/>
  <c r="M1279" i="12"/>
  <c r="M1280" i="12"/>
  <c r="N1280" i="12" s="1"/>
  <c r="M1281" i="12"/>
  <c r="N1281" i="12" s="1"/>
  <c r="M1282" i="12"/>
  <c r="N1282" i="12" s="1"/>
  <c r="M1283" i="12"/>
  <c r="M1284" i="12"/>
  <c r="N1284" i="12" s="1"/>
  <c r="M1285" i="12"/>
  <c r="N1285" i="12" s="1"/>
  <c r="M1286" i="12"/>
  <c r="N1286" i="12" s="1"/>
  <c r="M1287" i="12"/>
  <c r="M1288" i="12"/>
  <c r="N1288" i="12" s="1"/>
  <c r="M1289" i="12"/>
  <c r="N1289" i="12" s="1"/>
  <c r="M1290" i="12"/>
  <c r="N1290" i="12" s="1"/>
  <c r="M1291" i="12"/>
  <c r="M1292" i="12"/>
  <c r="N1292" i="12" s="1"/>
  <c r="M1293" i="12"/>
  <c r="M1294" i="12"/>
  <c r="N1294" i="12" s="1"/>
  <c r="M1295" i="12"/>
  <c r="M1296" i="12"/>
  <c r="N1296" i="12" s="1"/>
  <c r="M1297" i="12"/>
  <c r="N1297" i="12" s="1"/>
  <c r="M1298" i="12"/>
  <c r="N1298" i="12" s="1"/>
  <c r="M1299" i="12"/>
  <c r="M1300" i="12"/>
  <c r="N1300" i="12" s="1"/>
  <c r="M1301" i="12"/>
  <c r="M1302" i="12"/>
  <c r="M1303" i="12"/>
  <c r="M1304" i="12"/>
  <c r="N1304" i="12" s="1"/>
  <c r="M1305" i="12"/>
  <c r="N1305" i="12" s="1"/>
  <c r="M1306" i="12"/>
  <c r="N1306" i="12" s="1"/>
  <c r="M1307" i="12"/>
  <c r="M1308" i="12"/>
  <c r="N1308" i="12" s="1"/>
  <c r="M1309" i="12"/>
  <c r="N1309" i="12" s="1"/>
  <c r="M1310" i="12"/>
  <c r="N1310" i="12" s="1"/>
  <c r="M1311" i="12"/>
  <c r="M1312" i="12"/>
  <c r="N1312" i="12" s="1"/>
  <c r="M1313" i="12"/>
  <c r="N1313" i="12" s="1"/>
  <c r="M1314" i="12"/>
  <c r="N1314" i="12" s="1"/>
  <c r="M1315" i="12"/>
  <c r="M1316" i="12"/>
  <c r="N1316" i="12" s="1"/>
  <c r="M1317" i="12"/>
  <c r="M1318" i="12"/>
  <c r="N1318" i="12" s="1"/>
  <c r="M1319" i="12"/>
  <c r="M1320" i="12"/>
  <c r="N1320" i="12" s="1"/>
  <c r="M1321" i="12"/>
  <c r="M1322" i="12"/>
  <c r="N1322" i="12" s="1"/>
  <c r="M1323" i="12"/>
  <c r="M1324" i="12"/>
  <c r="N1324" i="12" s="1"/>
  <c r="M1325" i="12"/>
  <c r="N1325" i="12" s="1"/>
  <c r="M1326" i="12"/>
  <c r="N1326" i="12" s="1"/>
  <c r="M1327" i="12"/>
  <c r="M1328" i="12"/>
  <c r="N1328" i="12" s="1"/>
  <c r="M1329" i="12"/>
  <c r="N1329" i="12" s="1"/>
  <c r="M1330" i="12"/>
  <c r="N1330" i="12" s="1"/>
  <c r="M1331" i="12"/>
  <c r="M1332" i="12"/>
  <c r="N1332" i="12" s="1"/>
  <c r="M1333" i="12"/>
  <c r="N1333" i="12" s="1"/>
  <c r="M1334" i="12"/>
  <c r="M1335" i="12"/>
  <c r="M1336" i="12"/>
  <c r="N1336" i="12" s="1"/>
  <c r="M1337" i="12"/>
  <c r="M1338" i="12"/>
  <c r="N1338" i="12" s="1"/>
  <c r="M1339" i="12"/>
  <c r="M1340" i="12"/>
  <c r="N1340" i="12" s="1"/>
  <c r="M1341" i="12"/>
  <c r="M1342" i="12"/>
  <c r="N1342" i="12" s="1"/>
  <c r="M1343" i="12"/>
  <c r="M1344" i="12"/>
  <c r="N1344" i="12" s="1"/>
  <c r="M1345" i="12"/>
  <c r="N1345" i="12" s="1"/>
  <c r="M1346" i="12"/>
  <c r="N1346" i="12" s="1"/>
  <c r="M1347" i="12"/>
  <c r="M1348" i="12"/>
  <c r="N1348" i="12" s="1"/>
  <c r="M1349" i="12"/>
  <c r="N1349" i="12" s="1"/>
  <c r="M1350" i="12"/>
  <c r="N1350" i="12" s="1"/>
  <c r="M1351" i="12"/>
  <c r="M1352" i="12"/>
  <c r="N1352" i="12" s="1"/>
  <c r="M1353" i="12"/>
  <c r="N1353" i="12" s="1"/>
  <c r="M1354" i="12"/>
  <c r="N1354" i="12" s="1"/>
  <c r="M1355" i="12"/>
  <c r="M1356" i="12"/>
  <c r="N1356" i="12" s="1"/>
  <c r="M1357" i="12"/>
  <c r="M1358" i="12"/>
  <c r="N1358" i="12" s="1"/>
  <c r="M1359" i="12"/>
  <c r="M1360" i="12"/>
  <c r="N1360" i="12" s="1"/>
  <c r="M1361" i="12"/>
  <c r="N1361" i="12" s="1"/>
  <c r="M1362" i="12"/>
  <c r="N1362" i="12" s="1"/>
  <c r="M1363" i="12"/>
  <c r="M1364" i="12"/>
  <c r="N1364" i="12" s="1"/>
  <c r="M1365" i="12"/>
  <c r="M1366" i="12"/>
  <c r="N1366" i="12" s="1"/>
  <c r="M1367" i="12"/>
  <c r="M1368" i="12"/>
  <c r="N1368" i="12" s="1"/>
  <c r="M1369" i="12"/>
  <c r="N1369" i="12" s="1"/>
  <c r="M1370" i="12"/>
  <c r="N1370" i="12" s="1"/>
  <c r="M1371" i="12"/>
  <c r="M1372" i="12"/>
  <c r="N1372" i="12" s="1"/>
  <c r="M1373" i="12"/>
  <c r="N1373" i="12" s="1"/>
  <c r="M1374" i="12"/>
  <c r="N1374" i="12" s="1"/>
  <c r="M1375" i="12"/>
  <c r="M1376" i="12"/>
  <c r="N1376" i="12" s="1"/>
  <c r="M1377" i="12"/>
  <c r="N1377" i="12" s="1"/>
  <c r="M1378" i="12"/>
  <c r="N1378" i="12" s="1"/>
  <c r="M1379" i="12"/>
  <c r="M1380" i="12"/>
  <c r="N1380" i="12" s="1"/>
  <c r="M1381" i="12"/>
  <c r="M1382" i="12"/>
  <c r="N1382" i="12" s="1"/>
  <c r="M1383" i="12"/>
  <c r="M1384" i="12"/>
  <c r="N1384" i="12" s="1"/>
  <c r="M1385" i="12"/>
  <c r="M1386" i="12"/>
  <c r="N1386" i="12" s="1"/>
  <c r="M1387" i="12"/>
  <c r="M1388" i="12"/>
  <c r="N1388" i="12" s="1"/>
  <c r="M1389" i="12"/>
  <c r="N1389" i="12" s="1"/>
  <c r="M1390" i="12"/>
  <c r="N1390" i="12" s="1"/>
  <c r="M1391" i="12"/>
  <c r="M1392" i="12"/>
  <c r="N1392" i="12" s="1"/>
  <c r="M1393" i="12"/>
  <c r="N1393" i="12" s="1"/>
  <c r="M1394" i="12"/>
  <c r="N1394" i="12" s="1"/>
  <c r="M1395" i="12"/>
  <c r="M1396" i="12"/>
  <c r="N1396" i="12" s="1"/>
  <c r="M1397" i="12"/>
  <c r="N1397" i="12" s="1"/>
  <c r="M1398" i="12"/>
  <c r="N1398" i="12" s="1"/>
  <c r="M1399" i="12"/>
  <c r="M1400" i="12"/>
  <c r="N1400" i="12" s="1"/>
  <c r="M1401" i="12"/>
  <c r="M1402" i="12"/>
  <c r="N1402" i="12" s="1"/>
  <c r="M1403" i="12"/>
  <c r="M1404" i="12"/>
  <c r="N1404" i="12" s="1"/>
  <c r="M1405" i="12"/>
  <c r="M1406" i="12"/>
  <c r="N1406" i="12" s="1"/>
  <c r="M1407" i="12"/>
  <c r="M1408" i="12"/>
  <c r="N1408" i="12" s="1"/>
  <c r="M1409" i="12"/>
  <c r="N1409" i="12" s="1"/>
  <c r="M1410" i="12"/>
  <c r="N1410" i="12" s="1"/>
  <c r="M1411" i="12"/>
  <c r="M1412" i="12"/>
  <c r="N1412" i="12" s="1"/>
  <c r="M1413" i="12"/>
  <c r="N1413" i="12" s="1"/>
  <c r="M1414" i="12"/>
  <c r="N1414" i="12" s="1"/>
  <c r="M1415" i="12"/>
  <c r="M1416" i="12"/>
  <c r="N1416" i="12" s="1"/>
  <c r="M1417" i="12"/>
  <c r="N1417" i="12" s="1"/>
  <c r="M1418" i="12"/>
  <c r="N1418" i="12" s="1"/>
  <c r="M1419" i="12"/>
  <c r="M1420" i="12"/>
  <c r="N1420" i="12" s="1"/>
  <c r="M1421" i="12"/>
  <c r="M1422" i="12"/>
  <c r="N1422" i="12" s="1"/>
  <c r="M1423" i="12"/>
  <c r="M1424" i="12"/>
  <c r="N1424" i="12" s="1"/>
  <c r="M1425" i="12"/>
  <c r="N1425" i="12" s="1"/>
  <c r="M1426" i="12"/>
  <c r="N1426" i="12" s="1"/>
  <c r="M1427" i="12"/>
  <c r="M1428" i="12"/>
  <c r="N1428" i="12" s="1"/>
  <c r="M1429" i="12"/>
  <c r="M1430" i="12"/>
  <c r="N1430" i="12" s="1"/>
  <c r="M1431" i="12"/>
  <c r="M1432" i="12"/>
  <c r="N1432" i="12" s="1"/>
  <c r="M1433" i="12"/>
  <c r="N1433" i="12" s="1"/>
  <c r="M1434" i="12"/>
  <c r="N1434" i="12" s="1"/>
  <c r="M1435" i="12"/>
  <c r="M1436" i="12"/>
  <c r="N1436" i="12" s="1"/>
  <c r="M1437" i="12"/>
  <c r="N1437" i="12" s="1"/>
  <c r="M1438" i="12"/>
  <c r="N1438" i="12" s="1"/>
  <c r="M1439" i="12"/>
  <c r="M1440" i="12"/>
  <c r="N1440" i="12" s="1"/>
  <c r="M1441" i="12"/>
  <c r="N1441" i="12" s="1"/>
  <c r="M1442" i="12"/>
  <c r="N1442" i="12" s="1"/>
  <c r="M1443" i="12"/>
  <c r="M1444" i="12"/>
  <c r="N1444" i="12" s="1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4" i="12"/>
  <c r="N1429" i="12"/>
  <c r="N1421" i="12"/>
  <c r="N1405" i="12"/>
  <c r="N1401" i="12"/>
  <c r="N1385" i="12"/>
  <c r="N1381" i="12"/>
  <c r="N1365" i="12"/>
  <c r="N1357" i="12"/>
  <c r="N1341" i="12"/>
  <c r="N1337" i="12"/>
  <c r="N1321" i="12"/>
  <c r="N1317" i="12"/>
  <c r="N1301" i="12"/>
  <c r="N1293" i="12"/>
  <c r="N1277" i="12"/>
  <c r="N1273" i="12"/>
  <c r="N1257" i="12"/>
  <c r="N1253" i="12"/>
  <c r="N1237" i="12"/>
  <c r="N1229" i="12"/>
  <c r="N1213" i="12"/>
  <c r="N1209" i="12"/>
  <c r="N1193" i="12"/>
  <c r="N1189" i="12"/>
  <c r="N1173" i="12"/>
  <c r="N1165" i="12"/>
  <c r="N1149" i="12"/>
  <c r="N1145" i="12"/>
  <c r="N1129" i="12"/>
  <c r="N1125" i="12"/>
  <c r="N1109" i="12"/>
  <c r="N1101" i="12"/>
  <c r="N1085" i="12"/>
  <c r="N1081" i="12"/>
  <c r="N1065" i="12"/>
  <c r="N1061" i="12"/>
  <c r="N1041" i="12"/>
  <c r="N1033" i="12"/>
  <c r="N1017" i="12"/>
  <c r="N1013" i="12"/>
  <c r="N1443" i="12"/>
  <c r="N1439" i="12"/>
  <c r="N1435" i="12"/>
  <c r="N1431" i="12"/>
  <c r="N1427" i="12"/>
  <c r="N1423" i="12"/>
  <c r="N1419" i="12"/>
  <c r="N1415" i="12"/>
  <c r="N1411" i="12"/>
  <c r="N1407" i="12"/>
  <c r="N1403" i="12"/>
  <c r="N1399" i="12"/>
  <c r="N1395" i="12"/>
  <c r="N1391" i="12"/>
  <c r="N1387" i="12"/>
  <c r="N1383" i="12"/>
  <c r="N1379" i="12"/>
  <c r="N1375" i="12"/>
  <c r="N1371" i="12"/>
  <c r="N1367" i="12"/>
  <c r="N1363" i="12"/>
  <c r="N1359" i="12"/>
  <c r="N1355" i="12"/>
  <c r="N1351" i="12"/>
  <c r="N1347" i="12"/>
  <c r="N1343" i="12"/>
  <c r="N1339" i="12"/>
  <c r="N1335" i="12"/>
  <c r="N1334" i="12"/>
  <c r="N1331" i="12"/>
  <c r="N1327" i="12"/>
  <c r="N1323" i="12"/>
  <c r="N1319" i="12"/>
  <c r="N1315" i="12"/>
  <c r="N1311" i="12"/>
  <c r="N1307" i="12"/>
  <c r="N1303" i="12"/>
  <c r="N1302" i="12"/>
  <c r="N1299" i="12"/>
  <c r="N1295" i="12"/>
  <c r="N1291" i="12"/>
  <c r="N1287" i="12"/>
  <c r="N1283" i="12"/>
  <c r="N1279" i="12"/>
  <c r="N1275" i="12"/>
  <c r="N1271" i="12"/>
  <c r="N1270" i="12"/>
  <c r="N1267" i="12"/>
  <c r="N1263" i="12"/>
  <c r="N1259" i="12"/>
  <c r="N1255" i="12"/>
  <c r="N1251" i="12"/>
  <c r="N1247" i="12"/>
  <c r="N1243" i="12"/>
  <c r="N1239" i="12"/>
  <c r="N1238" i="12"/>
  <c r="N1235" i="12"/>
  <c r="N1231" i="12"/>
  <c r="N1227" i="12"/>
  <c r="N1223" i="12"/>
  <c r="N1219" i="12"/>
  <c r="N1215" i="12"/>
  <c r="N1211" i="12"/>
  <c r="N1207" i="12"/>
  <c r="N1206" i="12"/>
  <c r="N1203" i="12"/>
  <c r="N1199" i="12"/>
  <c r="N1198" i="12"/>
  <c r="N1195" i="12"/>
  <c r="N1191" i="12"/>
  <c r="N1187" i="12"/>
  <c r="N1183" i="12"/>
  <c r="N1179" i="12"/>
  <c r="N1175" i="12"/>
  <c r="N1174" i="12"/>
  <c r="N1171" i="12"/>
  <c r="N1167" i="12"/>
  <c r="N1166" i="12"/>
  <c r="N1163" i="12"/>
  <c r="N1159" i="12"/>
  <c r="N1155" i="12"/>
  <c r="N1151" i="12"/>
  <c r="N1147" i="12"/>
  <c r="N1143" i="12"/>
  <c r="N1142" i="12"/>
  <c r="N1139" i="12"/>
  <c r="N1135" i="12"/>
  <c r="N1134" i="12"/>
  <c r="N1131" i="12"/>
  <c r="N1127" i="12"/>
  <c r="N1123" i="12"/>
  <c r="N1119" i="12"/>
  <c r="N1115" i="12"/>
  <c r="N1111" i="12"/>
  <c r="N1110" i="12"/>
  <c r="N1107" i="12"/>
  <c r="N1104" i="12"/>
  <c r="N1103" i="12"/>
  <c r="N1102" i="12"/>
  <c r="N1099" i="12"/>
  <c r="N1095" i="12"/>
  <c r="N1094" i="12"/>
  <c r="N1091" i="12"/>
  <c r="N1087" i="12"/>
  <c r="N1086" i="12"/>
  <c r="N1083" i="12"/>
  <c r="N1079" i="12"/>
  <c r="N1078" i="12"/>
  <c r="N1075" i="12"/>
  <c r="N1071" i="12"/>
  <c r="N1070" i="12"/>
  <c r="N1067" i="12"/>
  <c r="N1063" i="12"/>
  <c r="N1062" i="12"/>
  <c r="N1059" i="12"/>
  <c r="N1055" i="12"/>
  <c r="N1054" i="12"/>
  <c r="N1051" i="12"/>
  <c r="N1047" i="12"/>
  <c r="N1046" i="12"/>
  <c r="N1043" i="12"/>
  <c r="N1039" i="12"/>
  <c r="N1038" i="12"/>
  <c r="N1035" i="12"/>
  <c r="N1031" i="12"/>
  <c r="N1030" i="12"/>
  <c r="N1027" i="12"/>
  <c r="N1023" i="12"/>
  <c r="N1022" i="12"/>
  <c r="N1019" i="12"/>
  <c r="N1015" i="12"/>
  <c r="N1014" i="12"/>
  <c r="N1011" i="12"/>
  <c r="N1009" i="12"/>
  <c r="N1007" i="12"/>
  <c r="N1003" i="12"/>
  <c r="N1002" i="12"/>
  <c r="N999" i="12"/>
  <c r="N995" i="12"/>
  <c r="N994" i="12"/>
  <c r="N991" i="12"/>
  <c r="N989" i="12"/>
  <c r="N987" i="12"/>
  <c r="N983" i="12"/>
  <c r="N982" i="12"/>
  <c r="N981" i="12"/>
  <c r="N979" i="12"/>
  <c r="N977" i="12"/>
  <c r="N975" i="12"/>
  <c r="N971" i="12"/>
  <c r="N970" i="12"/>
  <c r="N967" i="12"/>
  <c r="N963" i="12"/>
  <c r="N962" i="12"/>
  <c r="N959" i="12"/>
  <c r="N957" i="12"/>
  <c r="N955" i="12"/>
  <c r="N951" i="12"/>
  <c r="N950" i="12"/>
  <c r="N949" i="12"/>
  <c r="N947" i="12"/>
  <c r="N945" i="12"/>
  <c r="N943" i="12"/>
  <c r="N939" i="12"/>
  <c r="N938" i="12"/>
  <c r="N935" i="12"/>
  <c r="N931" i="12"/>
  <c r="N930" i="12"/>
  <c r="N927" i="12"/>
  <c r="N925" i="12"/>
  <c r="N923" i="12"/>
  <c r="N919" i="12"/>
  <c r="N918" i="12"/>
  <c r="N917" i="12"/>
  <c r="N915" i="12"/>
  <c r="N913" i="12"/>
  <c r="N911" i="12"/>
  <c r="N907" i="12"/>
  <c r="N906" i="12"/>
  <c r="N903" i="12"/>
  <c r="N899" i="12"/>
  <c r="N898" i="12"/>
  <c r="N895" i="12"/>
  <c r="N893" i="12"/>
  <c r="N891" i="12"/>
  <c r="N887" i="12"/>
  <c r="N886" i="12"/>
  <c r="N885" i="12"/>
  <c r="N883" i="12"/>
  <c r="N881" i="12"/>
  <c r="N879" i="12"/>
  <c r="N875" i="12"/>
  <c r="N874" i="12"/>
  <c r="N871" i="12"/>
  <c r="N867" i="12"/>
  <c r="N866" i="12"/>
  <c r="N863" i="12"/>
  <c r="N861" i="12"/>
  <c r="N859" i="12"/>
  <c r="N855" i="12"/>
  <c r="N854" i="12"/>
  <c r="N853" i="12"/>
  <c r="N851" i="12"/>
  <c r="N849" i="12"/>
  <c r="N847" i="12"/>
  <c r="N843" i="12"/>
  <c r="N842" i="12"/>
  <c r="N839" i="12"/>
  <c r="N835" i="12"/>
  <c r="N834" i="12"/>
  <c r="N831" i="12"/>
  <c r="N829" i="12"/>
  <c r="N827" i="12"/>
  <c r="N823" i="12"/>
  <c r="N822" i="12"/>
  <c r="N819" i="12"/>
  <c r="N818" i="12"/>
  <c r="N817" i="12"/>
  <c r="N815" i="12"/>
  <c r="N813" i="12"/>
  <c r="N811" i="12"/>
  <c r="N807" i="12"/>
  <c r="N806" i="12"/>
  <c r="N803" i="12"/>
  <c r="N802" i="12"/>
  <c r="N801" i="12"/>
  <c r="N799" i="12"/>
  <c r="N797" i="12"/>
  <c r="N795" i="12"/>
  <c r="N791" i="12"/>
  <c r="N790" i="12"/>
  <c r="N787" i="12"/>
  <c r="N786" i="12"/>
  <c r="N785" i="12"/>
  <c r="N783" i="12"/>
  <c r="N781" i="12"/>
  <c r="N779" i="12"/>
  <c r="N775" i="12"/>
  <c r="N774" i="12"/>
  <c r="N771" i="12"/>
  <c r="N770" i="12"/>
  <c r="N769" i="12"/>
  <c r="N767" i="12"/>
  <c r="N765" i="12"/>
  <c r="N763" i="12"/>
  <c r="N759" i="12"/>
  <c r="N758" i="12"/>
  <c r="N755" i="12"/>
  <c r="N754" i="12"/>
  <c r="N753" i="12"/>
  <c r="N751" i="12"/>
  <c r="N749" i="12"/>
  <c r="N747" i="12"/>
  <c r="N743" i="12"/>
  <c r="N742" i="12"/>
  <c r="N739" i="12"/>
  <c r="N738" i="12"/>
  <c r="N737" i="12"/>
  <c r="N735" i="12"/>
  <c r="N733" i="12"/>
  <c r="N731" i="12"/>
  <c r="N727" i="12"/>
  <c r="N726" i="12"/>
  <c r="N723" i="12"/>
  <c r="N722" i="12"/>
  <c r="N721" i="12"/>
  <c r="N719" i="12"/>
  <c r="N717" i="12"/>
  <c r="N715" i="12"/>
  <c r="N711" i="12"/>
  <c r="N710" i="12"/>
  <c r="N707" i="12"/>
  <c r="N706" i="12"/>
  <c r="N705" i="12"/>
  <c r="N703" i="12"/>
  <c r="N701" i="12"/>
  <c r="N699" i="12"/>
  <c r="N695" i="12"/>
  <c r="N694" i="12"/>
  <c r="N691" i="12"/>
  <c r="N690" i="12"/>
  <c r="N689" i="12"/>
  <c r="N687" i="12"/>
  <c r="N685" i="12"/>
  <c r="N683" i="12"/>
  <c r="N679" i="12"/>
  <c r="N678" i="12"/>
  <c r="N675" i="12"/>
  <c r="N674" i="12"/>
  <c r="N673" i="12"/>
  <c r="N671" i="12"/>
  <c r="N669" i="12"/>
  <c r="N667" i="12"/>
  <c r="N663" i="12"/>
  <c r="N662" i="12"/>
  <c r="N659" i="12"/>
  <c r="N658" i="12"/>
  <c r="N657" i="12"/>
  <c r="N655" i="12"/>
  <c r="N653" i="12"/>
  <c r="N651" i="12"/>
  <c r="N647" i="12"/>
  <c r="N646" i="12"/>
  <c r="N643" i="12"/>
  <c r="N642" i="12"/>
  <c r="N641" i="12"/>
  <c r="N639" i="12"/>
  <c r="N637" i="12"/>
  <c r="N635" i="12"/>
  <c r="N631" i="12"/>
  <c r="N630" i="12"/>
  <c r="N627" i="12"/>
  <c r="N626" i="12"/>
  <c r="N625" i="12"/>
  <c r="N623" i="12"/>
  <c r="N621" i="12"/>
  <c r="N619" i="12"/>
  <c r="N615" i="12"/>
  <c r="N614" i="12"/>
  <c r="N611" i="12"/>
  <c r="N610" i="12"/>
  <c r="N609" i="12"/>
  <c r="N607" i="12"/>
  <c r="N605" i="12"/>
  <c r="G5" i="12"/>
  <c r="H5" i="12"/>
  <c r="G6" i="12"/>
  <c r="H6" i="12"/>
  <c r="G7" i="12"/>
  <c r="H7" i="12"/>
  <c r="G8" i="12"/>
  <c r="H8" i="12"/>
  <c r="G9" i="12"/>
  <c r="H9" i="12"/>
  <c r="G10" i="12"/>
  <c r="H10" i="12"/>
  <c r="G11" i="12"/>
  <c r="H11" i="12"/>
  <c r="G12" i="12"/>
  <c r="H12" i="12"/>
  <c r="G13" i="12"/>
  <c r="H13" i="12"/>
  <c r="G14" i="12"/>
  <c r="H14" i="12"/>
  <c r="G15" i="12"/>
  <c r="H15" i="12"/>
  <c r="G16" i="12"/>
  <c r="H16" i="12"/>
  <c r="G17" i="12"/>
  <c r="H17" i="12"/>
  <c r="G18" i="12"/>
  <c r="H18" i="12"/>
  <c r="G19" i="12"/>
  <c r="H19" i="12"/>
  <c r="G20" i="12"/>
  <c r="H20" i="12"/>
  <c r="G21" i="12"/>
  <c r="H21" i="12"/>
  <c r="G22" i="12"/>
  <c r="H22" i="12"/>
  <c r="G23" i="12"/>
  <c r="H23" i="12"/>
  <c r="G24" i="12"/>
  <c r="H24" i="12"/>
  <c r="G25" i="12"/>
  <c r="H25" i="12"/>
  <c r="G26" i="12"/>
  <c r="H26" i="12"/>
  <c r="G27" i="12"/>
  <c r="H27" i="12"/>
  <c r="G28" i="12"/>
  <c r="H28" i="12"/>
  <c r="G29" i="12"/>
  <c r="H29" i="12"/>
  <c r="G30" i="12"/>
  <c r="H30" i="12"/>
  <c r="G31" i="12"/>
  <c r="H31" i="12"/>
  <c r="G32" i="12"/>
  <c r="H32" i="12"/>
  <c r="G33" i="12"/>
  <c r="H33" i="12"/>
  <c r="G34" i="12"/>
  <c r="H34" i="12"/>
  <c r="G35" i="12"/>
  <c r="H35" i="12"/>
  <c r="G36" i="12"/>
  <c r="H36" i="12"/>
  <c r="G37" i="12"/>
  <c r="H37" i="12"/>
  <c r="G38" i="12"/>
  <c r="H38" i="12"/>
  <c r="G39" i="12"/>
  <c r="H39" i="12"/>
  <c r="G40" i="12"/>
  <c r="H40" i="12"/>
  <c r="G41" i="12"/>
  <c r="H41" i="12"/>
  <c r="G42" i="12"/>
  <c r="H42" i="12"/>
  <c r="G43" i="12"/>
  <c r="H43" i="12"/>
  <c r="G44" i="12"/>
  <c r="H44" i="12"/>
  <c r="G45" i="12"/>
  <c r="H45" i="12"/>
  <c r="G46" i="12"/>
  <c r="H46" i="12"/>
  <c r="G47" i="12"/>
  <c r="H47" i="12"/>
  <c r="G48" i="12"/>
  <c r="H48" i="12"/>
  <c r="G49" i="12"/>
  <c r="H49" i="12"/>
  <c r="G50" i="12"/>
  <c r="H50" i="12"/>
  <c r="G51" i="12"/>
  <c r="H51" i="12"/>
  <c r="G52" i="12"/>
  <c r="H52" i="12"/>
  <c r="G53" i="12"/>
  <c r="H53" i="12"/>
  <c r="G54" i="12"/>
  <c r="H54" i="12"/>
  <c r="G55" i="12"/>
  <c r="H55" i="12"/>
  <c r="G56" i="12"/>
  <c r="H56" i="12"/>
  <c r="G57" i="12"/>
  <c r="H57" i="12"/>
  <c r="G58" i="12"/>
  <c r="H58" i="12"/>
  <c r="G59" i="12"/>
  <c r="H59" i="12"/>
  <c r="G60" i="12"/>
  <c r="H60" i="12"/>
  <c r="G61" i="12"/>
  <c r="H61" i="12"/>
  <c r="G62" i="12"/>
  <c r="H62" i="12"/>
  <c r="G63" i="12"/>
  <c r="H63" i="12"/>
  <c r="G64" i="12"/>
  <c r="H64" i="12"/>
  <c r="G65" i="12"/>
  <c r="H65" i="12"/>
  <c r="G66" i="12"/>
  <c r="H66" i="12"/>
  <c r="G67" i="12"/>
  <c r="H67" i="12"/>
  <c r="G68" i="12"/>
  <c r="H68" i="12"/>
  <c r="G69" i="12"/>
  <c r="H69" i="12"/>
  <c r="G70" i="12"/>
  <c r="H70" i="12"/>
  <c r="G71" i="12"/>
  <c r="H71" i="12"/>
  <c r="G72" i="12"/>
  <c r="H72" i="12"/>
  <c r="G73" i="12"/>
  <c r="H73" i="12"/>
  <c r="G74" i="12"/>
  <c r="H74" i="12"/>
  <c r="G75" i="12"/>
  <c r="H75" i="12"/>
  <c r="G76" i="12"/>
  <c r="H76" i="12"/>
  <c r="G77" i="12"/>
  <c r="H77" i="12"/>
  <c r="G78" i="12"/>
  <c r="H78" i="12"/>
  <c r="G79" i="12"/>
  <c r="H79" i="12"/>
  <c r="G80" i="12"/>
  <c r="H80" i="12"/>
  <c r="G81" i="12"/>
  <c r="H81" i="12"/>
  <c r="G82" i="12"/>
  <c r="H82" i="12"/>
  <c r="G83" i="12"/>
  <c r="H83" i="12"/>
  <c r="G84" i="12"/>
  <c r="H84" i="12"/>
  <c r="G85" i="12"/>
  <c r="H85" i="12"/>
  <c r="G86" i="12"/>
  <c r="H86" i="12"/>
  <c r="G87" i="12"/>
  <c r="H87" i="12"/>
  <c r="G88" i="12"/>
  <c r="H88" i="12"/>
  <c r="G89" i="12"/>
  <c r="H89" i="12"/>
  <c r="G90" i="12"/>
  <c r="H90" i="12"/>
  <c r="G91" i="12"/>
  <c r="H91" i="12"/>
  <c r="G92" i="12"/>
  <c r="H92" i="12"/>
  <c r="G93" i="12"/>
  <c r="H93" i="12"/>
  <c r="G94" i="12"/>
  <c r="H94" i="12"/>
  <c r="G95" i="12"/>
  <c r="H95" i="12"/>
  <c r="G96" i="12"/>
  <c r="H96" i="12"/>
  <c r="G97" i="12"/>
  <c r="H97" i="12"/>
  <c r="G98" i="12"/>
  <c r="H98" i="12"/>
  <c r="G99" i="12"/>
  <c r="H99" i="12"/>
  <c r="G100" i="12"/>
  <c r="H100" i="12"/>
  <c r="G101" i="12"/>
  <c r="H101" i="12"/>
  <c r="G102" i="12"/>
  <c r="H102" i="12"/>
  <c r="G103" i="12"/>
  <c r="H103" i="12"/>
  <c r="G104" i="12"/>
  <c r="H104" i="12"/>
  <c r="G105" i="12"/>
  <c r="H105" i="12"/>
  <c r="G106" i="12"/>
  <c r="H106" i="12"/>
  <c r="G107" i="12"/>
  <c r="H107" i="12"/>
  <c r="G108" i="12"/>
  <c r="H108" i="12"/>
  <c r="G109" i="12"/>
  <c r="H109" i="12"/>
  <c r="G110" i="12"/>
  <c r="H110" i="12"/>
  <c r="G111" i="12"/>
  <c r="H111" i="12"/>
  <c r="G112" i="12"/>
  <c r="H112" i="12"/>
  <c r="G113" i="12"/>
  <c r="H113" i="12"/>
  <c r="G114" i="12"/>
  <c r="H114" i="12"/>
  <c r="G115" i="12"/>
  <c r="H115" i="12"/>
  <c r="G116" i="12"/>
  <c r="H116" i="12"/>
  <c r="G117" i="12"/>
  <c r="H117" i="12"/>
  <c r="G118" i="12"/>
  <c r="H118" i="12"/>
  <c r="G119" i="12"/>
  <c r="H119" i="12"/>
  <c r="G120" i="12"/>
  <c r="H120" i="12"/>
  <c r="G121" i="12"/>
  <c r="H121" i="12"/>
  <c r="G122" i="12"/>
  <c r="H122" i="12"/>
  <c r="G123" i="12"/>
  <c r="H123" i="12"/>
  <c r="G124" i="12"/>
  <c r="H124" i="12"/>
  <c r="G125" i="12"/>
  <c r="H125" i="12"/>
  <c r="G126" i="12"/>
  <c r="H126" i="12"/>
  <c r="G127" i="12"/>
  <c r="H127" i="12"/>
  <c r="G128" i="12"/>
  <c r="H128" i="12"/>
  <c r="G129" i="12"/>
  <c r="H129" i="12"/>
  <c r="G130" i="12"/>
  <c r="H130" i="12"/>
  <c r="G131" i="12"/>
  <c r="H131" i="12"/>
  <c r="G132" i="12"/>
  <c r="H132" i="12"/>
  <c r="G133" i="12"/>
  <c r="H133" i="12"/>
  <c r="G134" i="12"/>
  <c r="H134" i="12"/>
  <c r="G135" i="12"/>
  <c r="H135" i="12"/>
  <c r="G136" i="12"/>
  <c r="H136" i="12"/>
  <c r="G137" i="12"/>
  <c r="H137" i="12"/>
  <c r="G138" i="12"/>
  <c r="H138" i="12"/>
  <c r="G139" i="12"/>
  <c r="H139" i="12"/>
  <c r="G140" i="12"/>
  <c r="H140" i="12"/>
  <c r="G141" i="12"/>
  <c r="H141" i="12"/>
  <c r="G142" i="12"/>
  <c r="H142" i="12"/>
  <c r="G143" i="12"/>
  <c r="H143" i="12"/>
  <c r="G144" i="12"/>
  <c r="H144" i="12"/>
  <c r="G145" i="12"/>
  <c r="H145" i="12"/>
  <c r="G146" i="12"/>
  <c r="H146" i="12"/>
  <c r="G147" i="12"/>
  <c r="H147" i="12"/>
  <c r="G148" i="12"/>
  <c r="H148" i="12"/>
  <c r="G149" i="12"/>
  <c r="H149" i="12"/>
  <c r="G150" i="12"/>
  <c r="H150" i="12"/>
  <c r="G151" i="12"/>
  <c r="H151" i="12"/>
  <c r="G152" i="12"/>
  <c r="H152" i="12"/>
  <c r="G153" i="12"/>
  <c r="H153" i="12"/>
  <c r="G154" i="12"/>
  <c r="H154" i="12"/>
  <c r="G155" i="12"/>
  <c r="H155" i="12"/>
  <c r="G156" i="12"/>
  <c r="H156" i="12"/>
  <c r="G157" i="12"/>
  <c r="H157" i="12"/>
  <c r="G158" i="12"/>
  <c r="H158" i="12"/>
  <c r="G159" i="12"/>
  <c r="H159" i="12"/>
  <c r="G160" i="12"/>
  <c r="H160" i="12"/>
  <c r="G161" i="12"/>
  <c r="H161" i="12"/>
  <c r="G162" i="12"/>
  <c r="H162" i="12"/>
  <c r="G163" i="12"/>
  <c r="H163" i="12"/>
  <c r="G164" i="12"/>
  <c r="H164" i="12"/>
  <c r="G165" i="12"/>
  <c r="H165" i="12"/>
  <c r="G166" i="12"/>
  <c r="H166" i="12"/>
  <c r="G167" i="12"/>
  <c r="H167" i="12"/>
  <c r="G168" i="12"/>
  <c r="H168" i="12"/>
  <c r="G169" i="12"/>
  <c r="H169" i="12"/>
  <c r="G170" i="12"/>
  <c r="H170" i="12"/>
  <c r="G171" i="12"/>
  <c r="H171" i="12"/>
  <c r="G172" i="12"/>
  <c r="H172" i="12"/>
  <c r="G173" i="12"/>
  <c r="H173" i="12"/>
  <c r="G174" i="12"/>
  <c r="H174" i="12"/>
  <c r="G175" i="12"/>
  <c r="H175" i="12"/>
  <c r="G176" i="12"/>
  <c r="H176" i="12"/>
  <c r="G177" i="12"/>
  <c r="H177" i="12"/>
  <c r="G178" i="12"/>
  <c r="H178" i="12"/>
  <c r="G179" i="12"/>
  <c r="H179" i="12"/>
  <c r="G180" i="12"/>
  <c r="H180" i="12"/>
  <c r="G181" i="12"/>
  <c r="H181" i="12"/>
  <c r="G182" i="12"/>
  <c r="H182" i="12"/>
  <c r="G183" i="12"/>
  <c r="H183" i="12"/>
  <c r="G184" i="12"/>
  <c r="H184" i="12"/>
  <c r="G185" i="12"/>
  <c r="H185" i="12"/>
  <c r="G186" i="12"/>
  <c r="H186" i="12"/>
  <c r="G187" i="12"/>
  <c r="H187" i="12"/>
  <c r="G188" i="12"/>
  <c r="H188" i="12"/>
  <c r="G189" i="12"/>
  <c r="H189" i="12"/>
  <c r="G190" i="12"/>
  <c r="H190" i="12"/>
  <c r="G191" i="12"/>
  <c r="H191" i="12"/>
  <c r="G192" i="12"/>
  <c r="H192" i="12"/>
  <c r="G193" i="12"/>
  <c r="H193" i="12"/>
  <c r="G194" i="12"/>
  <c r="H194" i="12"/>
  <c r="G195" i="12"/>
  <c r="H195" i="12"/>
  <c r="G196" i="12"/>
  <c r="H196" i="12"/>
  <c r="G197" i="12"/>
  <c r="H197" i="12"/>
  <c r="G198" i="12"/>
  <c r="H198" i="12"/>
  <c r="G199" i="12"/>
  <c r="H199" i="12"/>
  <c r="G200" i="12"/>
  <c r="H200" i="12"/>
  <c r="G201" i="12"/>
  <c r="H201" i="12"/>
  <c r="G202" i="12"/>
  <c r="H202" i="12"/>
  <c r="G203" i="12"/>
  <c r="H203" i="12"/>
  <c r="G204" i="12"/>
  <c r="H204" i="12"/>
  <c r="G205" i="12"/>
  <c r="H205" i="12"/>
  <c r="G206" i="12"/>
  <c r="H206" i="12"/>
  <c r="G207" i="12"/>
  <c r="H207" i="12"/>
  <c r="G208" i="12"/>
  <c r="H208" i="12"/>
  <c r="G209" i="12"/>
  <c r="H209" i="12"/>
  <c r="G210" i="12"/>
  <c r="H210" i="12"/>
  <c r="G211" i="12"/>
  <c r="H211" i="12"/>
  <c r="G212" i="12"/>
  <c r="H212" i="12"/>
  <c r="G213" i="12"/>
  <c r="H213" i="12"/>
  <c r="G214" i="12"/>
  <c r="H214" i="12"/>
  <c r="G215" i="12"/>
  <c r="H215" i="12"/>
  <c r="G216" i="12"/>
  <c r="H216" i="12"/>
  <c r="G217" i="12"/>
  <c r="H217" i="12"/>
  <c r="G218" i="12"/>
  <c r="H218" i="12"/>
  <c r="G219" i="12"/>
  <c r="H219" i="12"/>
  <c r="G220" i="12"/>
  <c r="H220" i="12"/>
  <c r="G221" i="12"/>
  <c r="H221" i="12"/>
  <c r="G222" i="12"/>
  <c r="H222" i="12"/>
  <c r="G223" i="12"/>
  <c r="H223" i="12"/>
  <c r="G224" i="12"/>
  <c r="H224" i="12"/>
  <c r="G225" i="12"/>
  <c r="H225" i="12"/>
  <c r="G226" i="12"/>
  <c r="H226" i="12"/>
  <c r="G227" i="12"/>
  <c r="H227" i="12"/>
  <c r="G228" i="12"/>
  <c r="H228" i="12"/>
  <c r="G229" i="12"/>
  <c r="H229" i="12"/>
  <c r="G230" i="12"/>
  <c r="H230" i="12"/>
  <c r="G231" i="12"/>
  <c r="H231" i="12"/>
  <c r="G232" i="12"/>
  <c r="H232" i="12"/>
  <c r="G233" i="12"/>
  <c r="H233" i="12"/>
  <c r="G234" i="12"/>
  <c r="H234" i="12"/>
  <c r="G235" i="12"/>
  <c r="H235" i="12"/>
  <c r="G236" i="12"/>
  <c r="H236" i="12"/>
  <c r="G237" i="12"/>
  <c r="H237" i="12"/>
  <c r="G238" i="12"/>
  <c r="H238" i="12"/>
  <c r="G239" i="12"/>
  <c r="H239" i="12"/>
  <c r="G240" i="12"/>
  <c r="H240" i="12"/>
  <c r="G241" i="12"/>
  <c r="H241" i="12"/>
  <c r="G242" i="12"/>
  <c r="H242" i="12"/>
  <c r="G243" i="12"/>
  <c r="H243" i="12"/>
  <c r="G244" i="12"/>
  <c r="H244" i="12"/>
  <c r="G245" i="12"/>
  <c r="H245" i="12"/>
  <c r="G246" i="12"/>
  <c r="H246" i="12"/>
  <c r="G247" i="12"/>
  <c r="H247" i="12"/>
  <c r="G248" i="12"/>
  <c r="H248" i="12"/>
  <c r="G249" i="12"/>
  <c r="H249" i="12"/>
  <c r="G250" i="12"/>
  <c r="H250" i="12"/>
  <c r="G251" i="12"/>
  <c r="H251" i="12"/>
  <c r="G252" i="12"/>
  <c r="H252" i="12"/>
  <c r="G253" i="12"/>
  <c r="H253" i="12"/>
  <c r="G254" i="12"/>
  <c r="H254" i="12"/>
  <c r="G255" i="12"/>
  <c r="H255" i="12"/>
  <c r="G256" i="12"/>
  <c r="H256" i="12"/>
  <c r="G257" i="12"/>
  <c r="H257" i="12"/>
  <c r="G258" i="12"/>
  <c r="H258" i="12"/>
  <c r="G259" i="12"/>
  <c r="H259" i="12"/>
  <c r="G260" i="12"/>
  <c r="H260" i="12"/>
  <c r="G261" i="12"/>
  <c r="H261" i="12"/>
  <c r="G262" i="12"/>
  <c r="H262" i="12"/>
  <c r="G263" i="12"/>
  <c r="H263" i="12"/>
  <c r="G264" i="12"/>
  <c r="H264" i="12"/>
  <c r="G265" i="12"/>
  <c r="H265" i="12"/>
  <c r="G266" i="12"/>
  <c r="H266" i="12"/>
  <c r="G267" i="12"/>
  <c r="H267" i="12"/>
  <c r="G268" i="12"/>
  <c r="H268" i="12"/>
  <c r="G269" i="12"/>
  <c r="H269" i="12"/>
  <c r="G270" i="12"/>
  <c r="H270" i="12"/>
  <c r="G271" i="12"/>
  <c r="H271" i="12"/>
  <c r="G272" i="12"/>
  <c r="H272" i="12"/>
  <c r="G273" i="12"/>
  <c r="H273" i="12"/>
  <c r="G274" i="12"/>
  <c r="H274" i="12"/>
  <c r="G275" i="12"/>
  <c r="H275" i="12"/>
  <c r="G276" i="12"/>
  <c r="H276" i="12"/>
  <c r="G277" i="12"/>
  <c r="H277" i="12"/>
  <c r="G278" i="12"/>
  <c r="H278" i="12"/>
  <c r="G279" i="12"/>
  <c r="H279" i="12"/>
  <c r="G280" i="12"/>
  <c r="H280" i="12"/>
  <c r="G281" i="12"/>
  <c r="H281" i="12"/>
  <c r="G282" i="12"/>
  <c r="H282" i="12"/>
  <c r="G283" i="12"/>
  <c r="H283" i="12"/>
  <c r="G284" i="12"/>
  <c r="H284" i="12"/>
  <c r="G285" i="12"/>
  <c r="H285" i="12"/>
  <c r="G286" i="12"/>
  <c r="H286" i="12"/>
  <c r="G287" i="12"/>
  <c r="H287" i="12"/>
  <c r="G288" i="12"/>
  <c r="H288" i="12"/>
  <c r="G289" i="12"/>
  <c r="H289" i="12"/>
  <c r="G290" i="12"/>
  <c r="H290" i="12"/>
  <c r="G291" i="12"/>
  <c r="H291" i="12"/>
  <c r="G292" i="12"/>
  <c r="H292" i="12"/>
  <c r="G293" i="12"/>
  <c r="H293" i="12"/>
  <c r="G294" i="12"/>
  <c r="H294" i="12"/>
  <c r="G295" i="12"/>
  <c r="H295" i="12"/>
  <c r="G296" i="12"/>
  <c r="H296" i="12"/>
  <c r="G297" i="12"/>
  <c r="H297" i="12"/>
  <c r="G298" i="12"/>
  <c r="H298" i="12"/>
  <c r="G299" i="12"/>
  <c r="H299" i="12"/>
  <c r="G300" i="12"/>
  <c r="H300" i="12"/>
  <c r="G301" i="12"/>
  <c r="H301" i="12"/>
  <c r="G302" i="12"/>
  <c r="H302" i="12"/>
  <c r="G303" i="12"/>
  <c r="H303" i="12"/>
  <c r="G304" i="12"/>
  <c r="H304" i="12"/>
  <c r="G305" i="12"/>
  <c r="H305" i="12"/>
  <c r="G306" i="12"/>
  <c r="H306" i="12"/>
  <c r="G307" i="12"/>
  <c r="H307" i="12"/>
  <c r="G308" i="12"/>
  <c r="H308" i="12"/>
  <c r="G309" i="12"/>
  <c r="H309" i="12"/>
  <c r="G310" i="12"/>
  <c r="H310" i="12"/>
  <c r="G311" i="12"/>
  <c r="H311" i="12"/>
  <c r="G312" i="12"/>
  <c r="H312" i="12"/>
  <c r="G313" i="12"/>
  <c r="H313" i="12"/>
  <c r="G314" i="12"/>
  <c r="H314" i="12"/>
  <c r="G315" i="12"/>
  <c r="H315" i="12"/>
  <c r="G316" i="12"/>
  <c r="H316" i="12"/>
  <c r="G317" i="12"/>
  <c r="H317" i="12"/>
  <c r="G318" i="12"/>
  <c r="H318" i="12"/>
  <c r="G319" i="12"/>
  <c r="H319" i="12"/>
  <c r="G320" i="12"/>
  <c r="H320" i="12"/>
  <c r="G321" i="12"/>
  <c r="H321" i="12"/>
  <c r="G322" i="12"/>
  <c r="H322" i="12"/>
  <c r="G323" i="12"/>
  <c r="H323" i="12"/>
  <c r="G324" i="12"/>
  <c r="H324" i="12"/>
  <c r="G325" i="12"/>
  <c r="H325" i="12"/>
  <c r="G326" i="12"/>
  <c r="H326" i="12"/>
  <c r="G327" i="12"/>
  <c r="H327" i="12"/>
  <c r="G328" i="12"/>
  <c r="H328" i="12"/>
  <c r="G329" i="12"/>
  <c r="H329" i="12"/>
  <c r="G330" i="12"/>
  <c r="H330" i="12"/>
  <c r="G331" i="12"/>
  <c r="H331" i="12"/>
  <c r="G332" i="12"/>
  <c r="H332" i="12"/>
  <c r="G333" i="12"/>
  <c r="H333" i="12"/>
  <c r="G334" i="12"/>
  <c r="H334" i="12"/>
  <c r="G335" i="12"/>
  <c r="H335" i="12"/>
  <c r="G336" i="12"/>
  <c r="H336" i="12"/>
  <c r="G337" i="12"/>
  <c r="H337" i="12"/>
  <c r="G338" i="12"/>
  <c r="H338" i="12"/>
  <c r="G339" i="12"/>
  <c r="H339" i="12"/>
  <c r="G340" i="12"/>
  <c r="H340" i="12"/>
  <c r="G341" i="12"/>
  <c r="H341" i="12"/>
  <c r="G342" i="12"/>
  <c r="H342" i="12"/>
  <c r="G343" i="12"/>
  <c r="H343" i="12"/>
  <c r="G344" i="12"/>
  <c r="H344" i="12"/>
  <c r="G345" i="12"/>
  <c r="H345" i="12"/>
  <c r="G346" i="12"/>
  <c r="H346" i="12"/>
  <c r="G347" i="12"/>
  <c r="H347" i="12"/>
  <c r="G348" i="12"/>
  <c r="H348" i="12"/>
  <c r="G349" i="12"/>
  <c r="H349" i="12"/>
  <c r="G350" i="12"/>
  <c r="H350" i="12"/>
  <c r="G351" i="12"/>
  <c r="H351" i="12"/>
  <c r="G352" i="12"/>
  <c r="H352" i="12"/>
  <c r="G353" i="12"/>
  <c r="H353" i="12"/>
  <c r="G354" i="12"/>
  <c r="H354" i="12"/>
  <c r="G355" i="12"/>
  <c r="H355" i="12"/>
  <c r="G356" i="12"/>
  <c r="H356" i="12"/>
  <c r="G357" i="12"/>
  <c r="H357" i="12"/>
  <c r="G358" i="12"/>
  <c r="H358" i="12"/>
  <c r="G359" i="12"/>
  <c r="H359" i="12"/>
  <c r="G360" i="12"/>
  <c r="H360" i="12"/>
  <c r="G361" i="12"/>
  <c r="H361" i="12"/>
  <c r="G362" i="12"/>
  <c r="H362" i="12"/>
  <c r="G363" i="12"/>
  <c r="H363" i="12"/>
  <c r="G364" i="12"/>
  <c r="H364" i="12"/>
  <c r="G365" i="12"/>
  <c r="H365" i="12"/>
  <c r="G366" i="12"/>
  <c r="H366" i="12"/>
  <c r="G367" i="12"/>
  <c r="H367" i="12"/>
  <c r="G368" i="12"/>
  <c r="H368" i="12"/>
  <c r="G369" i="12"/>
  <c r="H369" i="12"/>
  <c r="G370" i="12"/>
  <c r="H370" i="12"/>
  <c r="G371" i="12"/>
  <c r="H371" i="12"/>
  <c r="G372" i="12"/>
  <c r="H372" i="12"/>
  <c r="G373" i="12"/>
  <c r="H373" i="12"/>
  <c r="G374" i="12"/>
  <c r="H374" i="12"/>
  <c r="G375" i="12"/>
  <c r="H375" i="12"/>
  <c r="G376" i="12"/>
  <c r="H376" i="12"/>
  <c r="G377" i="12"/>
  <c r="H377" i="12"/>
  <c r="G378" i="12"/>
  <c r="H378" i="12"/>
  <c r="G379" i="12"/>
  <c r="H379" i="12"/>
  <c r="G380" i="12"/>
  <c r="H380" i="12"/>
  <c r="G381" i="12"/>
  <c r="H381" i="12"/>
  <c r="G382" i="12"/>
  <c r="H382" i="12"/>
  <c r="G383" i="12"/>
  <c r="H383" i="12"/>
  <c r="G384" i="12"/>
  <c r="H384" i="12"/>
  <c r="G385" i="12"/>
  <c r="H385" i="12"/>
  <c r="G386" i="12"/>
  <c r="H386" i="12"/>
  <c r="G387" i="12"/>
  <c r="H387" i="12"/>
  <c r="G388" i="12"/>
  <c r="H388" i="12"/>
  <c r="G389" i="12"/>
  <c r="H389" i="12"/>
  <c r="G390" i="12"/>
  <c r="H390" i="12"/>
  <c r="G391" i="12"/>
  <c r="H391" i="12"/>
  <c r="G392" i="12"/>
  <c r="H392" i="12"/>
  <c r="G393" i="12"/>
  <c r="H393" i="12"/>
  <c r="G394" i="12"/>
  <c r="H394" i="12"/>
  <c r="G395" i="12"/>
  <c r="H395" i="12"/>
  <c r="G396" i="12"/>
  <c r="H396" i="12"/>
  <c r="G397" i="12"/>
  <c r="H397" i="12"/>
  <c r="G398" i="12"/>
  <c r="H398" i="12"/>
  <c r="G399" i="12"/>
  <c r="H399" i="12"/>
  <c r="G400" i="12"/>
  <c r="H400" i="12"/>
  <c r="G401" i="12"/>
  <c r="H401" i="12"/>
  <c r="G402" i="12"/>
  <c r="H402" i="12"/>
  <c r="G403" i="12"/>
  <c r="H403" i="12"/>
  <c r="G404" i="12"/>
  <c r="H404" i="12"/>
  <c r="G405" i="12"/>
  <c r="H405" i="12"/>
  <c r="G406" i="12"/>
  <c r="H406" i="12"/>
  <c r="G407" i="12"/>
  <c r="H407" i="12"/>
  <c r="G408" i="12"/>
  <c r="H408" i="12"/>
  <c r="G409" i="12"/>
  <c r="H409" i="12"/>
  <c r="G410" i="12"/>
  <c r="H410" i="12"/>
  <c r="G411" i="12"/>
  <c r="H411" i="12"/>
  <c r="G412" i="12"/>
  <c r="H412" i="12"/>
  <c r="G413" i="12"/>
  <c r="H413" i="12"/>
  <c r="G414" i="12"/>
  <c r="H414" i="12"/>
  <c r="G415" i="12"/>
  <c r="H415" i="12"/>
  <c r="G416" i="12"/>
  <c r="H416" i="12"/>
  <c r="G417" i="12"/>
  <c r="H417" i="12"/>
  <c r="G418" i="12"/>
  <c r="H418" i="12"/>
  <c r="G419" i="12"/>
  <c r="H419" i="12"/>
  <c r="G420" i="12"/>
  <c r="H420" i="12"/>
  <c r="G421" i="12"/>
  <c r="H421" i="12"/>
  <c r="G422" i="12"/>
  <c r="H422" i="12"/>
  <c r="G423" i="12"/>
  <c r="H423" i="12"/>
  <c r="G424" i="12"/>
  <c r="H424" i="12"/>
  <c r="G425" i="12"/>
  <c r="H425" i="12"/>
  <c r="G426" i="12"/>
  <c r="H426" i="12"/>
  <c r="G427" i="12"/>
  <c r="H427" i="12"/>
  <c r="G428" i="12"/>
  <c r="H428" i="12"/>
  <c r="G429" i="12"/>
  <c r="H429" i="12"/>
  <c r="G430" i="12"/>
  <c r="H430" i="12"/>
  <c r="G431" i="12"/>
  <c r="H431" i="12"/>
  <c r="G432" i="12"/>
  <c r="H432" i="12"/>
  <c r="G433" i="12"/>
  <c r="H433" i="12"/>
  <c r="G434" i="12"/>
  <c r="H434" i="12"/>
  <c r="G435" i="12"/>
  <c r="H435" i="12"/>
  <c r="G436" i="12"/>
  <c r="H436" i="12"/>
  <c r="G437" i="12"/>
  <c r="H437" i="12"/>
  <c r="G438" i="12"/>
  <c r="H438" i="12"/>
  <c r="G439" i="12"/>
  <c r="H439" i="12"/>
  <c r="G440" i="12"/>
  <c r="H440" i="12"/>
  <c r="G441" i="12"/>
  <c r="H441" i="12"/>
  <c r="G442" i="12"/>
  <c r="H442" i="12"/>
  <c r="G443" i="12"/>
  <c r="H443" i="12"/>
  <c r="G444" i="12"/>
  <c r="H444" i="12"/>
  <c r="G445" i="12"/>
  <c r="H445" i="12"/>
  <c r="G446" i="12"/>
  <c r="H446" i="12"/>
  <c r="G447" i="12"/>
  <c r="H447" i="12"/>
  <c r="G448" i="12"/>
  <c r="H448" i="12"/>
  <c r="G449" i="12"/>
  <c r="H449" i="12"/>
  <c r="G450" i="12"/>
  <c r="H450" i="12"/>
  <c r="G451" i="12"/>
  <c r="H451" i="12"/>
  <c r="G452" i="12"/>
  <c r="H452" i="12"/>
  <c r="G453" i="12"/>
  <c r="H453" i="12"/>
  <c r="G454" i="12"/>
  <c r="H454" i="12"/>
  <c r="G455" i="12"/>
  <c r="H455" i="12"/>
  <c r="G456" i="12"/>
  <c r="H456" i="12"/>
  <c r="G457" i="12"/>
  <c r="H457" i="12"/>
  <c r="G458" i="12"/>
  <c r="H458" i="12"/>
  <c r="G459" i="12"/>
  <c r="H459" i="12"/>
  <c r="G460" i="12"/>
  <c r="H460" i="12"/>
  <c r="G461" i="12"/>
  <c r="H461" i="12"/>
  <c r="G462" i="12"/>
  <c r="H462" i="12"/>
  <c r="G463" i="12"/>
  <c r="H463" i="12"/>
  <c r="G464" i="12"/>
  <c r="H464" i="12"/>
  <c r="G465" i="12"/>
  <c r="H465" i="12"/>
  <c r="G466" i="12"/>
  <c r="H466" i="12"/>
  <c r="G467" i="12"/>
  <c r="H467" i="12"/>
  <c r="G468" i="12"/>
  <c r="H468" i="12"/>
  <c r="G469" i="12"/>
  <c r="H469" i="12"/>
  <c r="G470" i="12"/>
  <c r="H470" i="12"/>
  <c r="G471" i="12"/>
  <c r="H471" i="12"/>
  <c r="G472" i="12"/>
  <c r="H472" i="12"/>
  <c r="G473" i="12"/>
  <c r="H473" i="12"/>
  <c r="G474" i="12"/>
  <c r="H474" i="12"/>
  <c r="G475" i="12"/>
  <c r="H475" i="12"/>
  <c r="G476" i="12"/>
  <c r="H476" i="12"/>
  <c r="G477" i="12"/>
  <c r="H477" i="12"/>
  <c r="G478" i="12"/>
  <c r="H478" i="12"/>
  <c r="G479" i="12"/>
  <c r="H479" i="12"/>
  <c r="G480" i="12"/>
  <c r="H480" i="12"/>
  <c r="G481" i="12"/>
  <c r="H481" i="12"/>
  <c r="G482" i="12"/>
  <c r="H482" i="12"/>
  <c r="G483" i="12"/>
  <c r="H483" i="12"/>
  <c r="G484" i="12"/>
  <c r="H484" i="12"/>
  <c r="G485" i="12"/>
  <c r="H485" i="12"/>
  <c r="G486" i="12"/>
  <c r="H486" i="12"/>
  <c r="G487" i="12"/>
  <c r="H487" i="12"/>
  <c r="G488" i="12"/>
  <c r="H488" i="12"/>
  <c r="G489" i="12"/>
  <c r="H489" i="12"/>
  <c r="G490" i="12"/>
  <c r="H490" i="12"/>
  <c r="G491" i="12"/>
  <c r="H491" i="12"/>
  <c r="G492" i="12"/>
  <c r="H492" i="12"/>
  <c r="G493" i="12"/>
  <c r="H493" i="12"/>
  <c r="G494" i="12"/>
  <c r="H494" i="12"/>
  <c r="G495" i="12"/>
  <c r="H495" i="12"/>
  <c r="G496" i="12"/>
  <c r="H496" i="12"/>
  <c r="G497" i="12"/>
  <c r="H497" i="12"/>
  <c r="G498" i="12"/>
  <c r="H498" i="12"/>
  <c r="G499" i="12"/>
  <c r="H499" i="12"/>
  <c r="G500" i="12"/>
  <c r="H500" i="12"/>
  <c r="G501" i="12"/>
  <c r="H501" i="12"/>
  <c r="G502" i="12"/>
  <c r="H502" i="12"/>
  <c r="G503" i="12"/>
  <c r="H503" i="12"/>
  <c r="G504" i="12"/>
  <c r="H504" i="12"/>
  <c r="G505" i="12"/>
  <c r="H505" i="12"/>
  <c r="G506" i="12"/>
  <c r="H506" i="12"/>
  <c r="G507" i="12"/>
  <c r="H507" i="12"/>
  <c r="G508" i="12"/>
  <c r="H508" i="12"/>
  <c r="G509" i="12"/>
  <c r="H509" i="12"/>
  <c r="G510" i="12"/>
  <c r="H510" i="12"/>
  <c r="G511" i="12"/>
  <c r="H511" i="12"/>
  <c r="G512" i="12"/>
  <c r="H512" i="12"/>
  <c r="G513" i="12"/>
  <c r="H513" i="12"/>
  <c r="G514" i="12"/>
  <c r="H514" i="12"/>
  <c r="G515" i="12"/>
  <c r="H515" i="12"/>
  <c r="G516" i="12"/>
  <c r="H516" i="12"/>
  <c r="G517" i="12"/>
  <c r="H517" i="12"/>
  <c r="G518" i="12"/>
  <c r="H518" i="12"/>
  <c r="G519" i="12"/>
  <c r="H519" i="12"/>
  <c r="G520" i="12"/>
  <c r="H520" i="12"/>
  <c r="G521" i="12"/>
  <c r="H521" i="12"/>
  <c r="G522" i="12"/>
  <c r="H522" i="12"/>
  <c r="G523" i="12"/>
  <c r="H523" i="12"/>
  <c r="G524" i="12"/>
  <c r="H524" i="12"/>
  <c r="G525" i="12"/>
  <c r="H525" i="12"/>
  <c r="G526" i="12"/>
  <c r="H526" i="12"/>
  <c r="G527" i="12"/>
  <c r="H527" i="12"/>
  <c r="G528" i="12"/>
  <c r="H528" i="12"/>
  <c r="G529" i="12"/>
  <c r="H529" i="12"/>
  <c r="G530" i="12"/>
  <c r="H530" i="12"/>
  <c r="G531" i="12"/>
  <c r="H531" i="12"/>
  <c r="G532" i="12"/>
  <c r="H532" i="12"/>
  <c r="G533" i="12"/>
  <c r="H533" i="12"/>
  <c r="G534" i="12"/>
  <c r="H534" i="12"/>
  <c r="G535" i="12"/>
  <c r="H535" i="12"/>
  <c r="G536" i="12"/>
  <c r="H536" i="12"/>
  <c r="G537" i="12"/>
  <c r="H537" i="12"/>
  <c r="G538" i="12"/>
  <c r="H538" i="12"/>
  <c r="G539" i="12"/>
  <c r="H539" i="12"/>
  <c r="G540" i="12"/>
  <c r="H540" i="12"/>
  <c r="G541" i="12"/>
  <c r="H541" i="12"/>
  <c r="G542" i="12"/>
  <c r="H542" i="12"/>
  <c r="G543" i="12"/>
  <c r="H543" i="12"/>
  <c r="G544" i="12"/>
  <c r="H544" i="12"/>
  <c r="G545" i="12"/>
  <c r="H545" i="12"/>
  <c r="G546" i="12"/>
  <c r="H546" i="12"/>
  <c r="G547" i="12"/>
  <c r="H547" i="12"/>
  <c r="G548" i="12"/>
  <c r="H548" i="12"/>
  <c r="G549" i="12"/>
  <c r="H549" i="12"/>
  <c r="G550" i="12"/>
  <c r="H550" i="12"/>
  <c r="G551" i="12"/>
  <c r="H551" i="12"/>
  <c r="G552" i="12"/>
  <c r="H552" i="12"/>
  <c r="G553" i="12"/>
  <c r="H553" i="12"/>
  <c r="G554" i="12"/>
  <c r="H554" i="12"/>
  <c r="G555" i="12"/>
  <c r="H555" i="12"/>
  <c r="G556" i="12"/>
  <c r="H556" i="12"/>
  <c r="G557" i="12"/>
  <c r="H557" i="12"/>
  <c r="G558" i="12"/>
  <c r="H558" i="12"/>
  <c r="G559" i="12"/>
  <c r="H559" i="12"/>
  <c r="G560" i="12"/>
  <c r="H560" i="12"/>
  <c r="G561" i="12"/>
  <c r="H561" i="12"/>
  <c r="G562" i="12"/>
  <c r="H562" i="12"/>
  <c r="G563" i="12"/>
  <c r="H563" i="12"/>
  <c r="G564" i="12"/>
  <c r="H564" i="12"/>
  <c r="G565" i="12"/>
  <c r="H565" i="12"/>
  <c r="G566" i="12"/>
  <c r="H566" i="12"/>
  <c r="G567" i="12"/>
  <c r="H567" i="12"/>
  <c r="G568" i="12"/>
  <c r="H568" i="12"/>
  <c r="G569" i="12"/>
  <c r="H569" i="12"/>
  <c r="G570" i="12"/>
  <c r="H570" i="12"/>
  <c r="G571" i="12"/>
  <c r="H571" i="12"/>
  <c r="G572" i="12"/>
  <c r="H572" i="12"/>
  <c r="G573" i="12"/>
  <c r="H573" i="12"/>
  <c r="G574" i="12"/>
  <c r="H574" i="12"/>
  <c r="G575" i="12"/>
  <c r="H575" i="12"/>
  <c r="G576" i="12"/>
  <c r="H576" i="12"/>
  <c r="G577" i="12"/>
  <c r="H577" i="12"/>
  <c r="G578" i="12"/>
  <c r="H578" i="12"/>
  <c r="G579" i="12"/>
  <c r="H579" i="12"/>
  <c r="G580" i="12"/>
  <c r="H580" i="12"/>
  <c r="G581" i="12"/>
  <c r="H581" i="12"/>
  <c r="G582" i="12"/>
  <c r="H582" i="12"/>
  <c r="G583" i="12"/>
  <c r="H583" i="12"/>
  <c r="G584" i="12"/>
  <c r="H584" i="12"/>
  <c r="G585" i="12"/>
  <c r="H585" i="12"/>
  <c r="G586" i="12"/>
  <c r="H586" i="12"/>
  <c r="G587" i="12"/>
  <c r="H587" i="12"/>
  <c r="G588" i="12"/>
  <c r="H588" i="12"/>
  <c r="G589" i="12"/>
  <c r="H589" i="12"/>
  <c r="G590" i="12"/>
  <c r="H590" i="12"/>
  <c r="G591" i="12"/>
  <c r="H591" i="12"/>
  <c r="G592" i="12"/>
  <c r="H592" i="12"/>
  <c r="G593" i="12"/>
  <c r="H593" i="12"/>
  <c r="G594" i="12"/>
  <c r="H594" i="12"/>
  <c r="G595" i="12"/>
  <c r="H595" i="12"/>
  <c r="G596" i="12"/>
  <c r="H596" i="12"/>
  <c r="G597" i="12"/>
  <c r="H597" i="12"/>
  <c r="G598" i="12"/>
  <c r="H598" i="12"/>
  <c r="G599" i="12"/>
  <c r="H599" i="12"/>
  <c r="G600" i="12"/>
  <c r="H600" i="12"/>
  <c r="G601" i="12"/>
  <c r="H601" i="12"/>
  <c r="G602" i="12"/>
  <c r="H602" i="12"/>
  <c r="G603" i="12"/>
  <c r="H603" i="12"/>
  <c r="G604" i="12"/>
  <c r="H604" i="12"/>
  <c r="G605" i="12"/>
  <c r="H605" i="12"/>
  <c r="G606" i="12"/>
  <c r="H606" i="12"/>
  <c r="G607" i="12"/>
  <c r="H607" i="12"/>
  <c r="G608" i="12"/>
  <c r="H608" i="12"/>
  <c r="G609" i="12"/>
  <c r="H609" i="12"/>
  <c r="G610" i="12"/>
  <c r="H610" i="12"/>
  <c r="G611" i="12"/>
  <c r="H611" i="12"/>
  <c r="G612" i="12"/>
  <c r="H612" i="12"/>
  <c r="G613" i="12"/>
  <c r="H613" i="12"/>
  <c r="G614" i="12"/>
  <c r="H614" i="12"/>
  <c r="G615" i="12"/>
  <c r="H615" i="12"/>
  <c r="G616" i="12"/>
  <c r="H616" i="12"/>
  <c r="G617" i="12"/>
  <c r="H617" i="12"/>
  <c r="G618" i="12"/>
  <c r="H618" i="12"/>
  <c r="G619" i="12"/>
  <c r="H619" i="12"/>
  <c r="G620" i="12"/>
  <c r="H620" i="12"/>
  <c r="G621" i="12"/>
  <c r="H621" i="12"/>
  <c r="G622" i="12"/>
  <c r="H622" i="12"/>
  <c r="G623" i="12"/>
  <c r="H623" i="12"/>
  <c r="G624" i="12"/>
  <c r="H624" i="12"/>
  <c r="G625" i="12"/>
  <c r="H625" i="12"/>
  <c r="G626" i="12"/>
  <c r="H626" i="12"/>
  <c r="G627" i="12"/>
  <c r="H627" i="12"/>
  <c r="G628" i="12"/>
  <c r="H628" i="12"/>
  <c r="G629" i="12"/>
  <c r="H629" i="12"/>
  <c r="G630" i="12"/>
  <c r="H630" i="12"/>
  <c r="G631" i="12"/>
  <c r="H631" i="12"/>
  <c r="G632" i="12"/>
  <c r="H632" i="12"/>
  <c r="G633" i="12"/>
  <c r="H633" i="12"/>
  <c r="G634" i="12"/>
  <c r="H634" i="12"/>
  <c r="G635" i="12"/>
  <c r="H635" i="12"/>
  <c r="G636" i="12"/>
  <c r="H636" i="12"/>
  <c r="G637" i="12"/>
  <c r="H637" i="12"/>
  <c r="G638" i="12"/>
  <c r="H638" i="12"/>
  <c r="G639" i="12"/>
  <c r="H639" i="12"/>
  <c r="G640" i="12"/>
  <c r="H640" i="12"/>
  <c r="G641" i="12"/>
  <c r="H641" i="12"/>
  <c r="G642" i="12"/>
  <c r="H642" i="12"/>
  <c r="G643" i="12"/>
  <c r="H643" i="12"/>
  <c r="G644" i="12"/>
  <c r="H644" i="12"/>
  <c r="G645" i="12"/>
  <c r="H645" i="12"/>
  <c r="G646" i="12"/>
  <c r="H646" i="12"/>
  <c r="G647" i="12"/>
  <c r="H647" i="12"/>
  <c r="G648" i="12"/>
  <c r="H648" i="12"/>
  <c r="G649" i="12"/>
  <c r="H649" i="12"/>
  <c r="G650" i="12"/>
  <c r="H650" i="12"/>
  <c r="G651" i="12"/>
  <c r="H651" i="12"/>
  <c r="G652" i="12"/>
  <c r="H652" i="12"/>
  <c r="G653" i="12"/>
  <c r="H653" i="12"/>
  <c r="G654" i="12"/>
  <c r="H654" i="12"/>
  <c r="G655" i="12"/>
  <c r="H655" i="12"/>
  <c r="G656" i="12"/>
  <c r="H656" i="12"/>
  <c r="G657" i="12"/>
  <c r="H657" i="12"/>
  <c r="G658" i="12"/>
  <c r="H658" i="12"/>
  <c r="G659" i="12"/>
  <c r="H659" i="12"/>
  <c r="G660" i="12"/>
  <c r="H660" i="12"/>
  <c r="G661" i="12"/>
  <c r="H661" i="12"/>
  <c r="G662" i="12"/>
  <c r="H662" i="12"/>
  <c r="G663" i="12"/>
  <c r="H663" i="12"/>
  <c r="G664" i="12"/>
  <c r="H664" i="12"/>
  <c r="G665" i="12"/>
  <c r="H665" i="12"/>
  <c r="G666" i="12"/>
  <c r="H666" i="12"/>
  <c r="G667" i="12"/>
  <c r="H667" i="12"/>
  <c r="G668" i="12"/>
  <c r="H668" i="12"/>
  <c r="G669" i="12"/>
  <c r="H669" i="12"/>
  <c r="G670" i="12"/>
  <c r="H670" i="12"/>
  <c r="G671" i="12"/>
  <c r="H671" i="12"/>
  <c r="G672" i="12"/>
  <c r="H672" i="12"/>
  <c r="G673" i="12"/>
  <c r="H673" i="12"/>
  <c r="G674" i="12"/>
  <c r="H674" i="12"/>
  <c r="G675" i="12"/>
  <c r="H675" i="12"/>
  <c r="G676" i="12"/>
  <c r="H676" i="12"/>
  <c r="G677" i="12"/>
  <c r="H677" i="12"/>
  <c r="G678" i="12"/>
  <c r="H678" i="12"/>
  <c r="G679" i="12"/>
  <c r="H679" i="12"/>
  <c r="G680" i="12"/>
  <c r="H680" i="12"/>
  <c r="G681" i="12"/>
  <c r="H681" i="12"/>
  <c r="G682" i="12"/>
  <c r="H682" i="12"/>
  <c r="G683" i="12"/>
  <c r="H683" i="12"/>
  <c r="G684" i="12"/>
  <c r="H684" i="12"/>
  <c r="G685" i="12"/>
  <c r="H685" i="12"/>
  <c r="G686" i="12"/>
  <c r="H686" i="12"/>
  <c r="G687" i="12"/>
  <c r="H687" i="12"/>
  <c r="G688" i="12"/>
  <c r="H688" i="12"/>
  <c r="G689" i="12"/>
  <c r="H689" i="12"/>
  <c r="G690" i="12"/>
  <c r="H690" i="12"/>
  <c r="G691" i="12"/>
  <c r="H691" i="12"/>
  <c r="G692" i="12"/>
  <c r="H692" i="12"/>
  <c r="G693" i="12"/>
  <c r="H693" i="12"/>
  <c r="G694" i="12"/>
  <c r="H694" i="12"/>
  <c r="G695" i="12"/>
  <c r="H695" i="12"/>
  <c r="G696" i="12"/>
  <c r="H696" i="12"/>
  <c r="G697" i="12"/>
  <c r="H697" i="12"/>
  <c r="G698" i="12"/>
  <c r="H698" i="12"/>
  <c r="G699" i="12"/>
  <c r="H699" i="12"/>
  <c r="G700" i="12"/>
  <c r="H700" i="12"/>
  <c r="G701" i="12"/>
  <c r="H701" i="12"/>
  <c r="G702" i="12"/>
  <c r="H702" i="12"/>
  <c r="G703" i="12"/>
  <c r="H703" i="12"/>
  <c r="G704" i="12"/>
  <c r="H704" i="12"/>
  <c r="G705" i="12"/>
  <c r="H705" i="12"/>
  <c r="G706" i="12"/>
  <c r="H706" i="12"/>
  <c r="G707" i="12"/>
  <c r="H707" i="12"/>
  <c r="G708" i="12"/>
  <c r="H708" i="12"/>
  <c r="G709" i="12"/>
  <c r="H709" i="12"/>
  <c r="G710" i="12"/>
  <c r="H710" i="12"/>
  <c r="G711" i="12"/>
  <c r="H711" i="12"/>
  <c r="G712" i="12"/>
  <c r="H712" i="12"/>
  <c r="G713" i="12"/>
  <c r="H713" i="12"/>
  <c r="G714" i="12"/>
  <c r="H714" i="12"/>
  <c r="G715" i="12"/>
  <c r="H715" i="12"/>
  <c r="G716" i="12"/>
  <c r="H716" i="12"/>
  <c r="G717" i="12"/>
  <c r="H717" i="12"/>
  <c r="G718" i="12"/>
  <c r="H718" i="12"/>
  <c r="G719" i="12"/>
  <c r="H719" i="12"/>
  <c r="G720" i="12"/>
  <c r="H720" i="12"/>
  <c r="G721" i="12"/>
  <c r="H721" i="12"/>
  <c r="G722" i="12"/>
  <c r="H722" i="12"/>
  <c r="G723" i="12"/>
  <c r="H723" i="12"/>
  <c r="G724" i="12"/>
  <c r="H724" i="12"/>
  <c r="G725" i="12"/>
  <c r="H725" i="12"/>
  <c r="G726" i="12"/>
  <c r="H726" i="12"/>
  <c r="G727" i="12"/>
  <c r="H727" i="12"/>
  <c r="G728" i="12"/>
  <c r="H728" i="12"/>
  <c r="G729" i="12"/>
  <c r="H729" i="12"/>
  <c r="G730" i="12"/>
  <c r="H730" i="12"/>
  <c r="G731" i="12"/>
  <c r="H731" i="12"/>
  <c r="G732" i="12"/>
  <c r="H732" i="12"/>
  <c r="G733" i="12"/>
  <c r="H733" i="12"/>
  <c r="G734" i="12"/>
  <c r="H734" i="12"/>
  <c r="G735" i="12"/>
  <c r="H735" i="12"/>
  <c r="G736" i="12"/>
  <c r="H736" i="12"/>
  <c r="G737" i="12"/>
  <c r="H737" i="12"/>
  <c r="G738" i="12"/>
  <c r="H738" i="12"/>
  <c r="G739" i="12"/>
  <c r="H739" i="12"/>
  <c r="G740" i="12"/>
  <c r="H740" i="12"/>
  <c r="G741" i="12"/>
  <c r="H741" i="12"/>
  <c r="G742" i="12"/>
  <c r="H742" i="12"/>
  <c r="G743" i="12"/>
  <c r="H743" i="12"/>
  <c r="G744" i="12"/>
  <c r="H744" i="12"/>
  <c r="G745" i="12"/>
  <c r="H745" i="12"/>
  <c r="G746" i="12"/>
  <c r="H746" i="12"/>
  <c r="G747" i="12"/>
  <c r="H747" i="12"/>
  <c r="G748" i="12"/>
  <c r="H748" i="12"/>
  <c r="G749" i="12"/>
  <c r="H749" i="12"/>
  <c r="G750" i="12"/>
  <c r="H750" i="12"/>
  <c r="G751" i="12"/>
  <c r="H751" i="12"/>
  <c r="G752" i="12"/>
  <c r="H752" i="12"/>
  <c r="G753" i="12"/>
  <c r="H753" i="12"/>
  <c r="G754" i="12"/>
  <c r="H754" i="12"/>
  <c r="G755" i="12"/>
  <c r="H755" i="12"/>
  <c r="G756" i="12"/>
  <c r="H756" i="12"/>
  <c r="G757" i="12"/>
  <c r="H757" i="12"/>
  <c r="G758" i="12"/>
  <c r="H758" i="12"/>
  <c r="G759" i="12"/>
  <c r="H759" i="12"/>
  <c r="G760" i="12"/>
  <c r="H760" i="12"/>
  <c r="G761" i="12"/>
  <c r="H761" i="12"/>
  <c r="G762" i="12"/>
  <c r="H762" i="12"/>
  <c r="G763" i="12"/>
  <c r="H763" i="12"/>
  <c r="G764" i="12"/>
  <c r="H764" i="12"/>
  <c r="G765" i="12"/>
  <c r="H765" i="12"/>
  <c r="G766" i="12"/>
  <c r="H766" i="12"/>
  <c r="G767" i="12"/>
  <c r="H767" i="12"/>
  <c r="G768" i="12"/>
  <c r="H768" i="12"/>
  <c r="G769" i="12"/>
  <c r="H769" i="12"/>
  <c r="G770" i="12"/>
  <c r="H770" i="12"/>
  <c r="G771" i="12"/>
  <c r="H771" i="12"/>
  <c r="G772" i="12"/>
  <c r="H772" i="12"/>
  <c r="G773" i="12"/>
  <c r="H773" i="12"/>
  <c r="G774" i="12"/>
  <c r="H774" i="12"/>
  <c r="G775" i="12"/>
  <c r="H775" i="12"/>
  <c r="G776" i="12"/>
  <c r="H776" i="12"/>
  <c r="G777" i="12"/>
  <c r="H777" i="12"/>
  <c r="G778" i="12"/>
  <c r="H778" i="12"/>
  <c r="G779" i="12"/>
  <c r="H779" i="12"/>
  <c r="G780" i="12"/>
  <c r="H780" i="12"/>
  <c r="G781" i="12"/>
  <c r="H781" i="12"/>
  <c r="G782" i="12"/>
  <c r="H782" i="12"/>
  <c r="G783" i="12"/>
  <c r="H783" i="12"/>
  <c r="G784" i="12"/>
  <c r="H784" i="12"/>
  <c r="G785" i="12"/>
  <c r="H785" i="12"/>
  <c r="G786" i="12"/>
  <c r="H786" i="12"/>
  <c r="G787" i="12"/>
  <c r="H787" i="12"/>
  <c r="G788" i="12"/>
  <c r="H788" i="12"/>
  <c r="G789" i="12"/>
  <c r="H789" i="12"/>
  <c r="G790" i="12"/>
  <c r="H790" i="12"/>
  <c r="G791" i="12"/>
  <c r="H791" i="12"/>
  <c r="G792" i="12"/>
  <c r="H792" i="12"/>
  <c r="G793" i="12"/>
  <c r="H793" i="12"/>
  <c r="G794" i="12"/>
  <c r="H794" i="12"/>
  <c r="G795" i="12"/>
  <c r="H795" i="12"/>
  <c r="G796" i="12"/>
  <c r="H796" i="12"/>
  <c r="G797" i="12"/>
  <c r="H797" i="12"/>
  <c r="G798" i="12"/>
  <c r="H798" i="12"/>
  <c r="G799" i="12"/>
  <c r="H799" i="12"/>
  <c r="G800" i="12"/>
  <c r="H800" i="12"/>
  <c r="G801" i="12"/>
  <c r="H801" i="12"/>
  <c r="G802" i="12"/>
  <c r="H802" i="12"/>
  <c r="G803" i="12"/>
  <c r="H803" i="12"/>
  <c r="G804" i="12"/>
  <c r="H804" i="12"/>
  <c r="G805" i="12"/>
  <c r="H805" i="12"/>
  <c r="G806" i="12"/>
  <c r="H806" i="12"/>
  <c r="G807" i="12"/>
  <c r="H807" i="12"/>
  <c r="G808" i="12"/>
  <c r="H808" i="12"/>
  <c r="G809" i="12"/>
  <c r="H809" i="12"/>
  <c r="G810" i="12"/>
  <c r="H810" i="12"/>
  <c r="G811" i="12"/>
  <c r="H811" i="12"/>
  <c r="G812" i="12"/>
  <c r="H812" i="12"/>
  <c r="G813" i="12"/>
  <c r="H813" i="12"/>
  <c r="G814" i="12"/>
  <c r="H814" i="12"/>
  <c r="G815" i="12"/>
  <c r="H815" i="12"/>
  <c r="G816" i="12"/>
  <c r="H816" i="12"/>
  <c r="G817" i="12"/>
  <c r="H817" i="12"/>
  <c r="G818" i="12"/>
  <c r="H818" i="12"/>
  <c r="G819" i="12"/>
  <c r="H819" i="12"/>
  <c r="G820" i="12"/>
  <c r="H820" i="12"/>
  <c r="G821" i="12"/>
  <c r="H821" i="12"/>
  <c r="G822" i="12"/>
  <c r="H822" i="12"/>
  <c r="G823" i="12"/>
  <c r="H823" i="12"/>
  <c r="G824" i="12"/>
  <c r="H824" i="12"/>
  <c r="G825" i="12"/>
  <c r="H825" i="12"/>
  <c r="G826" i="12"/>
  <c r="H826" i="12"/>
  <c r="G827" i="12"/>
  <c r="H827" i="12"/>
  <c r="G828" i="12"/>
  <c r="H828" i="12"/>
  <c r="G829" i="12"/>
  <c r="H829" i="12"/>
  <c r="G830" i="12"/>
  <c r="H830" i="12"/>
  <c r="G831" i="12"/>
  <c r="H831" i="12"/>
  <c r="G832" i="12"/>
  <c r="H832" i="12"/>
  <c r="G833" i="12"/>
  <c r="H833" i="12"/>
  <c r="G834" i="12"/>
  <c r="H834" i="12"/>
  <c r="G835" i="12"/>
  <c r="H835" i="12"/>
  <c r="G836" i="12"/>
  <c r="H836" i="12"/>
  <c r="G837" i="12"/>
  <c r="H837" i="12"/>
  <c r="G838" i="12"/>
  <c r="H838" i="12"/>
  <c r="G839" i="12"/>
  <c r="H839" i="12"/>
  <c r="G840" i="12"/>
  <c r="H840" i="12"/>
  <c r="G841" i="12"/>
  <c r="H841" i="12"/>
  <c r="G842" i="12"/>
  <c r="H842" i="12"/>
  <c r="G843" i="12"/>
  <c r="H843" i="12"/>
  <c r="G844" i="12"/>
  <c r="H844" i="12"/>
  <c r="G845" i="12"/>
  <c r="H845" i="12"/>
  <c r="G846" i="12"/>
  <c r="H846" i="12"/>
  <c r="G847" i="12"/>
  <c r="H847" i="12"/>
  <c r="G848" i="12"/>
  <c r="H848" i="12"/>
  <c r="G849" i="12"/>
  <c r="H849" i="12"/>
  <c r="G850" i="12"/>
  <c r="H850" i="12"/>
  <c r="G851" i="12"/>
  <c r="H851" i="12"/>
  <c r="G852" i="12"/>
  <c r="H852" i="12"/>
  <c r="G853" i="12"/>
  <c r="H853" i="12"/>
  <c r="G854" i="12"/>
  <c r="H854" i="12"/>
  <c r="G855" i="12"/>
  <c r="H855" i="12"/>
  <c r="G856" i="12"/>
  <c r="H856" i="12"/>
  <c r="G857" i="12"/>
  <c r="H857" i="12"/>
  <c r="G858" i="12"/>
  <c r="H858" i="12"/>
  <c r="G859" i="12"/>
  <c r="H859" i="12"/>
  <c r="G860" i="12"/>
  <c r="H860" i="12"/>
  <c r="G861" i="12"/>
  <c r="H861" i="12"/>
  <c r="G862" i="12"/>
  <c r="H862" i="12"/>
  <c r="G863" i="12"/>
  <c r="H863" i="12"/>
  <c r="G864" i="12"/>
  <c r="H864" i="12"/>
  <c r="G865" i="12"/>
  <c r="H865" i="12"/>
  <c r="G866" i="12"/>
  <c r="H866" i="12"/>
  <c r="G867" i="12"/>
  <c r="H867" i="12"/>
  <c r="G868" i="12"/>
  <c r="H868" i="12"/>
  <c r="G869" i="12"/>
  <c r="H869" i="12"/>
  <c r="G870" i="12"/>
  <c r="H870" i="12"/>
  <c r="G871" i="12"/>
  <c r="H871" i="12"/>
  <c r="G872" i="12"/>
  <c r="H872" i="12"/>
  <c r="G873" i="12"/>
  <c r="H873" i="12"/>
  <c r="G874" i="12"/>
  <c r="H874" i="12"/>
  <c r="G875" i="12"/>
  <c r="H875" i="12"/>
  <c r="G876" i="12"/>
  <c r="H876" i="12"/>
  <c r="G877" i="12"/>
  <c r="H877" i="12"/>
  <c r="G878" i="12"/>
  <c r="H878" i="12"/>
  <c r="G879" i="12"/>
  <c r="H879" i="12"/>
  <c r="G880" i="12"/>
  <c r="H880" i="12"/>
  <c r="G881" i="12"/>
  <c r="H881" i="12"/>
  <c r="G882" i="12"/>
  <c r="H882" i="12"/>
  <c r="G883" i="12"/>
  <c r="H883" i="12"/>
  <c r="G884" i="12"/>
  <c r="H884" i="12"/>
  <c r="G885" i="12"/>
  <c r="H885" i="12"/>
  <c r="G886" i="12"/>
  <c r="H886" i="12"/>
  <c r="G887" i="12"/>
  <c r="H887" i="12"/>
  <c r="G888" i="12"/>
  <c r="H888" i="12"/>
  <c r="G889" i="12"/>
  <c r="H889" i="12"/>
  <c r="G890" i="12"/>
  <c r="H890" i="12"/>
  <c r="G891" i="12"/>
  <c r="H891" i="12"/>
  <c r="G892" i="12"/>
  <c r="H892" i="12"/>
  <c r="G893" i="12"/>
  <c r="H893" i="12"/>
  <c r="G894" i="12"/>
  <c r="H894" i="12"/>
  <c r="G895" i="12"/>
  <c r="H895" i="12"/>
  <c r="G896" i="12"/>
  <c r="H896" i="12"/>
  <c r="G897" i="12"/>
  <c r="H897" i="12"/>
  <c r="G898" i="12"/>
  <c r="H898" i="12"/>
  <c r="G899" i="12"/>
  <c r="H899" i="12"/>
  <c r="G900" i="12"/>
  <c r="H900" i="12"/>
  <c r="G901" i="12"/>
  <c r="H901" i="12"/>
  <c r="G902" i="12"/>
  <c r="H902" i="12"/>
  <c r="G903" i="12"/>
  <c r="H903" i="12"/>
  <c r="G904" i="12"/>
  <c r="H904" i="12"/>
  <c r="G905" i="12"/>
  <c r="H905" i="12"/>
  <c r="G906" i="12"/>
  <c r="H906" i="12"/>
  <c r="G907" i="12"/>
  <c r="H907" i="12"/>
  <c r="G908" i="12"/>
  <c r="H908" i="12"/>
  <c r="G909" i="12"/>
  <c r="H909" i="12"/>
  <c r="G910" i="12"/>
  <c r="H910" i="12"/>
  <c r="G911" i="12"/>
  <c r="H911" i="12"/>
  <c r="G912" i="12"/>
  <c r="H912" i="12"/>
  <c r="G913" i="12"/>
  <c r="H913" i="12"/>
  <c r="G914" i="12"/>
  <c r="H914" i="12"/>
  <c r="G915" i="12"/>
  <c r="H915" i="12"/>
  <c r="G916" i="12"/>
  <c r="H916" i="12"/>
  <c r="G917" i="12"/>
  <c r="H917" i="12"/>
  <c r="G918" i="12"/>
  <c r="H918" i="12"/>
  <c r="G919" i="12"/>
  <c r="H919" i="12"/>
  <c r="G920" i="12"/>
  <c r="H920" i="12"/>
  <c r="G921" i="12"/>
  <c r="H921" i="12"/>
  <c r="G922" i="12"/>
  <c r="H922" i="12"/>
  <c r="G923" i="12"/>
  <c r="H923" i="12"/>
  <c r="G924" i="12"/>
  <c r="H924" i="12"/>
  <c r="G925" i="12"/>
  <c r="H925" i="12"/>
  <c r="G926" i="12"/>
  <c r="H926" i="12"/>
  <c r="G927" i="12"/>
  <c r="H927" i="12"/>
  <c r="G928" i="12"/>
  <c r="H928" i="12"/>
  <c r="G929" i="12"/>
  <c r="H929" i="12"/>
  <c r="G930" i="12"/>
  <c r="H930" i="12"/>
  <c r="G931" i="12"/>
  <c r="H931" i="12"/>
  <c r="G932" i="12"/>
  <c r="H932" i="12"/>
  <c r="G933" i="12"/>
  <c r="H933" i="12"/>
  <c r="G934" i="12"/>
  <c r="H934" i="12"/>
  <c r="G935" i="12"/>
  <c r="H935" i="12"/>
  <c r="G936" i="12"/>
  <c r="H936" i="12"/>
  <c r="G937" i="12"/>
  <c r="H937" i="12"/>
  <c r="G938" i="12"/>
  <c r="H938" i="12"/>
  <c r="G939" i="12"/>
  <c r="H939" i="12"/>
  <c r="G940" i="12"/>
  <c r="H940" i="12"/>
  <c r="G941" i="12"/>
  <c r="H941" i="12"/>
  <c r="G942" i="12"/>
  <c r="H942" i="12"/>
  <c r="G943" i="12"/>
  <c r="H943" i="12"/>
  <c r="G944" i="12"/>
  <c r="H944" i="12"/>
  <c r="G945" i="12"/>
  <c r="H945" i="12"/>
  <c r="G946" i="12"/>
  <c r="H946" i="12"/>
  <c r="G947" i="12"/>
  <c r="H947" i="12"/>
  <c r="G948" i="12"/>
  <c r="H948" i="12"/>
  <c r="G949" i="12"/>
  <c r="H949" i="12"/>
  <c r="G950" i="12"/>
  <c r="H950" i="12"/>
  <c r="G951" i="12"/>
  <c r="H951" i="12"/>
  <c r="G952" i="12"/>
  <c r="H952" i="12"/>
  <c r="G953" i="12"/>
  <c r="H953" i="12"/>
  <c r="G954" i="12"/>
  <c r="H954" i="12"/>
  <c r="G955" i="12"/>
  <c r="H955" i="12"/>
  <c r="G956" i="12"/>
  <c r="H956" i="12"/>
  <c r="G957" i="12"/>
  <c r="H957" i="12"/>
  <c r="G958" i="12"/>
  <c r="H958" i="12"/>
  <c r="G959" i="12"/>
  <c r="H959" i="12"/>
  <c r="G960" i="12"/>
  <c r="H960" i="12"/>
  <c r="G961" i="12"/>
  <c r="H961" i="12"/>
  <c r="G962" i="12"/>
  <c r="H962" i="12"/>
  <c r="G963" i="12"/>
  <c r="H963" i="12"/>
  <c r="G964" i="12"/>
  <c r="H964" i="12"/>
  <c r="G965" i="12"/>
  <c r="H965" i="12"/>
  <c r="G966" i="12"/>
  <c r="H966" i="12"/>
  <c r="G967" i="12"/>
  <c r="H967" i="12"/>
  <c r="G968" i="12"/>
  <c r="H968" i="12"/>
  <c r="G969" i="12"/>
  <c r="H969" i="12"/>
  <c r="G970" i="12"/>
  <c r="H970" i="12"/>
  <c r="G971" i="12"/>
  <c r="H971" i="12"/>
  <c r="G972" i="12"/>
  <c r="H972" i="12"/>
  <c r="G973" i="12"/>
  <c r="H973" i="12"/>
  <c r="G974" i="12"/>
  <c r="H974" i="12"/>
  <c r="G975" i="12"/>
  <c r="H975" i="12"/>
  <c r="G976" i="12"/>
  <c r="H976" i="12"/>
  <c r="G977" i="12"/>
  <c r="H977" i="12"/>
  <c r="G978" i="12"/>
  <c r="H978" i="12"/>
  <c r="G979" i="12"/>
  <c r="H979" i="12"/>
  <c r="G980" i="12"/>
  <c r="H980" i="12"/>
  <c r="G981" i="12"/>
  <c r="H981" i="12"/>
  <c r="G982" i="12"/>
  <c r="H982" i="12"/>
  <c r="G983" i="12"/>
  <c r="H983" i="12"/>
  <c r="G984" i="12"/>
  <c r="H984" i="12"/>
  <c r="G985" i="12"/>
  <c r="H985" i="12"/>
  <c r="G986" i="12"/>
  <c r="H986" i="12"/>
  <c r="G987" i="12"/>
  <c r="H987" i="12"/>
  <c r="G988" i="12"/>
  <c r="H988" i="12"/>
  <c r="G989" i="12"/>
  <c r="H989" i="12"/>
  <c r="G990" i="12"/>
  <c r="H990" i="12"/>
  <c r="G991" i="12"/>
  <c r="H991" i="12"/>
  <c r="G992" i="12"/>
  <c r="H992" i="12"/>
  <c r="G993" i="12"/>
  <c r="H993" i="12"/>
  <c r="G994" i="12"/>
  <c r="H994" i="12"/>
  <c r="G995" i="12"/>
  <c r="H995" i="12"/>
  <c r="G996" i="12"/>
  <c r="H996" i="12"/>
  <c r="G997" i="12"/>
  <c r="H997" i="12"/>
  <c r="G998" i="12"/>
  <c r="H998" i="12"/>
  <c r="G999" i="12"/>
  <c r="H999" i="12"/>
  <c r="G1000" i="12"/>
  <c r="H1000" i="12"/>
  <c r="G1001" i="12"/>
  <c r="H1001" i="12"/>
  <c r="G1002" i="12"/>
  <c r="H1002" i="12"/>
  <c r="G1003" i="12"/>
  <c r="H1003" i="12"/>
  <c r="G1004" i="12"/>
  <c r="H1004" i="12"/>
  <c r="G1005" i="12"/>
  <c r="H1005" i="12"/>
  <c r="G1006" i="12"/>
  <c r="H1006" i="12"/>
  <c r="G1007" i="12"/>
  <c r="H1007" i="12"/>
  <c r="G1008" i="12"/>
  <c r="H1008" i="12"/>
  <c r="G1009" i="12"/>
  <c r="H1009" i="12"/>
  <c r="G1010" i="12"/>
  <c r="H1010" i="12"/>
  <c r="G1011" i="12"/>
  <c r="H1011" i="12"/>
  <c r="G1012" i="12"/>
  <c r="H1012" i="12"/>
  <c r="G1013" i="12"/>
  <c r="H1013" i="12"/>
  <c r="G1014" i="12"/>
  <c r="H1014" i="12"/>
  <c r="G1015" i="12"/>
  <c r="H1015" i="12"/>
  <c r="G1016" i="12"/>
  <c r="H1016" i="12"/>
  <c r="G1017" i="12"/>
  <c r="H1017" i="12"/>
  <c r="G1018" i="12"/>
  <c r="H1018" i="12"/>
  <c r="G1019" i="12"/>
  <c r="H1019" i="12"/>
  <c r="G1020" i="12"/>
  <c r="H1020" i="12"/>
  <c r="G1021" i="12"/>
  <c r="H1021" i="12"/>
  <c r="G1022" i="12"/>
  <c r="H1022" i="12"/>
  <c r="G1023" i="12"/>
  <c r="H1023" i="12"/>
  <c r="G1024" i="12"/>
  <c r="H1024" i="12"/>
  <c r="G1025" i="12"/>
  <c r="H1025" i="12"/>
  <c r="G1026" i="12"/>
  <c r="H1026" i="12"/>
  <c r="G1027" i="12"/>
  <c r="H1027" i="12"/>
  <c r="G1028" i="12"/>
  <c r="H1028" i="12"/>
  <c r="G1029" i="12"/>
  <c r="H1029" i="12"/>
  <c r="G1030" i="12"/>
  <c r="H1030" i="12"/>
  <c r="G1031" i="12"/>
  <c r="H1031" i="12"/>
  <c r="G1032" i="12"/>
  <c r="H1032" i="12"/>
  <c r="G1033" i="12"/>
  <c r="H1033" i="12"/>
  <c r="G1034" i="12"/>
  <c r="H1034" i="12"/>
  <c r="G1035" i="12"/>
  <c r="H1035" i="12"/>
  <c r="G1036" i="12"/>
  <c r="H1036" i="12"/>
  <c r="G1037" i="12"/>
  <c r="H1037" i="12"/>
  <c r="G1038" i="12"/>
  <c r="H1038" i="12"/>
  <c r="G1039" i="12"/>
  <c r="H1039" i="12"/>
  <c r="G1040" i="12"/>
  <c r="H1040" i="12"/>
  <c r="G1041" i="12"/>
  <c r="H1041" i="12"/>
  <c r="G1042" i="12"/>
  <c r="H1042" i="12"/>
  <c r="G1043" i="12"/>
  <c r="H1043" i="12"/>
  <c r="G1044" i="12"/>
  <c r="H1044" i="12"/>
  <c r="G1045" i="12"/>
  <c r="H1045" i="12"/>
  <c r="G1046" i="12"/>
  <c r="H1046" i="12"/>
  <c r="G1047" i="12"/>
  <c r="H1047" i="12"/>
  <c r="G1048" i="12"/>
  <c r="H1048" i="12"/>
  <c r="G1049" i="12"/>
  <c r="H1049" i="12"/>
  <c r="G1050" i="12"/>
  <c r="H1050" i="12"/>
  <c r="G1051" i="12"/>
  <c r="H1051" i="12"/>
  <c r="G1052" i="12"/>
  <c r="H1052" i="12"/>
  <c r="G1053" i="12"/>
  <c r="H1053" i="12"/>
  <c r="G1054" i="12"/>
  <c r="H1054" i="12"/>
  <c r="G1055" i="12"/>
  <c r="H1055" i="12"/>
  <c r="G1056" i="12"/>
  <c r="H1056" i="12"/>
  <c r="G1057" i="12"/>
  <c r="H1057" i="12"/>
  <c r="G1058" i="12"/>
  <c r="H1058" i="12"/>
  <c r="G1059" i="12"/>
  <c r="H1059" i="12"/>
  <c r="G1060" i="12"/>
  <c r="H1060" i="12"/>
  <c r="G1061" i="12"/>
  <c r="H1061" i="12"/>
  <c r="G1062" i="12"/>
  <c r="H1062" i="12"/>
  <c r="G1063" i="12"/>
  <c r="H1063" i="12"/>
  <c r="G1064" i="12"/>
  <c r="H1064" i="12"/>
  <c r="G1065" i="12"/>
  <c r="H1065" i="12"/>
  <c r="G1066" i="12"/>
  <c r="H1066" i="12"/>
  <c r="G1067" i="12"/>
  <c r="H1067" i="12"/>
  <c r="G1068" i="12"/>
  <c r="H1068" i="12"/>
  <c r="G1069" i="12"/>
  <c r="H1069" i="12"/>
  <c r="G1070" i="12"/>
  <c r="H1070" i="12"/>
  <c r="G1071" i="12"/>
  <c r="H1071" i="12"/>
  <c r="G1072" i="12"/>
  <c r="H1072" i="12"/>
  <c r="G1073" i="12"/>
  <c r="H1073" i="12"/>
  <c r="G1074" i="12"/>
  <c r="H1074" i="12"/>
  <c r="G1075" i="12"/>
  <c r="H1075" i="12"/>
  <c r="G1076" i="12"/>
  <c r="H1076" i="12"/>
  <c r="G1077" i="12"/>
  <c r="H1077" i="12"/>
  <c r="G1078" i="12"/>
  <c r="H1078" i="12"/>
  <c r="G1079" i="12"/>
  <c r="H1079" i="12"/>
  <c r="G1080" i="12"/>
  <c r="H1080" i="12"/>
  <c r="G1081" i="12"/>
  <c r="H1081" i="12"/>
  <c r="G1082" i="12"/>
  <c r="H1082" i="12"/>
  <c r="G1083" i="12"/>
  <c r="H1083" i="12"/>
  <c r="G1084" i="12"/>
  <c r="H1084" i="12"/>
  <c r="G1085" i="12"/>
  <c r="H1085" i="12"/>
  <c r="G1086" i="12"/>
  <c r="H1086" i="12"/>
  <c r="G1087" i="12"/>
  <c r="H1087" i="12"/>
  <c r="G1088" i="12"/>
  <c r="H1088" i="12"/>
  <c r="G1089" i="12"/>
  <c r="H1089" i="12"/>
  <c r="G1090" i="12"/>
  <c r="H1090" i="12"/>
  <c r="G1091" i="12"/>
  <c r="H1091" i="12"/>
  <c r="G1092" i="12"/>
  <c r="H1092" i="12"/>
  <c r="G1093" i="12"/>
  <c r="H1093" i="12"/>
  <c r="G1094" i="12"/>
  <c r="H1094" i="12"/>
  <c r="G1095" i="12"/>
  <c r="H1095" i="12"/>
  <c r="G1096" i="12"/>
  <c r="H1096" i="12"/>
  <c r="G1097" i="12"/>
  <c r="H1097" i="12"/>
  <c r="G1098" i="12"/>
  <c r="H1098" i="12"/>
  <c r="G1099" i="12"/>
  <c r="H1099" i="12"/>
  <c r="G1100" i="12"/>
  <c r="H1100" i="12"/>
  <c r="G1101" i="12"/>
  <c r="H1101" i="12"/>
  <c r="G1102" i="12"/>
  <c r="H1102" i="12"/>
  <c r="G1103" i="12"/>
  <c r="H1103" i="12"/>
  <c r="G1104" i="12"/>
  <c r="H1104" i="12"/>
  <c r="G1105" i="12"/>
  <c r="H1105" i="12"/>
  <c r="G1106" i="12"/>
  <c r="H1106" i="12"/>
  <c r="G1107" i="12"/>
  <c r="H1107" i="12"/>
  <c r="G1108" i="12"/>
  <c r="H1108" i="12"/>
  <c r="G1109" i="12"/>
  <c r="H1109" i="12"/>
  <c r="G1110" i="12"/>
  <c r="H1110" i="12"/>
  <c r="G1111" i="12"/>
  <c r="H1111" i="12"/>
  <c r="G1112" i="12"/>
  <c r="H1112" i="12"/>
  <c r="G1113" i="12"/>
  <c r="H1113" i="12"/>
  <c r="G1114" i="12"/>
  <c r="H1114" i="12"/>
  <c r="G1115" i="12"/>
  <c r="H1115" i="12"/>
  <c r="G1116" i="12"/>
  <c r="H1116" i="12"/>
  <c r="G1117" i="12"/>
  <c r="H1117" i="12"/>
  <c r="G1118" i="12"/>
  <c r="H1118" i="12"/>
  <c r="G1119" i="12"/>
  <c r="H1119" i="12"/>
  <c r="G1120" i="12"/>
  <c r="H1120" i="12"/>
  <c r="G1121" i="12"/>
  <c r="H1121" i="12"/>
  <c r="G1122" i="12"/>
  <c r="H1122" i="12"/>
  <c r="G1123" i="12"/>
  <c r="H1123" i="12"/>
  <c r="G1124" i="12"/>
  <c r="H1124" i="12"/>
  <c r="G1125" i="12"/>
  <c r="H1125" i="12"/>
  <c r="G1126" i="12"/>
  <c r="H1126" i="12"/>
  <c r="G1127" i="12"/>
  <c r="H1127" i="12"/>
  <c r="G1128" i="12"/>
  <c r="H1128" i="12"/>
  <c r="G1129" i="12"/>
  <c r="H1129" i="12"/>
  <c r="G1130" i="12"/>
  <c r="H1130" i="12"/>
  <c r="G1131" i="12"/>
  <c r="H1131" i="12"/>
  <c r="G1132" i="12"/>
  <c r="H1132" i="12"/>
  <c r="G1133" i="12"/>
  <c r="H1133" i="12"/>
  <c r="G1134" i="12"/>
  <c r="H1134" i="12"/>
  <c r="G1135" i="12"/>
  <c r="H1135" i="12"/>
  <c r="G1136" i="12"/>
  <c r="H1136" i="12"/>
  <c r="G1137" i="12"/>
  <c r="H1137" i="12"/>
  <c r="G1138" i="12"/>
  <c r="H1138" i="12"/>
  <c r="G1139" i="12"/>
  <c r="H1139" i="12"/>
  <c r="G1140" i="12"/>
  <c r="H1140" i="12"/>
  <c r="G1141" i="12"/>
  <c r="H1141" i="12"/>
  <c r="G1142" i="12"/>
  <c r="H1142" i="12"/>
  <c r="G1143" i="12"/>
  <c r="H1143" i="12"/>
  <c r="G1144" i="12"/>
  <c r="H1144" i="12"/>
  <c r="G1145" i="12"/>
  <c r="H1145" i="12"/>
  <c r="G1146" i="12"/>
  <c r="H1146" i="12"/>
  <c r="G1147" i="12"/>
  <c r="H1147" i="12"/>
  <c r="G1148" i="12"/>
  <c r="H1148" i="12"/>
  <c r="G1149" i="12"/>
  <c r="H1149" i="12"/>
  <c r="G1150" i="12"/>
  <c r="H1150" i="12"/>
  <c r="G1151" i="12"/>
  <c r="H1151" i="12"/>
  <c r="G1152" i="12"/>
  <c r="H1152" i="12"/>
  <c r="G1153" i="12"/>
  <c r="H1153" i="12"/>
  <c r="G1154" i="12"/>
  <c r="H1154" i="12"/>
  <c r="G1155" i="12"/>
  <c r="H1155" i="12"/>
  <c r="G1156" i="12"/>
  <c r="H1156" i="12"/>
  <c r="G1157" i="12"/>
  <c r="H1157" i="12"/>
  <c r="G1158" i="12"/>
  <c r="H1158" i="12"/>
  <c r="G1159" i="12"/>
  <c r="H1159" i="12"/>
  <c r="G1160" i="12"/>
  <c r="H1160" i="12"/>
  <c r="G1161" i="12"/>
  <c r="H1161" i="12"/>
  <c r="G1162" i="12"/>
  <c r="H1162" i="12"/>
  <c r="G1163" i="12"/>
  <c r="H1163" i="12"/>
  <c r="G1164" i="12"/>
  <c r="H1164" i="12"/>
  <c r="G1165" i="12"/>
  <c r="H1165" i="12"/>
  <c r="G1166" i="12"/>
  <c r="H1166" i="12"/>
  <c r="G1167" i="12"/>
  <c r="H1167" i="12"/>
  <c r="G1168" i="12"/>
  <c r="H1168" i="12"/>
  <c r="G1169" i="12"/>
  <c r="H1169" i="12"/>
  <c r="G1170" i="12"/>
  <c r="H1170" i="12"/>
  <c r="G1171" i="12"/>
  <c r="H1171" i="12"/>
  <c r="G1172" i="12"/>
  <c r="H1172" i="12"/>
  <c r="G1173" i="12"/>
  <c r="H1173" i="12"/>
  <c r="G1174" i="12"/>
  <c r="H1174" i="12"/>
  <c r="G1175" i="12"/>
  <c r="H1175" i="12"/>
  <c r="G1176" i="12"/>
  <c r="H1176" i="12"/>
  <c r="G1177" i="12"/>
  <c r="H1177" i="12"/>
  <c r="G1178" i="12"/>
  <c r="H1178" i="12"/>
  <c r="G1179" i="12"/>
  <c r="H1179" i="12"/>
  <c r="G1180" i="12"/>
  <c r="H1180" i="12"/>
  <c r="G1181" i="12"/>
  <c r="H1181" i="12"/>
  <c r="G1182" i="12"/>
  <c r="H1182" i="12"/>
  <c r="G1183" i="12"/>
  <c r="H1183" i="12"/>
  <c r="G1184" i="12"/>
  <c r="H1184" i="12"/>
  <c r="G1185" i="12"/>
  <c r="H1185" i="12"/>
  <c r="G1186" i="12"/>
  <c r="H1186" i="12"/>
  <c r="G1187" i="12"/>
  <c r="H1187" i="12"/>
  <c r="G1188" i="12"/>
  <c r="H1188" i="12"/>
  <c r="G1189" i="12"/>
  <c r="H1189" i="12"/>
  <c r="G1190" i="12"/>
  <c r="H1190" i="12"/>
  <c r="G1191" i="12"/>
  <c r="H1191" i="12"/>
  <c r="G1192" i="12"/>
  <c r="H1192" i="12"/>
  <c r="G1193" i="12"/>
  <c r="H1193" i="12"/>
  <c r="G1194" i="12"/>
  <c r="H1194" i="12"/>
  <c r="G1195" i="12"/>
  <c r="H1195" i="12"/>
  <c r="G1196" i="12"/>
  <c r="H1196" i="12"/>
  <c r="G1197" i="12"/>
  <c r="H1197" i="12"/>
  <c r="G1198" i="12"/>
  <c r="H1198" i="12"/>
  <c r="G1199" i="12"/>
  <c r="H1199" i="12"/>
  <c r="G1200" i="12"/>
  <c r="H1200" i="12"/>
  <c r="G1201" i="12"/>
  <c r="H1201" i="12"/>
  <c r="G1202" i="12"/>
  <c r="H1202" i="12"/>
  <c r="G1203" i="12"/>
  <c r="H1203" i="12"/>
  <c r="G1204" i="12"/>
  <c r="H1204" i="12"/>
  <c r="G1205" i="12"/>
  <c r="H1205" i="12"/>
  <c r="G1206" i="12"/>
  <c r="H1206" i="12"/>
  <c r="G1207" i="12"/>
  <c r="H1207" i="12"/>
  <c r="G1208" i="12"/>
  <c r="H1208" i="12"/>
  <c r="G1209" i="12"/>
  <c r="H1209" i="12"/>
  <c r="G1210" i="12"/>
  <c r="H1210" i="12"/>
  <c r="G1211" i="12"/>
  <c r="H1211" i="12"/>
  <c r="G1212" i="12"/>
  <c r="H1212" i="12"/>
  <c r="G1213" i="12"/>
  <c r="H1213" i="12"/>
  <c r="G1214" i="12"/>
  <c r="H1214" i="12"/>
  <c r="G1215" i="12"/>
  <c r="H1215" i="12"/>
  <c r="G1216" i="12"/>
  <c r="H1216" i="12"/>
  <c r="G1217" i="12"/>
  <c r="H1217" i="12"/>
  <c r="G1218" i="12"/>
  <c r="H1218" i="12"/>
  <c r="G1219" i="12"/>
  <c r="H1219" i="12"/>
  <c r="G1220" i="12"/>
  <c r="H1220" i="12"/>
  <c r="G1221" i="12"/>
  <c r="H1221" i="12"/>
  <c r="G1222" i="12"/>
  <c r="H1222" i="12"/>
  <c r="G1223" i="12"/>
  <c r="H1223" i="12"/>
  <c r="G1224" i="12"/>
  <c r="H1224" i="12"/>
  <c r="G1225" i="12"/>
  <c r="H1225" i="12"/>
  <c r="G1226" i="12"/>
  <c r="H1226" i="12"/>
  <c r="G1227" i="12"/>
  <c r="H1227" i="12"/>
  <c r="G1228" i="12"/>
  <c r="H1228" i="12"/>
  <c r="G1229" i="12"/>
  <c r="H1229" i="12"/>
  <c r="G1230" i="12"/>
  <c r="H1230" i="12"/>
  <c r="G1231" i="12"/>
  <c r="H1231" i="12"/>
  <c r="G1232" i="12"/>
  <c r="H1232" i="12"/>
  <c r="G1233" i="12"/>
  <c r="H1233" i="12"/>
  <c r="G1234" i="12"/>
  <c r="H1234" i="12"/>
  <c r="G1235" i="12"/>
  <c r="H1235" i="12"/>
  <c r="G1236" i="12"/>
  <c r="H1236" i="12"/>
  <c r="G1237" i="12"/>
  <c r="H1237" i="12"/>
  <c r="G1238" i="12"/>
  <c r="H1238" i="12"/>
  <c r="G1239" i="12"/>
  <c r="H1239" i="12"/>
  <c r="G1240" i="12"/>
  <c r="H1240" i="12"/>
  <c r="G1241" i="12"/>
  <c r="H1241" i="12"/>
  <c r="G1242" i="12"/>
  <c r="H1242" i="12"/>
  <c r="G1243" i="12"/>
  <c r="H1243" i="12"/>
  <c r="G1244" i="12"/>
  <c r="H1244" i="12"/>
  <c r="G1245" i="12"/>
  <c r="H1245" i="12"/>
  <c r="G1246" i="12"/>
  <c r="H1246" i="12"/>
  <c r="G1247" i="12"/>
  <c r="H1247" i="12"/>
  <c r="G1248" i="12"/>
  <c r="H1248" i="12"/>
  <c r="G1249" i="12"/>
  <c r="H1249" i="12"/>
  <c r="G1250" i="12"/>
  <c r="H1250" i="12"/>
  <c r="G1251" i="12"/>
  <c r="H1251" i="12"/>
  <c r="G1252" i="12"/>
  <c r="H1252" i="12"/>
  <c r="G1253" i="12"/>
  <c r="H1253" i="12"/>
  <c r="G1254" i="12"/>
  <c r="H1254" i="12"/>
  <c r="G1255" i="12"/>
  <c r="H1255" i="12"/>
  <c r="G1256" i="12"/>
  <c r="H1256" i="12"/>
  <c r="G1257" i="12"/>
  <c r="H1257" i="12"/>
  <c r="G1258" i="12"/>
  <c r="H1258" i="12"/>
  <c r="G1259" i="12"/>
  <c r="H1259" i="12"/>
  <c r="G1260" i="12"/>
  <c r="H1260" i="12"/>
  <c r="G1261" i="12"/>
  <c r="H1261" i="12"/>
  <c r="G1262" i="12"/>
  <c r="H1262" i="12"/>
  <c r="G1263" i="12"/>
  <c r="H1263" i="12"/>
  <c r="G1264" i="12"/>
  <c r="H1264" i="12"/>
  <c r="G1265" i="12"/>
  <c r="H1265" i="12"/>
  <c r="G1266" i="12"/>
  <c r="H1266" i="12"/>
  <c r="G1267" i="12"/>
  <c r="H1267" i="12"/>
  <c r="G1268" i="12"/>
  <c r="H1268" i="12"/>
  <c r="G1269" i="12"/>
  <c r="H1269" i="12"/>
  <c r="G1270" i="12"/>
  <c r="H1270" i="12"/>
  <c r="G1271" i="12"/>
  <c r="H1271" i="12"/>
  <c r="G1272" i="12"/>
  <c r="H1272" i="12"/>
  <c r="G1273" i="12"/>
  <c r="H1273" i="12"/>
  <c r="G1274" i="12"/>
  <c r="H1274" i="12"/>
  <c r="G1275" i="12"/>
  <c r="H1275" i="12"/>
  <c r="G1276" i="12"/>
  <c r="H1276" i="12"/>
  <c r="G1277" i="12"/>
  <c r="H1277" i="12"/>
  <c r="G1278" i="12"/>
  <c r="H1278" i="12"/>
  <c r="G1279" i="12"/>
  <c r="H1279" i="12"/>
  <c r="G1280" i="12"/>
  <c r="H1280" i="12"/>
  <c r="G1281" i="12"/>
  <c r="H1281" i="12"/>
  <c r="G1282" i="12"/>
  <c r="H1282" i="12"/>
  <c r="G1283" i="12"/>
  <c r="H1283" i="12"/>
  <c r="G1284" i="12"/>
  <c r="H1284" i="12"/>
  <c r="G1285" i="12"/>
  <c r="H1285" i="12"/>
  <c r="G1286" i="12"/>
  <c r="H1286" i="12"/>
  <c r="G1287" i="12"/>
  <c r="H1287" i="12"/>
  <c r="G1288" i="12"/>
  <c r="H1288" i="12"/>
  <c r="G1289" i="12"/>
  <c r="H1289" i="12"/>
  <c r="G1290" i="12"/>
  <c r="H1290" i="12"/>
  <c r="G1291" i="12"/>
  <c r="H1291" i="12"/>
  <c r="G1292" i="12"/>
  <c r="H1292" i="12"/>
  <c r="G1293" i="12"/>
  <c r="H1293" i="12"/>
  <c r="G1294" i="12"/>
  <c r="H1294" i="12"/>
  <c r="G1295" i="12"/>
  <c r="H1295" i="12"/>
  <c r="G1296" i="12"/>
  <c r="H1296" i="12"/>
  <c r="G1297" i="12"/>
  <c r="H1297" i="12"/>
  <c r="G1298" i="12"/>
  <c r="H1298" i="12"/>
  <c r="G1299" i="12"/>
  <c r="H1299" i="12"/>
  <c r="G1300" i="12"/>
  <c r="H1300" i="12"/>
  <c r="G1301" i="12"/>
  <c r="H1301" i="12"/>
  <c r="G1302" i="12"/>
  <c r="H1302" i="12"/>
  <c r="G1303" i="12"/>
  <c r="H1303" i="12"/>
  <c r="G1304" i="12"/>
  <c r="H1304" i="12"/>
  <c r="G1305" i="12"/>
  <c r="H1305" i="12"/>
  <c r="G1306" i="12"/>
  <c r="H1306" i="12"/>
  <c r="G1307" i="12"/>
  <c r="H1307" i="12"/>
  <c r="G1308" i="12"/>
  <c r="H1308" i="12"/>
  <c r="G1309" i="12"/>
  <c r="H1309" i="12"/>
  <c r="G1310" i="12"/>
  <c r="H1310" i="12"/>
  <c r="G1311" i="12"/>
  <c r="H1311" i="12"/>
  <c r="G1312" i="12"/>
  <c r="H1312" i="12"/>
  <c r="G1313" i="12"/>
  <c r="H1313" i="12"/>
  <c r="G1314" i="12"/>
  <c r="H1314" i="12"/>
  <c r="G1315" i="12"/>
  <c r="H1315" i="12"/>
  <c r="G1316" i="12"/>
  <c r="H1316" i="12"/>
  <c r="G1317" i="12"/>
  <c r="H1317" i="12"/>
  <c r="G1318" i="12"/>
  <c r="H1318" i="12"/>
  <c r="G1319" i="12"/>
  <c r="H1319" i="12"/>
  <c r="G1320" i="12"/>
  <c r="H1320" i="12"/>
  <c r="G1321" i="12"/>
  <c r="H1321" i="12"/>
  <c r="G1322" i="12"/>
  <c r="H1322" i="12"/>
  <c r="G1323" i="12"/>
  <c r="H1323" i="12"/>
  <c r="G1324" i="12"/>
  <c r="H1324" i="12"/>
  <c r="G1325" i="12"/>
  <c r="H1325" i="12"/>
  <c r="G1326" i="12"/>
  <c r="H1326" i="12"/>
  <c r="G1327" i="12"/>
  <c r="H1327" i="12"/>
  <c r="G1328" i="12"/>
  <c r="H1328" i="12"/>
  <c r="G1329" i="12"/>
  <c r="H1329" i="12"/>
  <c r="G1330" i="12"/>
  <c r="H1330" i="12"/>
  <c r="G1331" i="12"/>
  <c r="H1331" i="12"/>
  <c r="G1332" i="12"/>
  <c r="H1332" i="12"/>
  <c r="G1333" i="12"/>
  <c r="H1333" i="12"/>
  <c r="G1334" i="12"/>
  <c r="H1334" i="12"/>
  <c r="G1335" i="12"/>
  <c r="H1335" i="12"/>
  <c r="G1336" i="12"/>
  <c r="H1336" i="12"/>
  <c r="G1337" i="12"/>
  <c r="H1337" i="12"/>
  <c r="G1338" i="12"/>
  <c r="H1338" i="12"/>
  <c r="G1339" i="12"/>
  <c r="H1339" i="12"/>
  <c r="G1340" i="12"/>
  <c r="H1340" i="12"/>
  <c r="G1341" i="12"/>
  <c r="H1341" i="12"/>
  <c r="G1342" i="12"/>
  <c r="H1342" i="12"/>
  <c r="G1343" i="12"/>
  <c r="H1343" i="12"/>
  <c r="G1344" i="12"/>
  <c r="H1344" i="12"/>
  <c r="G1345" i="12"/>
  <c r="H1345" i="12"/>
  <c r="G1346" i="12"/>
  <c r="H1346" i="12"/>
  <c r="G1347" i="12"/>
  <c r="H1347" i="12"/>
  <c r="G1348" i="12"/>
  <c r="H1348" i="12"/>
  <c r="G1349" i="12"/>
  <c r="H1349" i="12"/>
  <c r="G1350" i="12"/>
  <c r="H1350" i="12"/>
  <c r="G1351" i="12"/>
  <c r="H1351" i="12"/>
  <c r="G1352" i="12"/>
  <c r="H1352" i="12"/>
  <c r="G1353" i="12"/>
  <c r="H1353" i="12"/>
  <c r="G1354" i="12"/>
  <c r="H1354" i="12"/>
  <c r="G1355" i="12"/>
  <c r="H1355" i="12"/>
  <c r="G1356" i="12"/>
  <c r="H1356" i="12"/>
  <c r="G1357" i="12"/>
  <c r="H1357" i="12"/>
  <c r="G1358" i="12"/>
  <c r="H1358" i="12"/>
  <c r="G1359" i="12"/>
  <c r="H1359" i="12"/>
  <c r="G1360" i="12"/>
  <c r="H1360" i="12"/>
  <c r="G1361" i="12"/>
  <c r="H1361" i="12"/>
  <c r="G1362" i="12"/>
  <c r="H1362" i="12"/>
  <c r="G1363" i="12"/>
  <c r="H1363" i="12"/>
  <c r="G1364" i="12"/>
  <c r="H1364" i="12"/>
  <c r="G1365" i="12"/>
  <c r="H1365" i="12"/>
  <c r="G1366" i="12"/>
  <c r="H1366" i="12"/>
  <c r="G1367" i="12"/>
  <c r="H1367" i="12"/>
  <c r="G1368" i="12"/>
  <c r="H1368" i="12"/>
  <c r="G1369" i="12"/>
  <c r="H1369" i="12"/>
  <c r="G1370" i="12"/>
  <c r="H1370" i="12"/>
  <c r="G1371" i="12"/>
  <c r="H1371" i="12"/>
  <c r="G1372" i="12"/>
  <c r="H1372" i="12"/>
  <c r="G1373" i="12"/>
  <c r="H1373" i="12"/>
  <c r="G1374" i="12"/>
  <c r="H1374" i="12"/>
  <c r="G1375" i="12"/>
  <c r="H1375" i="12"/>
  <c r="G1376" i="12"/>
  <c r="H1376" i="12"/>
  <c r="G1377" i="12"/>
  <c r="H1377" i="12"/>
  <c r="G1378" i="12"/>
  <c r="H1378" i="12"/>
  <c r="G1379" i="12"/>
  <c r="H1379" i="12"/>
  <c r="G1380" i="12"/>
  <c r="H1380" i="12"/>
  <c r="G1381" i="12"/>
  <c r="H1381" i="12"/>
  <c r="G1382" i="12"/>
  <c r="H1382" i="12"/>
  <c r="G1383" i="12"/>
  <c r="H1383" i="12"/>
  <c r="G1384" i="12"/>
  <c r="H1384" i="12"/>
  <c r="G1385" i="12"/>
  <c r="H1385" i="12"/>
  <c r="G1386" i="12"/>
  <c r="H1386" i="12"/>
  <c r="G1387" i="12"/>
  <c r="H1387" i="12"/>
  <c r="G1388" i="12"/>
  <c r="H1388" i="12"/>
  <c r="G1389" i="12"/>
  <c r="H1389" i="12"/>
  <c r="G1390" i="12"/>
  <c r="H1390" i="12"/>
  <c r="G1391" i="12"/>
  <c r="H1391" i="12"/>
  <c r="G1392" i="12"/>
  <c r="H1392" i="12"/>
  <c r="G1393" i="12"/>
  <c r="H1393" i="12"/>
  <c r="G1394" i="12"/>
  <c r="H1394" i="12"/>
  <c r="G1395" i="12"/>
  <c r="H1395" i="12"/>
  <c r="G1396" i="12"/>
  <c r="H1396" i="12"/>
  <c r="G1397" i="12"/>
  <c r="H1397" i="12"/>
  <c r="G1398" i="12"/>
  <c r="H1398" i="12"/>
  <c r="G1399" i="12"/>
  <c r="H1399" i="12"/>
  <c r="G1400" i="12"/>
  <c r="H1400" i="12"/>
  <c r="G1401" i="12"/>
  <c r="H1401" i="12"/>
  <c r="G1402" i="12"/>
  <c r="H1402" i="12"/>
  <c r="G1403" i="12"/>
  <c r="H1403" i="12"/>
  <c r="G1404" i="12"/>
  <c r="H1404" i="12"/>
  <c r="G1405" i="12"/>
  <c r="H1405" i="12"/>
  <c r="G1406" i="12"/>
  <c r="H1406" i="12"/>
  <c r="G1407" i="12"/>
  <c r="H1407" i="12"/>
  <c r="G1408" i="12"/>
  <c r="H1408" i="12"/>
  <c r="G1409" i="12"/>
  <c r="H1409" i="12"/>
  <c r="G1410" i="12"/>
  <c r="H1410" i="12"/>
  <c r="G1411" i="12"/>
  <c r="H1411" i="12"/>
  <c r="G1412" i="12"/>
  <c r="H1412" i="12"/>
  <c r="G1413" i="12"/>
  <c r="H1413" i="12"/>
  <c r="G1414" i="12"/>
  <c r="H1414" i="12"/>
  <c r="G1415" i="12"/>
  <c r="H1415" i="12"/>
  <c r="G1416" i="12"/>
  <c r="H1416" i="12"/>
  <c r="G1417" i="12"/>
  <c r="H1417" i="12"/>
  <c r="G1418" i="12"/>
  <c r="H1418" i="12"/>
  <c r="G1419" i="12"/>
  <c r="H1419" i="12"/>
  <c r="G1420" i="12"/>
  <c r="H1420" i="12"/>
  <c r="G1421" i="12"/>
  <c r="H1421" i="12"/>
  <c r="G1422" i="12"/>
  <c r="H1422" i="12"/>
  <c r="G1423" i="12"/>
  <c r="H1423" i="12"/>
  <c r="G1424" i="12"/>
  <c r="H1424" i="12"/>
  <c r="G1425" i="12"/>
  <c r="H1425" i="12"/>
  <c r="G1426" i="12"/>
  <c r="H1426" i="12"/>
  <c r="G1427" i="12"/>
  <c r="H1427" i="12"/>
  <c r="G1428" i="12"/>
  <c r="H1428" i="12"/>
  <c r="G1429" i="12"/>
  <c r="H1429" i="12"/>
  <c r="G1430" i="12"/>
  <c r="H1430" i="12"/>
  <c r="G1431" i="12"/>
  <c r="H1431" i="12"/>
  <c r="G1432" i="12"/>
  <c r="H1432" i="12"/>
  <c r="G1433" i="12"/>
  <c r="H1433" i="12"/>
  <c r="G1434" i="12"/>
  <c r="H1434" i="12"/>
  <c r="G1435" i="12"/>
  <c r="H1435" i="12"/>
  <c r="G1436" i="12"/>
  <c r="H1436" i="12"/>
  <c r="G1437" i="12"/>
  <c r="H1437" i="12"/>
  <c r="G1438" i="12"/>
  <c r="H1438" i="12"/>
  <c r="G1439" i="12"/>
  <c r="H1439" i="12"/>
  <c r="G1440" i="12"/>
  <c r="H1440" i="12"/>
  <c r="G1441" i="12"/>
  <c r="H1441" i="12"/>
  <c r="G1442" i="12"/>
  <c r="H1442" i="12"/>
  <c r="G1443" i="12"/>
  <c r="H1443" i="12"/>
  <c r="G1444" i="12"/>
  <c r="H1444" i="12"/>
  <c r="H4" i="12"/>
  <c r="G4" i="12"/>
  <c r="FW6" i="6"/>
  <c r="FW7" i="6"/>
  <c r="FW8" i="6"/>
  <c r="FW9" i="6"/>
  <c r="FW10" i="6"/>
  <c r="FW11" i="6"/>
  <c r="FW12" i="6"/>
  <c r="FW13" i="6"/>
  <c r="FW14" i="6"/>
  <c r="FW15" i="6"/>
  <c r="FW16" i="6"/>
  <c r="FW17" i="6"/>
  <c r="FW18" i="6"/>
  <c r="FW19" i="6"/>
  <c r="FW20" i="6"/>
  <c r="FW21" i="6"/>
  <c r="FW22" i="6"/>
  <c r="FW23" i="6"/>
  <c r="FW24" i="6"/>
  <c r="FW25" i="6"/>
  <c r="FW26" i="6"/>
  <c r="FW27" i="6"/>
  <c r="FW28" i="6"/>
  <c r="FW29" i="6"/>
  <c r="FW30" i="6"/>
  <c r="FW31" i="6"/>
  <c r="FW32" i="6"/>
  <c r="FW33" i="6"/>
  <c r="FW34" i="6"/>
  <c r="FW35" i="6"/>
  <c r="FW36" i="6"/>
  <c r="FW37" i="6"/>
  <c r="FW38" i="6"/>
  <c r="FW39" i="6"/>
  <c r="FW40" i="6"/>
  <c r="FW41" i="6"/>
  <c r="FW42" i="6"/>
  <c r="FW43" i="6"/>
  <c r="FW44" i="6"/>
  <c r="FW45" i="6"/>
  <c r="FW46" i="6"/>
  <c r="FW47" i="6"/>
  <c r="FW48" i="6"/>
  <c r="FW49" i="6"/>
  <c r="FW50" i="6"/>
  <c r="FW51" i="6"/>
  <c r="FW52" i="6"/>
  <c r="FW53" i="6"/>
  <c r="FW54" i="6"/>
  <c r="FW55" i="6"/>
  <c r="FW56" i="6"/>
  <c r="FW57" i="6"/>
  <c r="FW58" i="6"/>
  <c r="FW59" i="6"/>
  <c r="FW60" i="6"/>
  <c r="FW61" i="6"/>
  <c r="FW62" i="6"/>
  <c r="FW63" i="6"/>
  <c r="FW64" i="6"/>
  <c r="FW65" i="6"/>
  <c r="FW66" i="6"/>
  <c r="FW67" i="6"/>
  <c r="FW68" i="6"/>
  <c r="FW69" i="6"/>
  <c r="FW70" i="6"/>
  <c r="FW71" i="6"/>
  <c r="FW72" i="6"/>
  <c r="FW73" i="6"/>
  <c r="FW74" i="6"/>
  <c r="FW75" i="6"/>
  <c r="FW76" i="6"/>
  <c r="FW77" i="6"/>
  <c r="FW78" i="6"/>
  <c r="FW79" i="6"/>
  <c r="FW80" i="6"/>
  <c r="FW81" i="6"/>
  <c r="FW82" i="6"/>
  <c r="FW83" i="6"/>
  <c r="FW84" i="6"/>
  <c r="FW85" i="6"/>
  <c r="FW86" i="6"/>
  <c r="FW87" i="6"/>
  <c r="FW88" i="6"/>
  <c r="FW89" i="6"/>
  <c r="FW90" i="6"/>
  <c r="FW91" i="6"/>
  <c r="FW92" i="6"/>
  <c r="FW93" i="6"/>
  <c r="FW94" i="6"/>
  <c r="FW95" i="6"/>
  <c r="FW96" i="6"/>
  <c r="FW97" i="6"/>
  <c r="FW98" i="6"/>
  <c r="FW99" i="6"/>
  <c r="FW100" i="6"/>
  <c r="FW101" i="6"/>
  <c r="FW102" i="6"/>
  <c r="FW103" i="6"/>
  <c r="FW104" i="6"/>
  <c r="FW105" i="6"/>
  <c r="FW106" i="6"/>
  <c r="FW107" i="6"/>
  <c r="FW108" i="6"/>
  <c r="FW109" i="6"/>
  <c r="FW110" i="6"/>
  <c r="FW111" i="6"/>
  <c r="FW112" i="6"/>
  <c r="FW113" i="6"/>
  <c r="FW114" i="6"/>
  <c r="FW115" i="6"/>
  <c r="FW116" i="6"/>
  <c r="FW117" i="6"/>
  <c r="FW118" i="6"/>
  <c r="FW119" i="6"/>
  <c r="FW120" i="6"/>
  <c r="FW121" i="6"/>
  <c r="FW122" i="6"/>
  <c r="FW123" i="6"/>
  <c r="FW124" i="6"/>
  <c r="FW125" i="6"/>
  <c r="FW126" i="6"/>
  <c r="FW127" i="6"/>
  <c r="FW128" i="6"/>
  <c r="FW129" i="6"/>
  <c r="FW130" i="6"/>
  <c r="FW131" i="6"/>
  <c r="FW132" i="6"/>
  <c r="FW133" i="6"/>
  <c r="FW134" i="6"/>
  <c r="FW135" i="6"/>
  <c r="FW136" i="6"/>
  <c r="FW137" i="6"/>
  <c r="FW138" i="6"/>
  <c r="FW139" i="6"/>
  <c r="FW140" i="6"/>
  <c r="FW141" i="6"/>
  <c r="FW142" i="6"/>
  <c r="FW143" i="6"/>
  <c r="FW144" i="6"/>
  <c r="FW145" i="6"/>
  <c r="FW146" i="6"/>
  <c r="FW147" i="6"/>
  <c r="FW148" i="6"/>
  <c r="FW149" i="6"/>
  <c r="FW150" i="6"/>
  <c r="FW151" i="6"/>
  <c r="FW152" i="6"/>
  <c r="FW153" i="6"/>
  <c r="FW154" i="6"/>
  <c r="FW155" i="6"/>
  <c r="FW156" i="6"/>
  <c r="FW157" i="6"/>
  <c r="FW158" i="6"/>
  <c r="FW159" i="6"/>
  <c r="FW160" i="6"/>
  <c r="FW161" i="6"/>
  <c r="FW162" i="6"/>
  <c r="FW163" i="6"/>
  <c r="FW164" i="6"/>
  <c r="FW165" i="6"/>
  <c r="FW166" i="6"/>
  <c r="FW167" i="6"/>
  <c r="FW168" i="6"/>
  <c r="FW169" i="6"/>
  <c r="FW170" i="6"/>
  <c r="FW171" i="6"/>
  <c r="FW172" i="6"/>
  <c r="FW173" i="6"/>
  <c r="FW174" i="6"/>
  <c r="FW175" i="6"/>
  <c r="FW176" i="6"/>
  <c r="FW177" i="6"/>
  <c r="FW178" i="6"/>
  <c r="FW179" i="6"/>
  <c r="FW180" i="6"/>
  <c r="FW181" i="6"/>
  <c r="FW182" i="6"/>
  <c r="FW183" i="6"/>
  <c r="FW184" i="6"/>
  <c r="FW185" i="6"/>
  <c r="FW186" i="6"/>
  <c r="FW187" i="6"/>
  <c r="FW188" i="6"/>
  <c r="FW189" i="6"/>
  <c r="FW190" i="6"/>
  <c r="FW191" i="6"/>
  <c r="FW192" i="6"/>
  <c r="FW193" i="6"/>
  <c r="FW194" i="6"/>
  <c r="FW195" i="6"/>
  <c r="FW196" i="6"/>
  <c r="FW197" i="6"/>
  <c r="FW198" i="6"/>
  <c r="FW199" i="6"/>
  <c r="FW200" i="6"/>
  <c r="FW201" i="6"/>
  <c r="FW202" i="6"/>
  <c r="FW203" i="6"/>
  <c r="FW204" i="6"/>
  <c r="FW205" i="6"/>
  <c r="FW206" i="6"/>
  <c r="FW207" i="6"/>
  <c r="FW208" i="6"/>
  <c r="FW209" i="6"/>
  <c r="FW210" i="6"/>
  <c r="FW211" i="6"/>
  <c r="FW212" i="6"/>
  <c r="FW213" i="6"/>
  <c r="FW214" i="6"/>
  <c r="FW215" i="6"/>
  <c r="FW216" i="6"/>
  <c r="FW217" i="6"/>
  <c r="FW218" i="6"/>
  <c r="FW219" i="6"/>
  <c r="FW220" i="6"/>
  <c r="FW221" i="6"/>
  <c r="FW222" i="6"/>
  <c r="FW223" i="6"/>
  <c r="FW224" i="6"/>
  <c r="FW225" i="6"/>
  <c r="FW226" i="6"/>
  <c r="FW227" i="6"/>
  <c r="FW228" i="6"/>
  <c r="FW229" i="6"/>
  <c r="FW230" i="6"/>
  <c r="FW231" i="6"/>
  <c r="FW232" i="6"/>
  <c r="FW233" i="6"/>
  <c r="FW234" i="6"/>
  <c r="FW235" i="6"/>
  <c r="FW236" i="6"/>
  <c r="FW237" i="6"/>
  <c r="FW238" i="6"/>
  <c r="FW239" i="6"/>
  <c r="FW240" i="6"/>
  <c r="FW241" i="6"/>
  <c r="FW242" i="6"/>
  <c r="FW243" i="6"/>
  <c r="FW244" i="6"/>
  <c r="FW245" i="6"/>
  <c r="FW246" i="6"/>
  <c r="FW247" i="6"/>
  <c r="FW248" i="6"/>
  <c r="FW249" i="6"/>
  <c r="FW250" i="6"/>
  <c r="FW251" i="6"/>
  <c r="FW252" i="6"/>
  <c r="FW253" i="6"/>
  <c r="FW254" i="6"/>
  <c r="FW255" i="6"/>
  <c r="FW256" i="6"/>
  <c r="FW257" i="6"/>
  <c r="FW258" i="6"/>
  <c r="FW259" i="6"/>
  <c r="FW260" i="6"/>
  <c r="FW261" i="6"/>
  <c r="FW262" i="6"/>
  <c r="FW263" i="6"/>
  <c r="FW264" i="6"/>
  <c r="FW265" i="6"/>
  <c r="FW266" i="6"/>
  <c r="FW267" i="6"/>
  <c r="FW268" i="6"/>
  <c r="FW269" i="6"/>
  <c r="FW270" i="6"/>
  <c r="FW271" i="6"/>
  <c r="FW272" i="6"/>
  <c r="FW273" i="6"/>
  <c r="FW274" i="6"/>
  <c r="FW275" i="6"/>
  <c r="FW276" i="6"/>
  <c r="FW277" i="6"/>
  <c r="FW278" i="6"/>
  <c r="FW279" i="6"/>
  <c r="FW280" i="6"/>
  <c r="FW281" i="6"/>
  <c r="FW282" i="6"/>
  <c r="FW283" i="6"/>
  <c r="FW284" i="6"/>
  <c r="FW285" i="6"/>
  <c r="FW286" i="6"/>
  <c r="FW287" i="6"/>
  <c r="FW288" i="6"/>
  <c r="FW289" i="6"/>
  <c r="FW290" i="6"/>
  <c r="FW291" i="6"/>
  <c r="FW292" i="6"/>
  <c r="FW293" i="6"/>
  <c r="FW294" i="6"/>
  <c r="FW295" i="6"/>
  <c r="FW296" i="6"/>
  <c r="FW297" i="6"/>
  <c r="FW298" i="6"/>
  <c r="FW299" i="6"/>
  <c r="FW300" i="6"/>
  <c r="FW301" i="6"/>
  <c r="FW302" i="6"/>
  <c r="FW303" i="6"/>
  <c r="FW304" i="6"/>
  <c r="FW305" i="6"/>
  <c r="FW306" i="6"/>
  <c r="FW307" i="6"/>
  <c r="FW308" i="6"/>
  <c r="FW309" i="6"/>
  <c r="FW310" i="6"/>
  <c r="FW311" i="6"/>
  <c r="FW312" i="6"/>
  <c r="FW313" i="6"/>
  <c r="FW314" i="6"/>
  <c r="FW315" i="6"/>
  <c r="FW316" i="6"/>
  <c r="FW317" i="6"/>
  <c r="FW318" i="6"/>
  <c r="FW319" i="6"/>
  <c r="FW320" i="6"/>
  <c r="FW321" i="6"/>
  <c r="FW322" i="6"/>
  <c r="FW323" i="6"/>
  <c r="FW324" i="6"/>
  <c r="FW325" i="6"/>
  <c r="FW326" i="6"/>
  <c r="FW327" i="6"/>
  <c r="FW328" i="6"/>
  <c r="FW329" i="6"/>
  <c r="FW330" i="6"/>
  <c r="FW331" i="6"/>
  <c r="FW332" i="6"/>
  <c r="FW333" i="6"/>
  <c r="FW334" i="6"/>
  <c r="FW335" i="6"/>
  <c r="FW336" i="6"/>
  <c r="FW337" i="6"/>
  <c r="FW338" i="6"/>
  <c r="FW339" i="6"/>
  <c r="FW340" i="6"/>
  <c r="FW341" i="6"/>
  <c r="FW342" i="6"/>
  <c r="FW343" i="6"/>
  <c r="FW344" i="6"/>
  <c r="FW345" i="6"/>
  <c r="FW346" i="6"/>
  <c r="FW347" i="6"/>
  <c r="FW348" i="6"/>
  <c r="FW349" i="6"/>
  <c r="FW350" i="6"/>
  <c r="FW351" i="6"/>
  <c r="FW352" i="6"/>
  <c r="FW353" i="6"/>
  <c r="FW354" i="6"/>
  <c r="FW355" i="6"/>
  <c r="FW356" i="6"/>
  <c r="FW357" i="6"/>
  <c r="FW358" i="6"/>
  <c r="FW359" i="6"/>
  <c r="FW360" i="6"/>
  <c r="FW361" i="6"/>
  <c r="FW362" i="6"/>
  <c r="FW363" i="6"/>
  <c r="FW364" i="6"/>
  <c r="FW365" i="6"/>
  <c r="FW366" i="6"/>
  <c r="FW367" i="6"/>
  <c r="FW368" i="6"/>
  <c r="FW369" i="6"/>
  <c r="FW370" i="6"/>
  <c r="FW371" i="6"/>
  <c r="FW372" i="6"/>
  <c r="FW373" i="6"/>
  <c r="FW374" i="6"/>
  <c r="FW375" i="6"/>
  <c r="FW376" i="6"/>
  <c r="FW377" i="6"/>
  <c r="FW378" i="6"/>
  <c r="FW379" i="6"/>
  <c r="FW380" i="6"/>
  <c r="FW381" i="6"/>
  <c r="FW382" i="6"/>
  <c r="FW383" i="6"/>
  <c r="FW384" i="6"/>
  <c r="FW385" i="6"/>
  <c r="FW386" i="6"/>
  <c r="FW387" i="6"/>
  <c r="FW388" i="6"/>
  <c r="FW389" i="6"/>
  <c r="FW390" i="6"/>
  <c r="FW391" i="6"/>
  <c r="FW392" i="6"/>
  <c r="FW393" i="6"/>
  <c r="FW394" i="6"/>
  <c r="FW395" i="6"/>
  <c r="FW396" i="6"/>
  <c r="FW397" i="6"/>
  <c r="FW398" i="6"/>
  <c r="FW399" i="6"/>
  <c r="FW400" i="6"/>
  <c r="FW401" i="6"/>
  <c r="FW402" i="6"/>
  <c r="FW403" i="6"/>
  <c r="FW404" i="6"/>
  <c r="FW405" i="6"/>
  <c r="FW406" i="6"/>
  <c r="FW407" i="6"/>
  <c r="FW408" i="6"/>
  <c r="FW409" i="6"/>
  <c r="FW410" i="6"/>
  <c r="FW411" i="6"/>
  <c r="FW412" i="6"/>
  <c r="FW413" i="6"/>
  <c r="FW414" i="6"/>
  <c r="FW415" i="6"/>
  <c r="FW416" i="6"/>
  <c r="FW417" i="6"/>
  <c r="FW418" i="6"/>
  <c r="FW419" i="6"/>
  <c r="FW420" i="6"/>
  <c r="FW421" i="6"/>
  <c r="FW422" i="6"/>
  <c r="FW423" i="6"/>
  <c r="FW424" i="6"/>
  <c r="FW425" i="6"/>
  <c r="FW426" i="6"/>
  <c r="FW427" i="6"/>
  <c r="FW428" i="6"/>
  <c r="FW429" i="6"/>
  <c r="FW430" i="6"/>
  <c r="FW431" i="6"/>
  <c r="FW432" i="6"/>
  <c r="FW433" i="6"/>
  <c r="FW434" i="6"/>
  <c r="FW435" i="6"/>
  <c r="FW436" i="6"/>
  <c r="FW437" i="6"/>
  <c r="FW438" i="6"/>
  <c r="FW439" i="6"/>
  <c r="FW440" i="6"/>
  <c r="FW441" i="6"/>
  <c r="FW442" i="6"/>
  <c r="FW443" i="6"/>
  <c r="FW444" i="6"/>
  <c r="FW445" i="6"/>
  <c r="FW446" i="6"/>
  <c r="FW447" i="6"/>
  <c r="FW448" i="6"/>
  <c r="FW449" i="6"/>
  <c r="FW450" i="6"/>
  <c r="FW451" i="6"/>
  <c r="FW452" i="6"/>
  <c r="FW453" i="6"/>
  <c r="FW454" i="6"/>
  <c r="FW455" i="6"/>
  <c r="FW456" i="6"/>
  <c r="FW457" i="6"/>
  <c r="FW458" i="6"/>
  <c r="FW459" i="6"/>
  <c r="FW460" i="6"/>
  <c r="FW461" i="6"/>
  <c r="FW462" i="6"/>
  <c r="FW463" i="6"/>
  <c r="FW464" i="6"/>
  <c r="FW465" i="6"/>
  <c r="FW466" i="6"/>
  <c r="FW467" i="6"/>
  <c r="FW468" i="6"/>
  <c r="FW469" i="6"/>
  <c r="FW470" i="6"/>
  <c r="FW471" i="6"/>
  <c r="FW472" i="6"/>
  <c r="FW473" i="6"/>
  <c r="FW474" i="6"/>
  <c r="FW475" i="6"/>
  <c r="FW476" i="6"/>
  <c r="FW477" i="6"/>
  <c r="FW478" i="6"/>
  <c r="FW479" i="6"/>
  <c r="FW480" i="6"/>
  <c r="FW481" i="6"/>
  <c r="FW482" i="6"/>
  <c r="FW483" i="6"/>
  <c r="FW484" i="6"/>
  <c r="FW485" i="6"/>
  <c r="FW486" i="6"/>
  <c r="FW487" i="6"/>
  <c r="FW488" i="6"/>
  <c r="FW489" i="6"/>
  <c r="FW490" i="6"/>
  <c r="FW491" i="6"/>
  <c r="FW492" i="6"/>
  <c r="FW493" i="6"/>
  <c r="FW494" i="6"/>
  <c r="FW495" i="6"/>
  <c r="FW496" i="6"/>
  <c r="FW497" i="6"/>
  <c r="FW498" i="6"/>
  <c r="FW499" i="6"/>
  <c r="FW500" i="6"/>
  <c r="FW501" i="6"/>
  <c r="FW502" i="6"/>
  <c r="FW503" i="6"/>
  <c r="FW504" i="6"/>
  <c r="FW505" i="6"/>
  <c r="FW506" i="6"/>
  <c r="FW507" i="6"/>
  <c r="FW508" i="6"/>
  <c r="FW509" i="6"/>
  <c r="FW510" i="6"/>
  <c r="FW511" i="6"/>
  <c r="FW512" i="6"/>
  <c r="FW513" i="6"/>
  <c r="FW514" i="6"/>
  <c r="FW515" i="6"/>
  <c r="FW516" i="6"/>
  <c r="FW517" i="6"/>
  <c r="FW518" i="6"/>
  <c r="FW519" i="6"/>
  <c r="FW520" i="6"/>
  <c r="FW521" i="6"/>
  <c r="FW522" i="6"/>
  <c r="FW523" i="6"/>
  <c r="FW524" i="6"/>
  <c r="FW525" i="6"/>
  <c r="FW526" i="6"/>
  <c r="FW527" i="6"/>
  <c r="FW528" i="6"/>
  <c r="FW529" i="6"/>
  <c r="FW530" i="6"/>
  <c r="FW531" i="6"/>
  <c r="FW532" i="6"/>
  <c r="FW533" i="6"/>
  <c r="FW534" i="6"/>
  <c r="FW535" i="6"/>
  <c r="FW536" i="6"/>
  <c r="FW537" i="6"/>
  <c r="FW538" i="6"/>
  <c r="FW539" i="6"/>
  <c r="FW540" i="6"/>
  <c r="FW541" i="6"/>
  <c r="FW542" i="6"/>
  <c r="FW543" i="6"/>
  <c r="FW544" i="6"/>
  <c r="FW545" i="6"/>
  <c r="FW546" i="6"/>
  <c r="FW547" i="6"/>
  <c r="FW548" i="6"/>
  <c r="FW549" i="6"/>
  <c r="FW550" i="6"/>
  <c r="FW551" i="6"/>
  <c r="FW552" i="6"/>
  <c r="FW553" i="6"/>
  <c r="FW554" i="6"/>
  <c r="FW555" i="6"/>
  <c r="FW556" i="6"/>
  <c r="FW557" i="6"/>
  <c r="FW558" i="6"/>
  <c r="FW559" i="6"/>
  <c r="FW560" i="6"/>
  <c r="FW561" i="6"/>
  <c r="FW562" i="6"/>
  <c r="FW563" i="6"/>
  <c r="FW564" i="6"/>
  <c r="FW565" i="6"/>
  <c r="FW566" i="6"/>
  <c r="FW567" i="6"/>
  <c r="FW568" i="6"/>
  <c r="FW569" i="6"/>
  <c r="FW570" i="6"/>
  <c r="FW571" i="6"/>
  <c r="FW572" i="6"/>
  <c r="FW573" i="6"/>
  <c r="FW574" i="6"/>
  <c r="FW575" i="6"/>
  <c r="FW576" i="6"/>
  <c r="FW577" i="6"/>
  <c r="FW578" i="6"/>
  <c r="FW579" i="6"/>
  <c r="FW580" i="6"/>
  <c r="FW581" i="6"/>
  <c r="FW582" i="6"/>
  <c r="FW583" i="6"/>
  <c r="FW584" i="6"/>
  <c r="FW585" i="6"/>
  <c r="FW586" i="6"/>
  <c r="FW587" i="6"/>
  <c r="FW588" i="6"/>
  <c r="FW589" i="6"/>
  <c r="FW590" i="6"/>
  <c r="FW591" i="6"/>
  <c r="FW592" i="6"/>
  <c r="FW593" i="6"/>
  <c r="FW594" i="6"/>
  <c r="FW595" i="6"/>
  <c r="FW596" i="6"/>
  <c r="FW597" i="6"/>
  <c r="FW598" i="6"/>
  <c r="FW599" i="6"/>
  <c r="FW600" i="6"/>
  <c r="FW601" i="6"/>
  <c r="FW602" i="6"/>
  <c r="FW603" i="6"/>
  <c r="FW604" i="6"/>
  <c r="FW5" i="6"/>
  <c r="FT9" i="6"/>
  <c r="FT8" i="6"/>
  <c r="FT7" i="6"/>
  <c r="FT6" i="6"/>
  <c r="FT5" i="6"/>
  <c r="FT4" i="6"/>
  <c r="AK14" i="12" l="1"/>
  <c r="N1057" i="12"/>
  <c r="AK16" i="12"/>
  <c r="N47" i="17" l="1"/>
  <c r="M47" i="17"/>
  <c r="L47" i="17"/>
  <c r="K47" i="17"/>
  <c r="J47" i="17"/>
  <c r="I47" i="17"/>
  <c r="H47" i="17"/>
  <c r="G47" i="17"/>
  <c r="F47" i="17"/>
  <c r="E47" i="17"/>
  <c r="D47" i="17"/>
  <c r="C47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D17" i="17"/>
  <c r="E17" i="17"/>
  <c r="F17" i="17"/>
  <c r="G17" i="17"/>
  <c r="H17" i="17"/>
  <c r="I17" i="17"/>
  <c r="J17" i="17"/>
  <c r="K17" i="17"/>
  <c r="L17" i="17"/>
  <c r="M17" i="17"/>
  <c r="N17" i="17"/>
  <c r="D18" i="17"/>
  <c r="E18" i="17"/>
  <c r="F18" i="17"/>
  <c r="G18" i="17"/>
  <c r="H18" i="17"/>
  <c r="I18" i="17"/>
  <c r="J18" i="17"/>
  <c r="K18" i="17"/>
  <c r="L18" i="17"/>
  <c r="M18" i="17"/>
  <c r="N18" i="17"/>
  <c r="C18" i="17"/>
  <c r="C17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C7" i="17"/>
  <c r="C8" i="17"/>
  <c r="C6" i="17"/>
  <c r="B7" i="13"/>
  <c r="B6" i="13"/>
  <c r="B5" i="13"/>
  <c r="L6" i="13"/>
  <c r="L4" i="13"/>
  <c r="L10" i="13" s="1"/>
  <c r="J15" i="18" l="1"/>
  <c r="J7" i="18"/>
  <c r="E7" i="18"/>
  <c r="E15" i="18"/>
  <c r="B21" i="13" l="1"/>
  <c r="B15" i="13" l="1"/>
  <c r="B16" i="13" s="1"/>
  <c r="L12" i="13" l="1"/>
  <c r="K17" i="18" l="1"/>
  <c r="J17" i="18"/>
  <c r="K9" i="18"/>
  <c r="J9" i="18"/>
  <c r="E9" i="18"/>
  <c r="F17" i="18"/>
  <c r="E17" i="18"/>
  <c r="F9" i="18"/>
  <c r="I5" i="12"/>
  <c r="J5" i="12"/>
  <c r="I6" i="12"/>
  <c r="J6" i="12"/>
  <c r="I7" i="12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I21" i="12"/>
  <c r="J21" i="12"/>
  <c r="I22" i="12"/>
  <c r="J22" i="12"/>
  <c r="I23" i="12"/>
  <c r="J23" i="12"/>
  <c r="I24" i="12"/>
  <c r="J24" i="12"/>
  <c r="I25" i="12"/>
  <c r="J25" i="12"/>
  <c r="I26" i="12"/>
  <c r="J26" i="12"/>
  <c r="I27" i="12"/>
  <c r="J27" i="12"/>
  <c r="I28" i="12"/>
  <c r="J28" i="12"/>
  <c r="I29" i="12"/>
  <c r="J29" i="12"/>
  <c r="I30" i="12"/>
  <c r="J30" i="12"/>
  <c r="I31" i="12"/>
  <c r="J31" i="12"/>
  <c r="I32" i="12"/>
  <c r="J32" i="12"/>
  <c r="I33" i="12"/>
  <c r="J33" i="12"/>
  <c r="I34" i="12"/>
  <c r="J34" i="12"/>
  <c r="I35" i="12"/>
  <c r="J35" i="12"/>
  <c r="I36" i="12"/>
  <c r="J36" i="12"/>
  <c r="I37" i="12"/>
  <c r="J37" i="12"/>
  <c r="I38" i="12"/>
  <c r="J38" i="12"/>
  <c r="I39" i="12"/>
  <c r="J39" i="12"/>
  <c r="I40" i="12"/>
  <c r="J40" i="12"/>
  <c r="I41" i="12"/>
  <c r="J41" i="12"/>
  <c r="I42" i="12"/>
  <c r="J42" i="12"/>
  <c r="I43" i="12"/>
  <c r="J43" i="12"/>
  <c r="I44" i="12"/>
  <c r="J44" i="12"/>
  <c r="I45" i="12"/>
  <c r="J45" i="12"/>
  <c r="I46" i="12"/>
  <c r="J46" i="12"/>
  <c r="I47" i="12"/>
  <c r="J47" i="12"/>
  <c r="I48" i="12"/>
  <c r="J48" i="12"/>
  <c r="I49" i="12"/>
  <c r="J49" i="12"/>
  <c r="I50" i="12"/>
  <c r="J50" i="12"/>
  <c r="I51" i="12"/>
  <c r="J51" i="12"/>
  <c r="I52" i="12"/>
  <c r="J52" i="12"/>
  <c r="I53" i="12"/>
  <c r="J53" i="12"/>
  <c r="I54" i="12"/>
  <c r="J54" i="12"/>
  <c r="I55" i="12"/>
  <c r="J55" i="12"/>
  <c r="I56" i="12"/>
  <c r="J56" i="12"/>
  <c r="I57" i="12"/>
  <c r="J57" i="12"/>
  <c r="I58" i="12"/>
  <c r="J58" i="12"/>
  <c r="I59" i="12"/>
  <c r="J59" i="12"/>
  <c r="I60" i="12"/>
  <c r="J60" i="12"/>
  <c r="I61" i="12"/>
  <c r="J61" i="12"/>
  <c r="I62" i="12"/>
  <c r="J62" i="12"/>
  <c r="I63" i="12"/>
  <c r="J63" i="12"/>
  <c r="I64" i="12"/>
  <c r="J64" i="12"/>
  <c r="I65" i="12"/>
  <c r="J65" i="12"/>
  <c r="I66" i="12"/>
  <c r="J66" i="12"/>
  <c r="I67" i="12"/>
  <c r="J67" i="12"/>
  <c r="I68" i="12"/>
  <c r="J68" i="12"/>
  <c r="I69" i="12"/>
  <c r="J69" i="12"/>
  <c r="I70" i="12"/>
  <c r="J70" i="12"/>
  <c r="I71" i="12"/>
  <c r="J71" i="12"/>
  <c r="I72" i="12"/>
  <c r="J72" i="12"/>
  <c r="I73" i="12"/>
  <c r="J73" i="12"/>
  <c r="I74" i="12"/>
  <c r="J74" i="12"/>
  <c r="I75" i="12"/>
  <c r="J75" i="12"/>
  <c r="I76" i="12"/>
  <c r="J76" i="12"/>
  <c r="I77" i="12"/>
  <c r="J77" i="12"/>
  <c r="I78" i="12"/>
  <c r="J78" i="12"/>
  <c r="I79" i="12"/>
  <c r="J79" i="12"/>
  <c r="I80" i="12"/>
  <c r="J80" i="12"/>
  <c r="I81" i="12"/>
  <c r="J81" i="12"/>
  <c r="I82" i="12"/>
  <c r="J82" i="12"/>
  <c r="I83" i="12"/>
  <c r="J83" i="12"/>
  <c r="I84" i="12"/>
  <c r="J84" i="12"/>
  <c r="I85" i="12"/>
  <c r="J85" i="12"/>
  <c r="I86" i="12"/>
  <c r="J86" i="12"/>
  <c r="I87" i="12"/>
  <c r="J87" i="12"/>
  <c r="I88" i="12"/>
  <c r="J88" i="12"/>
  <c r="I89" i="12"/>
  <c r="J89" i="12"/>
  <c r="I90" i="12"/>
  <c r="J90" i="12"/>
  <c r="I91" i="12"/>
  <c r="J91" i="12"/>
  <c r="I92" i="12"/>
  <c r="J92" i="12"/>
  <c r="I93" i="12"/>
  <c r="J93" i="12"/>
  <c r="I94" i="12"/>
  <c r="J94" i="12"/>
  <c r="I95" i="12"/>
  <c r="J95" i="12"/>
  <c r="I96" i="12"/>
  <c r="J96" i="12"/>
  <c r="I97" i="12"/>
  <c r="J97" i="12"/>
  <c r="I98" i="12"/>
  <c r="J98" i="12"/>
  <c r="I99" i="12"/>
  <c r="J99" i="12"/>
  <c r="I100" i="12"/>
  <c r="J100" i="12"/>
  <c r="I101" i="12"/>
  <c r="J101" i="12"/>
  <c r="I102" i="12"/>
  <c r="J102" i="12"/>
  <c r="I103" i="12"/>
  <c r="J103" i="12"/>
  <c r="I104" i="12"/>
  <c r="J104" i="12"/>
  <c r="I105" i="12"/>
  <c r="J105" i="12"/>
  <c r="I106" i="12"/>
  <c r="J106" i="12"/>
  <c r="I107" i="12"/>
  <c r="J107" i="12"/>
  <c r="I108" i="12"/>
  <c r="J108" i="12"/>
  <c r="I109" i="12"/>
  <c r="J109" i="12"/>
  <c r="I110" i="12"/>
  <c r="J110" i="12"/>
  <c r="I111" i="12"/>
  <c r="J111" i="12"/>
  <c r="I112" i="12"/>
  <c r="J112" i="12"/>
  <c r="I113" i="12"/>
  <c r="J113" i="12"/>
  <c r="I114" i="12"/>
  <c r="J114" i="12"/>
  <c r="I115" i="12"/>
  <c r="J115" i="12"/>
  <c r="I116" i="12"/>
  <c r="J116" i="12"/>
  <c r="I117" i="12"/>
  <c r="J117" i="12"/>
  <c r="I118" i="12"/>
  <c r="J118" i="12"/>
  <c r="I119" i="12"/>
  <c r="J119" i="12"/>
  <c r="I120" i="12"/>
  <c r="J120" i="12"/>
  <c r="I121" i="12"/>
  <c r="J121" i="12"/>
  <c r="I122" i="12"/>
  <c r="J122" i="12"/>
  <c r="I123" i="12"/>
  <c r="J123" i="12"/>
  <c r="I124" i="12"/>
  <c r="J124" i="12"/>
  <c r="I125" i="12"/>
  <c r="J125" i="12"/>
  <c r="I126" i="12"/>
  <c r="J126" i="12"/>
  <c r="I127" i="12"/>
  <c r="J127" i="12"/>
  <c r="I128" i="12"/>
  <c r="J128" i="12"/>
  <c r="I129" i="12"/>
  <c r="J129" i="12"/>
  <c r="I130" i="12"/>
  <c r="J130" i="12"/>
  <c r="I131" i="12"/>
  <c r="J131" i="12"/>
  <c r="I132" i="12"/>
  <c r="J132" i="12"/>
  <c r="I133" i="12"/>
  <c r="J133" i="12"/>
  <c r="I134" i="12"/>
  <c r="J134" i="12"/>
  <c r="I135" i="12"/>
  <c r="J135" i="12"/>
  <c r="I136" i="12"/>
  <c r="J136" i="12"/>
  <c r="I137" i="12"/>
  <c r="J137" i="12"/>
  <c r="I138" i="12"/>
  <c r="J138" i="12"/>
  <c r="I139" i="12"/>
  <c r="J139" i="12"/>
  <c r="I140" i="12"/>
  <c r="J140" i="12"/>
  <c r="I141" i="12"/>
  <c r="J141" i="12"/>
  <c r="I142" i="12"/>
  <c r="J142" i="12"/>
  <c r="I143" i="12"/>
  <c r="J143" i="12"/>
  <c r="I144" i="12"/>
  <c r="J144" i="12"/>
  <c r="I145" i="12"/>
  <c r="J145" i="12"/>
  <c r="I146" i="12"/>
  <c r="J146" i="12"/>
  <c r="I147" i="12"/>
  <c r="J147" i="12"/>
  <c r="I148" i="12"/>
  <c r="J148" i="12"/>
  <c r="I149" i="12"/>
  <c r="J149" i="12"/>
  <c r="I150" i="12"/>
  <c r="J150" i="12"/>
  <c r="I151" i="12"/>
  <c r="J151" i="12"/>
  <c r="I152" i="12"/>
  <c r="J152" i="12"/>
  <c r="I153" i="12"/>
  <c r="J153" i="12"/>
  <c r="I154" i="12"/>
  <c r="J154" i="12"/>
  <c r="I155" i="12"/>
  <c r="J155" i="12"/>
  <c r="I156" i="12"/>
  <c r="J156" i="12"/>
  <c r="I157" i="12"/>
  <c r="J157" i="12"/>
  <c r="I158" i="12"/>
  <c r="J158" i="12"/>
  <c r="I159" i="12"/>
  <c r="J159" i="12"/>
  <c r="I160" i="12"/>
  <c r="J160" i="12"/>
  <c r="I161" i="12"/>
  <c r="J161" i="12"/>
  <c r="I162" i="12"/>
  <c r="J162" i="12"/>
  <c r="I163" i="12"/>
  <c r="J163" i="12"/>
  <c r="I164" i="12"/>
  <c r="J164" i="12"/>
  <c r="I165" i="12"/>
  <c r="J165" i="12"/>
  <c r="I166" i="12"/>
  <c r="J166" i="12"/>
  <c r="I167" i="12"/>
  <c r="J167" i="12"/>
  <c r="I168" i="12"/>
  <c r="J168" i="12"/>
  <c r="I169" i="12"/>
  <c r="J169" i="12"/>
  <c r="I170" i="12"/>
  <c r="J170" i="12"/>
  <c r="I171" i="12"/>
  <c r="J171" i="12"/>
  <c r="I172" i="12"/>
  <c r="J172" i="12"/>
  <c r="I173" i="12"/>
  <c r="J173" i="12"/>
  <c r="I174" i="12"/>
  <c r="J174" i="12"/>
  <c r="I175" i="12"/>
  <c r="J175" i="12"/>
  <c r="I176" i="12"/>
  <c r="J176" i="12"/>
  <c r="I177" i="12"/>
  <c r="J177" i="12"/>
  <c r="I178" i="12"/>
  <c r="J178" i="12"/>
  <c r="I179" i="12"/>
  <c r="J179" i="12"/>
  <c r="I180" i="12"/>
  <c r="J180" i="12"/>
  <c r="I181" i="12"/>
  <c r="J181" i="12"/>
  <c r="I182" i="12"/>
  <c r="J182" i="12"/>
  <c r="I183" i="12"/>
  <c r="J183" i="12"/>
  <c r="I184" i="12"/>
  <c r="J184" i="12"/>
  <c r="I185" i="12"/>
  <c r="J185" i="12"/>
  <c r="I186" i="12"/>
  <c r="J186" i="12"/>
  <c r="I187" i="12"/>
  <c r="J187" i="12"/>
  <c r="I188" i="12"/>
  <c r="J188" i="12"/>
  <c r="I189" i="12"/>
  <c r="J189" i="12"/>
  <c r="I190" i="12"/>
  <c r="J190" i="12"/>
  <c r="I191" i="12"/>
  <c r="J191" i="12"/>
  <c r="I192" i="12"/>
  <c r="J192" i="12"/>
  <c r="I193" i="12"/>
  <c r="J193" i="12"/>
  <c r="I194" i="12"/>
  <c r="J194" i="12"/>
  <c r="I195" i="12"/>
  <c r="J195" i="12"/>
  <c r="I196" i="12"/>
  <c r="J196" i="12"/>
  <c r="I197" i="12"/>
  <c r="J197" i="12"/>
  <c r="I198" i="12"/>
  <c r="J198" i="12"/>
  <c r="I199" i="12"/>
  <c r="J199" i="12"/>
  <c r="I200" i="12"/>
  <c r="J200" i="12"/>
  <c r="I201" i="12"/>
  <c r="J201" i="12"/>
  <c r="I202" i="12"/>
  <c r="J202" i="12"/>
  <c r="I203" i="12"/>
  <c r="J203" i="12"/>
  <c r="I204" i="12"/>
  <c r="J204" i="12"/>
  <c r="I205" i="12"/>
  <c r="J205" i="12"/>
  <c r="I206" i="12"/>
  <c r="J206" i="12"/>
  <c r="I207" i="12"/>
  <c r="J207" i="12"/>
  <c r="I208" i="12"/>
  <c r="J208" i="12"/>
  <c r="I209" i="12"/>
  <c r="J209" i="12"/>
  <c r="I210" i="12"/>
  <c r="J210" i="12"/>
  <c r="I211" i="12"/>
  <c r="J211" i="12"/>
  <c r="I212" i="12"/>
  <c r="J212" i="12"/>
  <c r="I213" i="12"/>
  <c r="J213" i="12"/>
  <c r="I214" i="12"/>
  <c r="J214" i="12"/>
  <c r="I215" i="12"/>
  <c r="J215" i="12"/>
  <c r="I216" i="12"/>
  <c r="J216" i="12"/>
  <c r="I217" i="12"/>
  <c r="J217" i="12"/>
  <c r="I218" i="12"/>
  <c r="J218" i="12"/>
  <c r="I219" i="12"/>
  <c r="J219" i="12"/>
  <c r="I220" i="12"/>
  <c r="J220" i="12"/>
  <c r="I221" i="12"/>
  <c r="J221" i="12"/>
  <c r="I222" i="12"/>
  <c r="J222" i="12"/>
  <c r="I223" i="12"/>
  <c r="J223" i="12"/>
  <c r="I224" i="12"/>
  <c r="J224" i="12"/>
  <c r="I225" i="12"/>
  <c r="J225" i="12"/>
  <c r="I226" i="12"/>
  <c r="J226" i="12"/>
  <c r="I227" i="12"/>
  <c r="J227" i="12"/>
  <c r="I228" i="12"/>
  <c r="J228" i="12"/>
  <c r="I229" i="12"/>
  <c r="J229" i="12"/>
  <c r="I230" i="12"/>
  <c r="J230" i="12"/>
  <c r="I231" i="12"/>
  <c r="J231" i="12"/>
  <c r="I232" i="12"/>
  <c r="J232" i="12"/>
  <c r="I233" i="12"/>
  <c r="J233" i="12"/>
  <c r="I234" i="12"/>
  <c r="J234" i="12"/>
  <c r="I235" i="12"/>
  <c r="J235" i="12"/>
  <c r="I236" i="12"/>
  <c r="J236" i="12"/>
  <c r="I237" i="12"/>
  <c r="J237" i="12"/>
  <c r="I238" i="12"/>
  <c r="J238" i="12"/>
  <c r="I239" i="12"/>
  <c r="J239" i="12"/>
  <c r="I240" i="12"/>
  <c r="J240" i="12"/>
  <c r="I241" i="12"/>
  <c r="J241" i="12"/>
  <c r="I242" i="12"/>
  <c r="J242" i="12"/>
  <c r="I243" i="12"/>
  <c r="J243" i="12"/>
  <c r="I244" i="12"/>
  <c r="J244" i="12"/>
  <c r="I245" i="12"/>
  <c r="J245" i="12"/>
  <c r="I246" i="12"/>
  <c r="J246" i="12"/>
  <c r="I247" i="12"/>
  <c r="J247" i="12"/>
  <c r="I248" i="12"/>
  <c r="J248" i="12"/>
  <c r="I249" i="12"/>
  <c r="J249" i="12"/>
  <c r="I250" i="12"/>
  <c r="J250" i="12"/>
  <c r="I251" i="12"/>
  <c r="J251" i="12"/>
  <c r="I252" i="12"/>
  <c r="J252" i="12"/>
  <c r="I253" i="12"/>
  <c r="J253" i="12"/>
  <c r="I254" i="12"/>
  <c r="J254" i="12"/>
  <c r="I255" i="12"/>
  <c r="J255" i="12"/>
  <c r="I256" i="12"/>
  <c r="J256" i="12"/>
  <c r="I257" i="12"/>
  <c r="J257" i="12"/>
  <c r="I258" i="12"/>
  <c r="J258" i="12"/>
  <c r="I259" i="12"/>
  <c r="J259" i="12"/>
  <c r="I260" i="12"/>
  <c r="J260" i="12"/>
  <c r="I261" i="12"/>
  <c r="J261" i="12"/>
  <c r="I262" i="12"/>
  <c r="J262" i="12"/>
  <c r="I263" i="12"/>
  <c r="J263" i="12"/>
  <c r="I264" i="12"/>
  <c r="J264" i="12"/>
  <c r="I265" i="12"/>
  <c r="J265" i="12"/>
  <c r="I266" i="12"/>
  <c r="J266" i="12"/>
  <c r="I267" i="12"/>
  <c r="J267" i="12"/>
  <c r="I268" i="12"/>
  <c r="J268" i="12"/>
  <c r="I269" i="12"/>
  <c r="J269" i="12"/>
  <c r="I270" i="12"/>
  <c r="J270" i="12"/>
  <c r="I271" i="12"/>
  <c r="J271" i="12"/>
  <c r="I272" i="12"/>
  <c r="J272" i="12"/>
  <c r="I273" i="12"/>
  <c r="J273" i="12"/>
  <c r="I274" i="12"/>
  <c r="J274" i="12"/>
  <c r="I275" i="12"/>
  <c r="J275" i="12"/>
  <c r="I276" i="12"/>
  <c r="J276" i="12"/>
  <c r="I277" i="12"/>
  <c r="J277" i="12"/>
  <c r="I278" i="12"/>
  <c r="J278" i="12"/>
  <c r="I279" i="12"/>
  <c r="J279" i="12"/>
  <c r="I280" i="12"/>
  <c r="J280" i="12"/>
  <c r="I281" i="12"/>
  <c r="J281" i="12"/>
  <c r="I282" i="12"/>
  <c r="J282" i="12"/>
  <c r="I283" i="12"/>
  <c r="J283" i="12"/>
  <c r="I284" i="12"/>
  <c r="J284" i="12"/>
  <c r="I285" i="12"/>
  <c r="J285" i="12"/>
  <c r="I286" i="12"/>
  <c r="J286" i="12"/>
  <c r="I287" i="12"/>
  <c r="J287" i="12"/>
  <c r="I288" i="12"/>
  <c r="J288" i="12"/>
  <c r="I289" i="12"/>
  <c r="J289" i="12"/>
  <c r="I290" i="12"/>
  <c r="J290" i="12"/>
  <c r="I291" i="12"/>
  <c r="J291" i="12"/>
  <c r="I292" i="12"/>
  <c r="J292" i="12"/>
  <c r="I293" i="12"/>
  <c r="J293" i="12"/>
  <c r="I294" i="12"/>
  <c r="J294" i="12"/>
  <c r="I295" i="12"/>
  <c r="J295" i="12"/>
  <c r="I296" i="12"/>
  <c r="J296" i="12"/>
  <c r="I297" i="12"/>
  <c r="J297" i="12"/>
  <c r="I298" i="12"/>
  <c r="J298" i="12"/>
  <c r="I299" i="12"/>
  <c r="J299" i="12"/>
  <c r="I300" i="12"/>
  <c r="J300" i="12"/>
  <c r="I301" i="12"/>
  <c r="J301" i="12"/>
  <c r="I302" i="12"/>
  <c r="J302" i="12"/>
  <c r="I303" i="12"/>
  <c r="J303" i="12"/>
  <c r="I304" i="12"/>
  <c r="J304" i="12"/>
  <c r="I305" i="12"/>
  <c r="J305" i="12"/>
  <c r="I306" i="12"/>
  <c r="J306" i="12"/>
  <c r="I307" i="12"/>
  <c r="J307" i="12"/>
  <c r="I308" i="12"/>
  <c r="J308" i="12"/>
  <c r="I309" i="12"/>
  <c r="J309" i="12"/>
  <c r="I310" i="12"/>
  <c r="J310" i="12"/>
  <c r="I311" i="12"/>
  <c r="J311" i="12"/>
  <c r="I312" i="12"/>
  <c r="J312" i="12"/>
  <c r="I313" i="12"/>
  <c r="J313" i="12"/>
  <c r="I314" i="12"/>
  <c r="J314" i="12"/>
  <c r="I315" i="12"/>
  <c r="J315" i="12"/>
  <c r="I316" i="12"/>
  <c r="J316" i="12"/>
  <c r="I317" i="12"/>
  <c r="J317" i="12"/>
  <c r="I318" i="12"/>
  <c r="J318" i="12"/>
  <c r="I319" i="12"/>
  <c r="J319" i="12"/>
  <c r="I320" i="12"/>
  <c r="J320" i="12"/>
  <c r="I321" i="12"/>
  <c r="J321" i="12"/>
  <c r="I322" i="12"/>
  <c r="J322" i="12"/>
  <c r="I323" i="12"/>
  <c r="J323" i="12"/>
  <c r="I324" i="12"/>
  <c r="J324" i="12"/>
  <c r="I325" i="12"/>
  <c r="J325" i="12"/>
  <c r="I326" i="12"/>
  <c r="J326" i="12"/>
  <c r="I327" i="12"/>
  <c r="J327" i="12"/>
  <c r="I328" i="12"/>
  <c r="J328" i="12"/>
  <c r="I329" i="12"/>
  <c r="J329" i="12"/>
  <c r="I330" i="12"/>
  <c r="J330" i="12"/>
  <c r="I331" i="12"/>
  <c r="J331" i="12"/>
  <c r="I332" i="12"/>
  <c r="J332" i="12"/>
  <c r="I333" i="12"/>
  <c r="J333" i="12"/>
  <c r="I334" i="12"/>
  <c r="J334" i="12"/>
  <c r="I335" i="12"/>
  <c r="J335" i="12"/>
  <c r="I336" i="12"/>
  <c r="J336" i="12"/>
  <c r="I337" i="12"/>
  <c r="J337" i="12"/>
  <c r="I338" i="12"/>
  <c r="J338" i="12"/>
  <c r="I339" i="12"/>
  <c r="J339" i="12"/>
  <c r="I340" i="12"/>
  <c r="J340" i="12"/>
  <c r="I341" i="12"/>
  <c r="J341" i="12"/>
  <c r="I342" i="12"/>
  <c r="J342" i="12"/>
  <c r="I343" i="12"/>
  <c r="J343" i="12"/>
  <c r="I344" i="12"/>
  <c r="J344" i="12"/>
  <c r="I345" i="12"/>
  <c r="J345" i="12"/>
  <c r="I346" i="12"/>
  <c r="J346" i="12"/>
  <c r="I347" i="12"/>
  <c r="J347" i="12"/>
  <c r="I348" i="12"/>
  <c r="J348" i="12"/>
  <c r="I349" i="12"/>
  <c r="J349" i="12"/>
  <c r="I350" i="12"/>
  <c r="J350" i="12"/>
  <c r="I351" i="12"/>
  <c r="J351" i="12"/>
  <c r="I352" i="12"/>
  <c r="J352" i="12"/>
  <c r="I353" i="12"/>
  <c r="J353" i="12"/>
  <c r="I354" i="12"/>
  <c r="J354" i="12"/>
  <c r="I355" i="12"/>
  <c r="J355" i="12"/>
  <c r="I356" i="12"/>
  <c r="J356" i="12"/>
  <c r="I357" i="12"/>
  <c r="J357" i="12"/>
  <c r="I358" i="12"/>
  <c r="J358" i="12"/>
  <c r="I359" i="12"/>
  <c r="J359" i="12"/>
  <c r="I360" i="12"/>
  <c r="J360" i="12"/>
  <c r="I361" i="12"/>
  <c r="J361" i="12"/>
  <c r="I362" i="12"/>
  <c r="J362" i="12"/>
  <c r="I363" i="12"/>
  <c r="J363" i="12"/>
  <c r="I364" i="12"/>
  <c r="J364" i="12"/>
  <c r="I365" i="12"/>
  <c r="J365" i="12"/>
  <c r="I366" i="12"/>
  <c r="J366" i="12"/>
  <c r="I367" i="12"/>
  <c r="J367" i="12"/>
  <c r="I368" i="12"/>
  <c r="J368" i="12"/>
  <c r="I369" i="12"/>
  <c r="J369" i="12"/>
  <c r="I370" i="12"/>
  <c r="J370" i="12"/>
  <c r="I371" i="12"/>
  <c r="J371" i="12"/>
  <c r="I372" i="12"/>
  <c r="J372" i="12"/>
  <c r="I373" i="12"/>
  <c r="J373" i="12"/>
  <c r="I374" i="12"/>
  <c r="J374" i="12"/>
  <c r="I375" i="12"/>
  <c r="J375" i="12"/>
  <c r="I376" i="12"/>
  <c r="J376" i="12"/>
  <c r="I377" i="12"/>
  <c r="J377" i="12"/>
  <c r="I378" i="12"/>
  <c r="J378" i="12"/>
  <c r="I379" i="12"/>
  <c r="J379" i="12"/>
  <c r="I380" i="12"/>
  <c r="J380" i="12"/>
  <c r="I381" i="12"/>
  <c r="J381" i="12"/>
  <c r="I382" i="12"/>
  <c r="J382" i="12"/>
  <c r="I383" i="12"/>
  <c r="J383" i="12"/>
  <c r="I384" i="12"/>
  <c r="J384" i="12"/>
  <c r="I385" i="12"/>
  <c r="J385" i="12"/>
  <c r="I386" i="12"/>
  <c r="J386" i="12"/>
  <c r="I387" i="12"/>
  <c r="J387" i="12"/>
  <c r="I388" i="12"/>
  <c r="J388" i="12"/>
  <c r="I389" i="12"/>
  <c r="J389" i="12"/>
  <c r="I390" i="12"/>
  <c r="J390" i="12"/>
  <c r="I391" i="12"/>
  <c r="J391" i="12"/>
  <c r="I392" i="12"/>
  <c r="J392" i="12"/>
  <c r="I393" i="12"/>
  <c r="J393" i="12"/>
  <c r="I394" i="12"/>
  <c r="J394" i="12"/>
  <c r="I395" i="12"/>
  <c r="J395" i="12"/>
  <c r="I396" i="12"/>
  <c r="J396" i="12"/>
  <c r="I397" i="12"/>
  <c r="J397" i="12"/>
  <c r="I398" i="12"/>
  <c r="J398" i="12"/>
  <c r="I399" i="12"/>
  <c r="J399" i="12"/>
  <c r="I400" i="12"/>
  <c r="J400" i="12"/>
  <c r="I401" i="12"/>
  <c r="J401" i="12"/>
  <c r="I402" i="12"/>
  <c r="J402" i="12"/>
  <c r="I403" i="12"/>
  <c r="J403" i="12"/>
  <c r="I404" i="12"/>
  <c r="J404" i="12"/>
  <c r="I405" i="12"/>
  <c r="J405" i="12"/>
  <c r="I406" i="12"/>
  <c r="J406" i="12"/>
  <c r="I407" i="12"/>
  <c r="J407" i="12"/>
  <c r="I408" i="12"/>
  <c r="J408" i="12"/>
  <c r="I409" i="12"/>
  <c r="J409" i="12"/>
  <c r="I410" i="12"/>
  <c r="J410" i="12"/>
  <c r="I411" i="12"/>
  <c r="J411" i="12"/>
  <c r="I412" i="12"/>
  <c r="J412" i="12"/>
  <c r="I413" i="12"/>
  <c r="J413" i="12"/>
  <c r="I414" i="12"/>
  <c r="J414" i="12"/>
  <c r="I415" i="12"/>
  <c r="J415" i="12"/>
  <c r="I416" i="12"/>
  <c r="J416" i="12"/>
  <c r="I417" i="12"/>
  <c r="J417" i="12"/>
  <c r="I418" i="12"/>
  <c r="J418" i="12"/>
  <c r="I419" i="12"/>
  <c r="J419" i="12"/>
  <c r="I420" i="12"/>
  <c r="J420" i="12"/>
  <c r="I421" i="12"/>
  <c r="J421" i="12"/>
  <c r="I422" i="12"/>
  <c r="J422" i="12"/>
  <c r="I423" i="12"/>
  <c r="J423" i="12"/>
  <c r="I424" i="12"/>
  <c r="J424" i="12"/>
  <c r="I425" i="12"/>
  <c r="J425" i="12"/>
  <c r="I426" i="12"/>
  <c r="J426" i="12"/>
  <c r="I427" i="12"/>
  <c r="J427" i="12"/>
  <c r="I428" i="12"/>
  <c r="J428" i="12"/>
  <c r="I429" i="12"/>
  <c r="J429" i="12"/>
  <c r="I430" i="12"/>
  <c r="J430" i="12"/>
  <c r="I431" i="12"/>
  <c r="J431" i="12"/>
  <c r="I432" i="12"/>
  <c r="J432" i="12"/>
  <c r="I433" i="12"/>
  <c r="J433" i="12"/>
  <c r="I434" i="12"/>
  <c r="J434" i="12"/>
  <c r="I435" i="12"/>
  <c r="J435" i="12"/>
  <c r="I436" i="12"/>
  <c r="J436" i="12"/>
  <c r="I437" i="12"/>
  <c r="J437" i="12"/>
  <c r="I438" i="12"/>
  <c r="J438" i="12"/>
  <c r="I439" i="12"/>
  <c r="J439" i="12"/>
  <c r="I440" i="12"/>
  <c r="J440" i="12"/>
  <c r="I441" i="12"/>
  <c r="J441" i="12"/>
  <c r="I442" i="12"/>
  <c r="J442" i="12"/>
  <c r="I443" i="12"/>
  <c r="J443" i="12"/>
  <c r="I444" i="12"/>
  <c r="J444" i="12"/>
  <c r="I445" i="12"/>
  <c r="J445" i="12"/>
  <c r="I446" i="12"/>
  <c r="J446" i="12"/>
  <c r="I447" i="12"/>
  <c r="J447" i="12"/>
  <c r="I448" i="12"/>
  <c r="J448" i="12"/>
  <c r="I449" i="12"/>
  <c r="J449" i="12"/>
  <c r="I450" i="12"/>
  <c r="J450" i="12"/>
  <c r="I451" i="12"/>
  <c r="J451" i="12"/>
  <c r="I452" i="12"/>
  <c r="J452" i="12"/>
  <c r="I453" i="12"/>
  <c r="J453" i="12"/>
  <c r="I454" i="12"/>
  <c r="J454" i="12"/>
  <c r="I455" i="12"/>
  <c r="J455" i="12"/>
  <c r="I456" i="12"/>
  <c r="J456" i="12"/>
  <c r="I457" i="12"/>
  <c r="J457" i="12"/>
  <c r="I458" i="12"/>
  <c r="J458" i="12"/>
  <c r="I459" i="12"/>
  <c r="J459" i="12"/>
  <c r="I460" i="12"/>
  <c r="J460" i="12"/>
  <c r="I461" i="12"/>
  <c r="J461" i="12"/>
  <c r="I462" i="12"/>
  <c r="J462" i="12"/>
  <c r="I463" i="12"/>
  <c r="J463" i="12"/>
  <c r="I464" i="12"/>
  <c r="J464" i="12"/>
  <c r="I465" i="12"/>
  <c r="J465" i="12"/>
  <c r="I466" i="12"/>
  <c r="J466" i="12"/>
  <c r="I467" i="12"/>
  <c r="J467" i="12"/>
  <c r="I468" i="12"/>
  <c r="J468" i="12"/>
  <c r="I469" i="12"/>
  <c r="J469" i="12"/>
  <c r="I470" i="12"/>
  <c r="J470" i="12"/>
  <c r="I471" i="12"/>
  <c r="J471" i="12"/>
  <c r="I472" i="12"/>
  <c r="J472" i="12"/>
  <c r="I473" i="12"/>
  <c r="J473" i="12"/>
  <c r="I474" i="12"/>
  <c r="J474" i="12"/>
  <c r="I475" i="12"/>
  <c r="J475" i="12"/>
  <c r="I476" i="12"/>
  <c r="J476" i="12"/>
  <c r="I477" i="12"/>
  <c r="J477" i="12"/>
  <c r="I478" i="12"/>
  <c r="J478" i="12"/>
  <c r="I479" i="12"/>
  <c r="J479" i="12"/>
  <c r="I480" i="12"/>
  <c r="J480" i="12"/>
  <c r="I481" i="12"/>
  <c r="J481" i="12"/>
  <c r="I482" i="12"/>
  <c r="J482" i="12"/>
  <c r="I483" i="12"/>
  <c r="J483" i="12"/>
  <c r="I484" i="12"/>
  <c r="J484" i="12"/>
  <c r="I485" i="12"/>
  <c r="J485" i="12"/>
  <c r="I486" i="12"/>
  <c r="J486" i="12"/>
  <c r="I487" i="12"/>
  <c r="J487" i="12"/>
  <c r="I488" i="12"/>
  <c r="J488" i="12"/>
  <c r="I489" i="12"/>
  <c r="J489" i="12"/>
  <c r="I490" i="12"/>
  <c r="J490" i="12"/>
  <c r="I491" i="12"/>
  <c r="J491" i="12"/>
  <c r="I492" i="12"/>
  <c r="J492" i="12"/>
  <c r="I493" i="12"/>
  <c r="J493" i="12"/>
  <c r="I494" i="12"/>
  <c r="J494" i="12"/>
  <c r="I495" i="12"/>
  <c r="J495" i="12"/>
  <c r="I496" i="12"/>
  <c r="J496" i="12"/>
  <c r="I497" i="12"/>
  <c r="J497" i="12"/>
  <c r="I498" i="12"/>
  <c r="J498" i="12"/>
  <c r="I499" i="12"/>
  <c r="J499" i="12"/>
  <c r="I500" i="12"/>
  <c r="J500" i="12"/>
  <c r="I501" i="12"/>
  <c r="J501" i="12"/>
  <c r="I502" i="12"/>
  <c r="J502" i="12"/>
  <c r="I503" i="12"/>
  <c r="J503" i="12"/>
  <c r="I504" i="12"/>
  <c r="J504" i="12"/>
  <c r="I505" i="12"/>
  <c r="J505" i="12"/>
  <c r="I506" i="12"/>
  <c r="J506" i="12"/>
  <c r="I507" i="12"/>
  <c r="J507" i="12"/>
  <c r="I508" i="12"/>
  <c r="J508" i="12"/>
  <c r="I509" i="12"/>
  <c r="J509" i="12"/>
  <c r="I510" i="12"/>
  <c r="J510" i="12"/>
  <c r="I511" i="12"/>
  <c r="J511" i="12"/>
  <c r="I512" i="12"/>
  <c r="J512" i="12"/>
  <c r="I513" i="12"/>
  <c r="J513" i="12"/>
  <c r="I514" i="12"/>
  <c r="J514" i="12"/>
  <c r="I515" i="12"/>
  <c r="J515" i="12"/>
  <c r="I516" i="12"/>
  <c r="J516" i="12"/>
  <c r="I517" i="12"/>
  <c r="J517" i="12"/>
  <c r="I518" i="12"/>
  <c r="J518" i="12"/>
  <c r="I519" i="12"/>
  <c r="J519" i="12"/>
  <c r="I520" i="12"/>
  <c r="J520" i="12"/>
  <c r="I521" i="12"/>
  <c r="J521" i="12"/>
  <c r="I522" i="12"/>
  <c r="J522" i="12"/>
  <c r="I523" i="12"/>
  <c r="J523" i="12"/>
  <c r="I524" i="12"/>
  <c r="J524" i="12"/>
  <c r="I525" i="12"/>
  <c r="J525" i="12"/>
  <c r="I526" i="12"/>
  <c r="J526" i="12"/>
  <c r="I527" i="12"/>
  <c r="J527" i="12"/>
  <c r="I528" i="12"/>
  <c r="J528" i="12"/>
  <c r="I529" i="12"/>
  <c r="J529" i="12"/>
  <c r="I530" i="12"/>
  <c r="J530" i="12"/>
  <c r="I531" i="12"/>
  <c r="J531" i="12"/>
  <c r="I532" i="12"/>
  <c r="J532" i="12"/>
  <c r="I533" i="12"/>
  <c r="J533" i="12"/>
  <c r="I534" i="12"/>
  <c r="J534" i="12"/>
  <c r="I535" i="12"/>
  <c r="J535" i="12"/>
  <c r="I536" i="12"/>
  <c r="J536" i="12"/>
  <c r="I537" i="12"/>
  <c r="J537" i="12"/>
  <c r="I538" i="12"/>
  <c r="J538" i="12"/>
  <c r="I539" i="12"/>
  <c r="J539" i="12"/>
  <c r="I540" i="12"/>
  <c r="J540" i="12"/>
  <c r="I541" i="12"/>
  <c r="J541" i="12"/>
  <c r="I542" i="12"/>
  <c r="J542" i="12"/>
  <c r="I543" i="12"/>
  <c r="J543" i="12"/>
  <c r="I544" i="12"/>
  <c r="J544" i="12"/>
  <c r="I545" i="12"/>
  <c r="J545" i="12"/>
  <c r="I546" i="12"/>
  <c r="J546" i="12"/>
  <c r="I547" i="12"/>
  <c r="J547" i="12"/>
  <c r="I548" i="12"/>
  <c r="J548" i="12"/>
  <c r="I549" i="12"/>
  <c r="J549" i="12"/>
  <c r="I550" i="12"/>
  <c r="J550" i="12"/>
  <c r="I551" i="12"/>
  <c r="J551" i="12"/>
  <c r="I552" i="12"/>
  <c r="J552" i="12"/>
  <c r="I553" i="12"/>
  <c r="J553" i="12"/>
  <c r="I554" i="12"/>
  <c r="J554" i="12"/>
  <c r="I555" i="12"/>
  <c r="J555" i="12"/>
  <c r="I556" i="12"/>
  <c r="J556" i="12"/>
  <c r="I557" i="12"/>
  <c r="J557" i="12"/>
  <c r="I558" i="12"/>
  <c r="J558" i="12"/>
  <c r="I559" i="12"/>
  <c r="J559" i="12"/>
  <c r="I560" i="12"/>
  <c r="J560" i="12"/>
  <c r="I561" i="12"/>
  <c r="J561" i="12"/>
  <c r="I562" i="12"/>
  <c r="J562" i="12"/>
  <c r="I563" i="12"/>
  <c r="J563" i="12"/>
  <c r="I564" i="12"/>
  <c r="J564" i="12"/>
  <c r="I565" i="12"/>
  <c r="J565" i="12"/>
  <c r="I566" i="12"/>
  <c r="J566" i="12"/>
  <c r="I567" i="12"/>
  <c r="J567" i="12"/>
  <c r="I568" i="12"/>
  <c r="J568" i="12"/>
  <c r="I569" i="12"/>
  <c r="J569" i="12"/>
  <c r="I570" i="12"/>
  <c r="J570" i="12"/>
  <c r="I571" i="12"/>
  <c r="J571" i="12"/>
  <c r="I572" i="12"/>
  <c r="J572" i="12"/>
  <c r="I573" i="12"/>
  <c r="J573" i="12"/>
  <c r="I574" i="12"/>
  <c r="J574" i="12"/>
  <c r="I575" i="12"/>
  <c r="J575" i="12"/>
  <c r="I576" i="12"/>
  <c r="J576" i="12"/>
  <c r="I577" i="12"/>
  <c r="J577" i="12"/>
  <c r="I578" i="12"/>
  <c r="J578" i="12"/>
  <c r="I579" i="12"/>
  <c r="J579" i="12"/>
  <c r="I580" i="12"/>
  <c r="J580" i="12"/>
  <c r="I581" i="12"/>
  <c r="J581" i="12"/>
  <c r="I582" i="12"/>
  <c r="J582" i="12"/>
  <c r="I583" i="12"/>
  <c r="J583" i="12"/>
  <c r="I584" i="12"/>
  <c r="J584" i="12"/>
  <c r="I585" i="12"/>
  <c r="J585" i="12"/>
  <c r="I586" i="12"/>
  <c r="J586" i="12"/>
  <c r="I587" i="12"/>
  <c r="J587" i="12"/>
  <c r="I588" i="12"/>
  <c r="J588" i="12"/>
  <c r="I589" i="12"/>
  <c r="J589" i="12"/>
  <c r="I590" i="12"/>
  <c r="J590" i="12"/>
  <c r="I591" i="12"/>
  <c r="J591" i="12"/>
  <c r="I592" i="12"/>
  <c r="J592" i="12"/>
  <c r="I593" i="12"/>
  <c r="J593" i="12"/>
  <c r="I594" i="12"/>
  <c r="J594" i="12"/>
  <c r="I595" i="12"/>
  <c r="J595" i="12"/>
  <c r="I596" i="12"/>
  <c r="J596" i="12"/>
  <c r="I597" i="12"/>
  <c r="J597" i="12"/>
  <c r="I598" i="12"/>
  <c r="J598" i="12"/>
  <c r="I599" i="12"/>
  <c r="J599" i="12"/>
  <c r="I600" i="12"/>
  <c r="J600" i="12"/>
  <c r="I601" i="12"/>
  <c r="J601" i="12"/>
  <c r="I602" i="12"/>
  <c r="J602" i="12"/>
  <c r="I603" i="12"/>
  <c r="J603" i="12"/>
  <c r="I604" i="12"/>
  <c r="J604" i="12"/>
  <c r="I605" i="12"/>
  <c r="J605" i="12"/>
  <c r="I606" i="12"/>
  <c r="J606" i="12"/>
  <c r="I607" i="12"/>
  <c r="J607" i="12"/>
  <c r="I608" i="12"/>
  <c r="J608" i="12"/>
  <c r="I609" i="12"/>
  <c r="J609" i="12"/>
  <c r="I610" i="12"/>
  <c r="J610" i="12"/>
  <c r="I611" i="12"/>
  <c r="J611" i="12"/>
  <c r="I612" i="12"/>
  <c r="J612" i="12"/>
  <c r="I613" i="12"/>
  <c r="J613" i="12"/>
  <c r="I614" i="12"/>
  <c r="J614" i="12"/>
  <c r="I615" i="12"/>
  <c r="J615" i="12"/>
  <c r="I616" i="12"/>
  <c r="J616" i="12"/>
  <c r="I617" i="12"/>
  <c r="J617" i="12"/>
  <c r="I618" i="12"/>
  <c r="J618" i="12"/>
  <c r="I619" i="12"/>
  <c r="J619" i="12"/>
  <c r="I620" i="12"/>
  <c r="J620" i="12"/>
  <c r="I621" i="12"/>
  <c r="J621" i="12"/>
  <c r="I622" i="12"/>
  <c r="J622" i="12"/>
  <c r="I623" i="12"/>
  <c r="J623" i="12"/>
  <c r="I624" i="12"/>
  <c r="J624" i="12"/>
  <c r="I625" i="12"/>
  <c r="J625" i="12"/>
  <c r="I626" i="12"/>
  <c r="J626" i="12"/>
  <c r="I627" i="12"/>
  <c r="J627" i="12"/>
  <c r="I628" i="12"/>
  <c r="J628" i="12"/>
  <c r="I629" i="12"/>
  <c r="J629" i="12"/>
  <c r="I630" i="12"/>
  <c r="J630" i="12"/>
  <c r="I631" i="12"/>
  <c r="J631" i="12"/>
  <c r="I632" i="12"/>
  <c r="J632" i="12"/>
  <c r="I633" i="12"/>
  <c r="J633" i="12"/>
  <c r="I634" i="12"/>
  <c r="J634" i="12"/>
  <c r="I635" i="12"/>
  <c r="J635" i="12"/>
  <c r="I636" i="12"/>
  <c r="J636" i="12"/>
  <c r="I637" i="12"/>
  <c r="J637" i="12"/>
  <c r="I638" i="12"/>
  <c r="J638" i="12"/>
  <c r="I639" i="12"/>
  <c r="J639" i="12"/>
  <c r="I640" i="12"/>
  <c r="J640" i="12"/>
  <c r="I641" i="12"/>
  <c r="J641" i="12"/>
  <c r="I642" i="12"/>
  <c r="J642" i="12"/>
  <c r="I643" i="12"/>
  <c r="J643" i="12"/>
  <c r="I644" i="12"/>
  <c r="J644" i="12"/>
  <c r="I645" i="12"/>
  <c r="J645" i="12"/>
  <c r="I646" i="12"/>
  <c r="J646" i="12"/>
  <c r="I647" i="12"/>
  <c r="J647" i="12"/>
  <c r="I648" i="12"/>
  <c r="J648" i="12"/>
  <c r="I649" i="12"/>
  <c r="J649" i="12"/>
  <c r="I650" i="12"/>
  <c r="J650" i="12"/>
  <c r="I651" i="12"/>
  <c r="J651" i="12"/>
  <c r="I652" i="12"/>
  <c r="J652" i="12"/>
  <c r="I653" i="12"/>
  <c r="J653" i="12"/>
  <c r="I654" i="12"/>
  <c r="J654" i="12"/>
  <c r="I655" i="12"/>
  <c r="J655" i="12"/>
  <c r="I656" i="12"/>
  <c r="J656" i="12"/>
  <c r="I657" i="12"/>
  <c r="J657" i="12"/>
  <c r="I658" i="12"/>
  <c r="J658" i="12"/>
  <c r="I659" i="12"/>
  <c r="J659" i="12"/>
  <c r="I660" i="12"/>
  <c r="J660" i="12"/>
  <c r="I661" i="12"/>
  <c r="J661" i="12"/>
  <c r="I662" i="12"/>
  <c r="J662" i="12"/>
  <c r="I663" i="12"/>
  <c r="J663" i="12"/>
  <c r="I664" i="12"/>
  <c r="J664" i="12"/>
  <c r="I665" i="12"/>
  <c r="J665" i="12"/>
  <c r="I666" i="12"/>
  <c r="J666" i="12"/>
  <c r="I667" i="12"/>
  <c r="J667" i="12"/>
  <c r="I668" i="12"/>
  <c r="J668" i="12"/>
  <c r="I669" i="12"/>
  <c r="J669" i="12"/>
  <c r="I670" i="12"/>
  <c r="J670" i="12"/>
  <c r="I671" i="12"/>
  <c r="J671" i="12"/>
  <c r="I672" i="12"/>
  <c r="J672" i="12"/>
  <c r="I673" i="12"/>
  <c r="J673" i="12"/>
  <c r="I674" i="12"/>
  <c r="J674" i="12"/>
  <c r="I675" i="12"/>
  <c r="J675" i="12"/>
  <c r="I676" i="12"/>
  <c r="J676" i="12"/>
  <c r="I677" i="12"/>
  <c r="J677" i="12"/>
  <c r="I678" i="12"/>
  <c r="J678" i="12"/>
  <c r="I679" i="12"/>
  <c r="J679" i="12"/>
  <c r="I680" i="12"/>
  <c r="J680" i="12"/>
  <c r="I681" i="12"/>
  <c r="J681" i="12"/>
  <c r="I682" i="12"/>
  <c r="J682" i="12"/>
  <c r="I683" i="12"/>
  <c r="J683" i="12"/>
  <c r="I684" i="12"/>
  <c r="J684" i="12"/>
  <c r="I685" i="12"/>
  <c r="J685" i="12"/>
  <c r="I686" i="12"/>
  <c r="J686" i="12"/>
  <c r="I687" i="12"/>
  <c r="J687" i="12"/>
  <c r="I688" i="12"/>
  <c r="J688" i="12"/>
  <c r="I689" i="12"/>
  <c r="J689" i="12"/>
  <c r="I690" i="12"/>
  <c r="J690" i="12"/>
  <c r="I691" i="12"/>
  <c r="J691" i="12"/>
  <c r="I692" i="12"/>
  <c r="J692" i="12"/>
  <c r="I693" i="12"/>
  <c r="J693" i="12"/>
  <c r="I694" i="12"/>
  <c r="J694" i="12"/>
  <c r="I695" i="12"/>
  <c r="J695" i="12"/>
  <c r="I696" i="12"/>
  <c r="J696" i="12"/>
  <c r="I697" i="12"/>
  <c r="J697" i="12"/>
  <c r="I698" i="12"/>
  <c r="J698" i="12"/>
  <c r="I699" i="12"/>
  <c r="J699" i="12"/>
  <c r="I700" i="12"/>
  <c r="J700" i="12"/>
  <c r="I701" i="12"/>
  <c r="J701" i="12"/>
  <c r="I702" i="12"/>
  <c r="J702" i="12"/>
  <c r="I703" i="12"/>
  <c r="J703" i="12"/>
  <c r="I704" i="12"/>
  <c r="J704" i="12"/>
  <c r="I705" i="12"/>
  <c r="J705" i="12"/>
  <c r="I706" i="12"/>
  <c r="J706" i="12"/>
  <c r="I707" i="12"/>
  <c r="J707" i="12"/>
  <c r="I708" i="12"/>
  <c r="J708" i="12"/>
  <c r="I709" i="12"/>
  <c r="J709" i="12"/>
  <c r="I710" i="12"/>
  <c r="J710" i="12"/>
  <c r="I711" i="12"/>
  <c r="J711" i="12"/>
  <c r="I712" i="12"/>
  <c r="J712" i="12"/>
  <c r="I713" i="12"/>
  <c r="J713" i="12"/>
  <c r="I714" i="12"/>
  <c r="J714" i="12"/>
  <c r="I715" i="12"/>
  <c r="J715" i="12"/>
  <c r="I716" i="12"/>
  <c r="J716" i="12"/>
  <c r="I717" i="12"/>
  <c r="J717" i="12"/>
  <c r="I718" i="12"/>
  <c r="J718" i="12"/>
  <c r="I719" i="12"/>
  <c r="J719" i="12"/>
  <c r="I720" i="12"/>
  <c r="J720" i="12"/>
  <c r="I721" i="12"/>
  <c r="J721" i="12"/>
  <c r="I722" i="12"/>
  <c r="J722" i="12"/>
  <c r="I723" i="12"/>
  <c r="J723" i="12"/>
  <c r="I724" i="12"/>
  <c r="J724" i="12"/>
  <c r="I725" i="12"/>
  <c r="J725" i="12"/>
  <c r="I726" i="12"/>
  <c r="J726" i="12"/>
  <c r="I727" i="12"/>
  <c r="J727" i="12"/>
  <c r="I728" i="12"/>
  <c r="J728" i="12"/>
  <c r="I729" i="12"/>
  <c r="J729" i="12"/>
  <c r="I730" i="12"/>
  <c r="J730" i="12"/>
  <c r="I731" i="12"/>
  <c r="J731" i="12"/>
  <c r="I732" i="12"/>
  <c r="J732" i="12"/>
  <c r="I733" i="12"/>
  <c r="J733" i="12"/>
  <c r="I734" i="12"/>
  <c r="J734" i="12"/>
  <c r="I735" i="12"/>
  <c r="J735" i="12"/>
  <c r="I736" i="12"/>
  <c r="J736" i="12"/>
  <c r="I737" i="12"/>
  <c r="J737" i="12"/>
  <c r="I738" i="12"/>
  <c r="J738" i="12"/>
  <c r="I739" i="12"/>
  <c r="J739" i="12"/>
  <c r="I740" i="12"/>
  <c r="J740" i="12"/>
  <c r="I741" i="12"/>
  <c r="J741" i="12"/>
  <c r="I742" i="12"/>
  <c r="J742" i="12"/>
  <c r="I743" i="12"/>
  <c r="J743" i="12"/>
  <c r="I744" i="12"/>
  <c r="J744" i="12"/>
  <c r="I745" i="12"/>
  <c r="J745" i="12"/>
  <c r="I746" i="12"/>
  <c r="J746" i="12"/>
  <c r="I747" i="12"/>
  <c r="J747" i="12"/>
  <c r="I748" i="12"/>
  <c r="J748" i="12"/>
  <c r="I749" i="12"/>
  <c r="J749" i="12"/>
  <c r="I750" i="12"/>
  <c r="J750" i="12"/>
  <c r="I751" i="12"/>
  <c r="J751" i="12"/>
  <c r="I752" i="12"/>
  <c r="J752" i="12"/>
  <c r="I753" i="12"/>
  <c r="J753" i="12"/>
  <c r="I754" i="12"/>
  <c r="J754" i="12"/>
  <c r="I755" i="12"/>
  <c r="J755" i="12"/>
  <c r="I756" i="12"/>
  <c r="J756" i="12"/>
  <c r="I757" i="12"/>
  <c r="J757" i="12"/>
  <c r="I758" i="12"/>
  <c r="J758" i="12"/>
  <c r="I759" i="12"/>
  <c r="J759" i="12"/>
  <c r="I760" i="12"/>
  <c r="J760" i="12"/>
  <c r="I761" i="12"/>
  <c r="J761" i="12"/>
  <c r="I762" i="12"/>
  <c r="J762" i="12"/>
  <c r="I763" i="12"/>
  <c r="J763" i="12"/>
  <c r="I764" i="12"/>
  <c r="J764" i="12"/>
  <c r="I765" i="12"/>
  <c r="J765" i="12"/>
  <c r="I766" i="12"/>
  <c r="J766" i="12"/>
  <c r="I767" i="12"/>
  <c r="J767" i="12"/>
  <c r="I768" i="12"/>
  <c r="J768" i="12"/>
  <c r="I769" i="12"/>
  <c r="J769" i="12"/>
  <c r="I770" i="12"/>
  <c r="J770" i="12"/>
  <c r="I771" i="12"/>
  <c r="J771" i="12"/>
  <c r="I772" i="12"/>
  <c r="J772" i="12"/>
  <c r="I773" i="12"/>
  <c r="J773" i="12"/>
  <c r="I774" i="12"/>
  <c r="J774" i="12"/>
  <c r="I775" i="12"/>
  <c r="J775" i="12"/>
  <c r="I776" i="12"/>
  <c r="J776" i="12"/>
  <c r="I777" i="12"/>
  <c r="J777" i="12"/>
  <c r="I778" i="12"/>
  <c r="J778" i="12"/>
  <c r="I779" i="12"/>
  <c r="J779" i="12"/>
  <c r="I780" i="12"/>
  <c r="J780" i="12"/>
  <c r="I781" i="12"/>
  <c r="J781" i="12"/>
  <c r="I782" i="12"/>
  <c r="J782" i="12"/>
  <c r="I783" i="12"/>
  <c r="J783" i="12"/>
  <c r="I784" i="12"/>
  <c r="J784" i="12"/>
  <c r="I785" i="12"/>
  <c r="J785" i="12"/>
  <c r="I786" i="12"/>
  <c r="J786" i="12"/>
  <c r="I787" i="12"/>
  <c r="J787" i="12"/>
  <c r="I788" i="12"/>
  <c r="J788" i="12"/>
  <c r="I789" i="12"/>
  <c r="J789" i="12"/>
  <c r="I790" i="12"/>
  <c r="J790" i="12"/>
  <c r="I791" i="12"/>
  <c r="J791" i="12"/>
  <c r="I792" i="12"/>
  <c r="J792" i="12"/>
  <c r="I793" i="12"/>
  <c r="J793" i="12"/>
  <c r="I794" i="12"/>
  <c r="J794" i="12"/>
  <c r="I795" i="12"/>
  <c r="J795" i="12"/>
  <c r="I796" i="12"/>
  <c r="J796" i="12"/>
  <c r="I797" i="12"/>
  <c r="J797" i="12"/>
  <c r="I798" i="12"/>
  <c r="J798" i="12"/>
  <c r="I799" i="12"/>
  <c r="J799" i="12"/>
  <c r="I800" i="12"/>
  <c r="J800" i="12"/>
  <c r="I801" i="12"/>
  <c r="J801" i="12"/>
  <c r="I802" i="12"/>
  <c r="J802" i="12"/>
  <c r="I803" i="12"/>
  <c r="J803" i="12"/>
  <c r="I804" i="12"/>
  <c r="J804" i="12"/>
  <c r="I805" i="12"/>
  <c r="J805" i="12"/>
  <c r="I806" i="12"/>
  <c r="J806" i="12"/>
  <c r="I807" i="12"/>
  <c r="J807" i="12"/>
  <c r="I808" i="12"/>
  <c r="J808" i="12"/>
  <c r="I809" i="12"/>
  <c r="J809" i="12"/>
  <c r="I810" i="12"/>
  <c r="J810" i="12"/>
  <c r="I811" i="12"/>
  <c r="J811" i="12"/>
  <c r="I812" i="12"/>
  <c r="J812" i="12"/>
  <c r="I813" i="12"/>
  <c r="J813" i="12"/>
  <c r="I814" i="12"/>
  <c r="J814" i="12"/>
  <c r="I815" i="12"/>
  <c r="J815" i="12"/>
  <c r="I816" i="12"/>
  <c r="J816" i="12"/>
  <c r="I817" i="12"/>
  <c r="J817" i="12"/>
  <c r="I818" i="12"/>
  <c r="J818" i="12"/>
  <c r="I819" i="12"/>
  <c r="J819" i="12"/>
  <c r="I820" i="12"/>
  <c r="J820" i="12"/>
  <c r="I821" i="12"/>
  <c r="J821" i="12"/>
  <c r="I822" i="12"/>
  <c r="J822" i="12"/>
  <c r="I823" i="12"/>
  <c r="J823" i="12"/>
  <c r="I824" i="12"/>
  <c r="J824" i="12"/>
  <c r="I825" i="12"/>
  <c r="J825" i="12"/>
  <c r="I826" i="12"/>
  <c r="J826" i="12"/>
  <c r="I827" i="12"/>
  <c r="J827" i="12"/>
  <c r="I828" i="12"/>
  <c r="J828" i="12"/>
  <c r="I829" i="12"/>
  <c r="J829" i="12"/>
  <c r="I830" i="12"/>
  <c r="J830" i="12"/>
  <c r="I831" i="12"/>
  <c r="J831" i="12"/>
  <c r="I832" i="12"/>
  <c r="J832" i="12"/>
  <c r="I833" i="12"/>
  <c r="J833" i="12"/>
  <c r="I834" i="12"/>
  <c r="J834" i="12"/>
  <c r="I835" i="12"/>
  <c r="J835" i="12"/>
  <c r="I836" i="12"/>
  <c r="J836" i="12"/>
  <c r="I837" i="12"/>
  <c r="J837" i="12"/>
  <c r="I838" i="12"/>
  <c r="J838" i="12"/>
  <c r="I839" i="12"/>
  <c r="J839" i="12"/>
  <c r="I840" i="12"/>
  <c r="J840" i="12"/>
  <c r="I841" i="12"/>
  <c r="J841" i="12"/>
  <c r="I842" i="12"/>
  <c r="J842" i="12"/>
  <c r="I843" i="12"/>
  <c r="J843" i="12"/>
  <c r="I844" i="12"/>
  <c r="J844" i="12"/>
  <c r="I845" i="12"/>
  <c r="J845" i="12"/>
  <c r="I846" i="12"/>
  <c r="J846" i="12"/>
  <c r="I847" i="12"/>
  <c r="J847" i="12"/>
  <c r="I848" i="12"/>
  <c r="J848" i="12"/>
  <c r="I849" i="12"/>
  <c r="J849" i="12"/>
  <c r="I850" i="12"/>
  <c r="J850" i="12"/>
  <c r="I851" i="12"/>
  <c r="J851" i="12"/>
  <c r="I852" i="12"/>
  <c r="J852" i="12"/>
  <c r="I853" i="12"/>
  <c r="J853" i="12"/>
  <c r="I854" i="12"/>
  <c r="J854" i="12"/>
  <c r="I855" i="12"/>
  <c r="J855" i="12"/>
  <c r="I856" i="12"/>
  <c r="J856" i="12"/>
  <c r="I857" i="12"/>
  <c r="J857" i="12"/>
  <c r="I858" i="12"/>
  <c r="J858" i="12"/>
  <c r="I859" i="12"/>
  <c r="J859" i="12"/>
  <c r="I860" i="12"/>
  <c r="J860" i="12"/>
  <c r="I861" i="12"/>
  <c r="J861" i="12"/>
  <c r="I862" i="12"/>
  <c r="J862" i="12"/>
  <c r="I863" i="12"/>
  <c r="J863" i="12"/>
  <c r="I864" i="12"/>
  <c r="J864" i="12"/>
  <c r="I865" i="12"/>
  <c r="J865" i="12"/>
  <c r="I866" i="12"/>
  <c r="J866" i="12"/>
  <c r="I867" i="12"/>
  <c r="J867" i="12"/>
  <c r="I868" i="12"/>
  <c r="J868" i="12"/>
  <c r="I869" i="12"/>
  <c r="J869" i="12"/>
  <c r="I870" i="12"/>
  <c r="J870" i="12"/>
  <c r="I871" i="12"/>
  <c r="J871" i="12"/>
  <c r="I872" i="12"/>
  <c r="J872" i="12"/>
  <c r="I873" i="12"/>
  <c r="J873" i="12"/>
  <c r="I874" i="12"/>
  <c r="J874" i="12"/>
  <c r="I875" i="12"/>
  <c r="J875" i="12"/>
  <c r="I876" i="12"/>
  <c r="J876" i="12"/>
  <c r="I877" i="12"/>
  <c r="J877" i="12"/>
  <c r="I878" i="12"/>
  <c r="J878" i="12"/>
  <c r="I879" i="12"/>
  <c r="J879" i="12"/>
  <c r="I880" i="12"/>
  <c r="J880" i="12"/>
  <c r="I881" i="12"/>
  <c r="J881" i="12"/>
  <c r="I882" i="12"/>
  <c r="J882" i="12"/>
  <c r="I883" i="12"/>
  <c r="J883" i="12"/>
  <c r="I884" i="12"/>
  <c r="J884" i="12"/>
  <c r="I885" i="12"/>
  <c r="J885" i="12"/>
  <c r="I886" i="12"/>
  <c r="J886" i="12"/>
  <c r="I887" i="12"/>
  <c r="J887" i="12"/>
  <c r="I888" i="12"/>
  <c r="J888" i="12"/>
  <c r="I889" i="12"/>
  <c r="J889" i="12"/>
  <c r="I890" i="12"/>
  <c r="J890" i="12"/>
  <c r="I891" i="12"/>
  <c r="J891" i="12"/>
  <c r="I892" i="12"/>
  <c r="J892" i="12"/>
  <c r="I893" i="12"/>
  <c r="J893" i="12"/>
  <c r="I894" i="12"/>
  <c r="J894" i="12"/>
  <c r="I895" i="12"/>
  <c r="J895" i="12"/>
  <c r="I896" i="12"/>
  <c r="J896" i="12"/>
  <c r="I897" i="12"/>
  <c r="J897" i="12"/>
  <c r="I898" i="12"/>
  <c r="J898" i="12"/>
  <c r="I899" i="12"/>
  <c r="J899" i="12"/>
  <c r="I900" i="12"/>
  <c r="J900" i="12"/>
  <c r="I901" i="12"/>
  <c r="J901" i="12"/>
  <c r="I902" i="12"/>
  <c r="J902" i="12"/>
  <c r="I903" i="12"/>
  <c r="J903" i="12"/>
  <c r="I904" i="12"/>
  <c r="J904" i="12"/>
  <c r="I905" i="12"/>
  <c r="J905" i="12"/>
  <c r="I906" i="12"/>
  <c r="J906" i="12"/>
  <c r="I907" i="12"/>
  <c r="J907" i="12"/>
  <c r="I908" i="12"/>
  <c r="J908" i="12"/>
  <c r="I909" i="12"/>
  <c r="J909" i="12"/>
  <c r="I910" i="12"/>
  <c r="J910" i="12"/>
  <c r="I911" i="12"/>
  <c r="J911" i="12"/>
  <c r="I912" i="12"/>
  <c r="J912" i="12"/>
  <c r="I913" i="12"/>
  <c r="J913" i="12"/>
  <c r="I914" i="12"/>
  <c r="J914" i="12"/>
  <c r="I915" i="12"/>
  <c r="J915" i="12"/>
  <c r="I916" i="12"/>
  <c r="J916" i="12"/>
  <c r="I917" i="12"/>
  <c r="J917" i="12"/>
  <c r="I918" i="12"/>
  <c r="J918" i="12"/>
  <c r="I919" i="12"/>
  <c r="J919" i="12"/>
  <c r="I920" i="12"/>
  <c r="J920" i="12"/>
  <c r="I921" i="12"/>
  <c r="J921" i="12"/>
  <c r="I922" i="12"/>
  <c r="J922" i="12"/>
  <c r="I923" i="12"/>
  <c r="J923" i="12"/>
  <c r="I924" i="12"/>
  <c r="J924" i="12"/>
  <c r="I925" i="12"/>
  <c r="J925" i="12"/>
  <c r="I926" i="12"/>
  <c r="J926" i="12"/>
  <c r="I927" i="12"/>
  <c r="J927" i="12"/>
  <c r="I928" i="12"/>
  <c r="J928" i="12"/>
  <c r="I929" i="12"/>
  <c r="J929" i="12"/>
  <c r="I930" i="12"/>
  <c r="J930" i="12"/>
  <c r="I931" i="12"/>
  <c r="J931" i="12"/>
  <c r="I932" i="12"/>
  <c r="J932" i="12"/>
  <c r="I933" i="12"/>
  <c r="J933" i="12"/>
  <c r="I934" i="12"/>
  <c r="J934" i="12"/>
  <c r="I935" i="12"/>
  <c r="J935" i="12"/>
  <c r="I936" i="12"/>
  <c r="J936" i="12"/>
  <c r="I937" i="12"/>
  <c r="J937" i="12"/>
  <c r="I938" i="12"/>
  <c r="J938" i="12"/>
  <c r="I939" i="12"/>
  <c r="J939" i="12"/>
  <c r="I940" i="12"/>
  <c r="J940" i="12"/>
  <c r="I941" i="12"/>
  <c r="J941" i="12"/>
  <c r="I942" i="12"/>
  <c r="J942" i="12"/>
  <c r="I943" i="12"/>
  <c r="J943" i="12"/>
  <c r="I944" i="12"/>
  <c r="J944" i="12"/>
  <c r="I945" i="12"/>
  <c r="J945" i="12"/>
  <c r="I946" i="12"/>
  <c r="J946" i="12"/>
  <c r="I947" i="12"/>
  <c r="J947" i="12"/>
  <c r="I948" i="12"/>
  <c r="J948" i="12"/>
  <c r="I949" i="12"/>
  <c r="J949" i="12"/>
  <c r="I950" i="12"/>
  <c r="J950" i="12"/>
  <c r="I951" i="12"/>
  <c r="J951" i="12"/>
  <c r="I952" i="12"/>
  <c r="J952" i="12"/>
  <c r="I953" i="12"/>
  <c r="J953" i="12"/>
  <c r="I954" i="12"/>
  <c r="J954" i="12"/>
  <c r="I955" i="12"/>
  <c r="J955" i="12"/>
  <c r="I956" i="12"/>
  <c r="J956" i="12"/>
  <c r="I957" i="12"/>
  <c r="J957" i="12"/>
  <c r="I958" i="12"/>
  <c r="J958" i="12"/>
  <c r="I959" i="12"/>
  <c r="J959" i="12"/>
  <c r="I960" i="12"/>
  <c r="J960" i="12"/>
  <c r="I961" i="12"/>
  <c r="J961" i="12"/>
  <c r="I962" i="12"/>
  <c r="J962" i="12"/>
  <c r="I963" i="12"/>
  <c r="J963" i="12"/>
  <c r="I964" i="12"/>
  <c r="J964" i="12"/>
  <c r="I965" i="12"/>
  <c r="J965" i="12"/>
  <c r="I966" i="12"/>
  <c r="J966" i="12"/>
  <c r="I967" i="12"/>
  <c r="J967" i="12"/>
  <c r="I968" i="12"/>
  <c r="J968" i="12"/>
  <c r="I969" i="12"/>
  <c r="J969" i="12"/>
  <c r="I970" i="12"/>
  <c r="J970" i="12"/>
  <c r="I971" i="12"/>
  <c r="J971" i="12"/>
  <c r="I972" i="12"/>
  <c r="J972" i="12"/>
  <c r="I973" i="12"/>
  <c r="J973" i="12"/>
  <c r="I974" i="12"/>
  <c r="J974" i="12"/>
  <c r="I975" i="12"/>
  <c r="J975" i="12"/>
  <c r="I976" i="12"/>
  <c r="J976" i="12"/>
  <c r="I977" i="12"/>
  <c r="J977" i="12"/>
  <c r="I978" i="12"/>
  <c r="J978" i="12"/>
  <c r="I979" i="12"/>
  <c r="J979" i="12"/>
  <c r="I980" i="12"/>
  <c r="J980" i="12"/>
  <c r="I981" i="12"/>
  <c r="J981" i="12"/>
  <c r="I982" i="12"/>
  <c r="J982" i="12"/>
  <c r="I983" i="12"/>
  <c r="J983" i="12"/>
  <c r="I984" i="12"/>
  <c r="J984" i="12"/>
  <c r="I985" i="12"/>
  <c r="J985" i="12"/>
  <c r="I986" i="12"/>
  <c r="J986" i="12"/>
  <c r="I987" i="12"/>
  <c r="J987" i="12"/>
  <c r="I988" i="12"/>
  <c r="J988" i="12"/>
  <c r="I989" i="12"/>
  <c r="J989" i="12"/>
  <c r="I990" i="12"/>
  <c r="J990" i="12"/>
  <c r="I991" i="12"/>
  <c r="J991" i="12"/>
  <c r="I992" i="12"/>
  <c r="J992" i="12"/>
  <c r="I993" i="12"/>
  <c r="J993" i="12"/>
  <c r="I994" i="12"/>
  <c r="J994" i="12"/>
  <c r="I995" i="12"/>
  <c r="J995" i="12"/>
  <c r="I996" i="12"/>
  <c r="J996" i="12"/>
  <c r="I997" i="12"/>
  <c r="J997" i="12"/>
  <c r="I998" i="12"/>
  <c r="J998" i="12"/>
  <c r="I999" i="12"/>
  <c r="J999" i="12"/>
  <c r="I1000" i="12"/>
  <c r="J1000" i="12"/>
  <c r="I1001" i="12"/>
  <c r="J1001" i="12"/>
  <c r="I1002" i="12"/>
  <c r="J1002" i="12"/>
  <c r="I1003" i="12"/>
  <c r="J1003" i="12"/>
  <c r="I1004" i="12"/>
  <c r="J1004" i="12"/>
  <c r="I1005" i="12"/>
  <c r="J1005" i="12"/>
  <c r="I1006" i="12"/>
  <c r="J1006" i="12"/>
  <c r="I1007" i="12"/>
  <c r="J1007" i="12"/>
  <c r="I1008" i="12"/>
  <c r="J1008" i="12"/>
  <c r="I1009" i="12"/>
  <c r="J1009" i="12"/>
  <c r="I1010" i="12"/>
  <c r="J1010" i="12"/>
  <c r="I1011" i="12"/>
  <c r="J1011" i="12"/>
  <c r="I1012" i="12"/>
  <c r="J1012" i="12"/>
  <c r="I1013" i="12"/>
  <c r="J1013" i="12"/>
  <c r="I1014" i="12"/>
  <c r="J1014" i="12"/>
  <c r="I1015" i="12"/>
  <c r="J1015" i="12"/>
  <c r="I1016" i="12"/>
  <c r="J1016" i="12"/>
  <c r="I1017" i="12"/>
  <c r="J1017" i="12"/>
  <c r="I1018" i="12"/>
  <c r="J1018" i="12"/>
  <c r="I1019" i="12"/>
  <c r="J1019" i="12"/>
  <c r="I1020" i="12"/>
  <c r="J1020" i="12"/>
  <c r="I1021" i="12"/>
  <c r="J1021" i="12"/>
  <c r="I1022" i="12"/>
  <c r="J1022" i="12"/>
  <c r="I1023" i="12"/>
  <c r="J1023" i="12"/>
  <c r="I1024" i="12"/>
  <c r="J1024" i="12"/>
  <c r="I1025" i="12"/>
  <c r="J1025" i="12"/>
  <c r="I1026" i="12"/>
  <c r="J1026" i="12"/>
  <c r="I1027" i="12"/>
  <c r="J1027" i="12"/>
  <c r="I1028" i="12"/>
  <c r="J1028" i="12"/>
  <c r="I1029" i="12"/>
  <c r="J1029" i="12"/>
  <c r="I1030" i="12"/>
  <c r="J1030" i="12"/>
  <c r="I1031" i="12"/>
  <c r="J1031" i="12"/>
  <c r="I1032" i="12"/>
  <c r="J1032" i="12"/>
  <c r="I1033" i="12"/>
  <c r="J1033" i="12"/>
  <c r="I1034" i="12"/>
  <c r="J1034" i="12"/>
  <c r="I1035" i="12"/>
  <c r="J1035" i="12"/>
  <c r="I1036" i="12"/>
  <c r="J1036" i="12"/>
  <c r="I1037" i="12"/>
  <c r="J1037" i="12"/>
  <c r="I1038" i="12"/>
  <c r="J1038" i="12"/>
  <c r="I1039" i="12"/>
  <c r="J1039" i="12"/>
  <c r="I1040" i="12"/>
  <c r="J1040" i="12"/>
  <c r="I1041" i="12"/>
  <c r="J1041" i="12"/>
  <c r="I1042" i="12"/>
  <c r="J1042" i="12"/>
  <c r="I1043" i="12"/>
  <c r="J1043" i="12"/>
  <c r="I1044" i="12"/>
  <c r="J1044" i="12"/>
  <c r="I1045" i="12"/>
  <c r="J1045" i="12"/>
  <c r="I1046" i="12"/>
  <c r="J1046" i="12"/>
  <c r="I1047" i="12"/>
  <c r="J1047" i="12"/>
  <c r="I1048" i="12"/>
  <c r="J1048" i="12"/>
  <c r="I1049" i="12"/>
  <c r="J1049" i="12"/>
  <c r="I1050" i="12"/>
  <c r="J1050" i="12"/>
  <c r="I1051" i="12"/>
  <c r="J1051" i="12"/>
  <c r="I1052" i="12"/>
  <c r="J1052" i="12"/>
  <c r="I1053" i="12"/>
  <c r="J1053" i="12"/>
  <c r="I1054" i="12"/>
  <c r="J1054" i="12"/>
  <c r="I1055" i="12"/>
  <c r="J1055" i="12"/>
  <c r="I1056" i="12"/>
  <c r="J1056" i="12"/>
  <c r="I1057" i="12"/>
  <c r="J1057" i="12"/>
  <c r="I1058" i="12"/>
  <c r="J1058" i="12"/>
  <c r="I1059" i="12"/>
  <c r="J1059" i="12"/>
  <c r="I1060" i="12"/>
  <c r="J1060" i="12"/>
  <c r="I1061" i="12"/>
  <c r="J1061" i="12"/>
  <c r="I1062" i="12"/>
  <c r="J1062" i="12"/>
  <c r="I1063" i="12"/>
  <c r="J1063" i="12"/>
  <c r="I1064" i="12"/>
  <c r="J1064" i="12"/>
  <c r="I1065" i="12"/>
  <c r="J1065" i="12"/>
  <c r="I1066" i="12"/>
  <c r="J1066" i="12"/>
  <c r="I1067" i="12"/>
  <c r="J1067" i="12"/>
  <c r="I1068" i="12"/>
  <c r="J1068" i="12"/>
  <c r="I1069" i="12"/>
  <c r="J1069" i="12"/>
  <c r="I1070" i="12"/>
  <c r="J1070" i="12"/>
  <c r="I1071" i="12"/>
  <c r="J1071" i="12"/>
  <c r="I1072" i="12"/>
  <c r="J1072" i="12"/>
  <c r="I1073" i="12"/>
  <c r="J1073" i="12"/>
  <c r="I1074" i="12"/>
  <c r="J1074" i="12"/>
  <c r="I1075" i="12"/>
  <c r="J1075" i="12"/>
  <c r="I1076" i="12"/>
  <c r="J1076" i="12"/>
  <c r="I1077" i="12"/>
  <c r="J1077" i="12"/>
  <c r="I1078" i="12"/>
  <c r="J1078" i="12"/>
  <c r="I1079" i="12"/>
  <c r="J1079" i="12"/>
  <c r="I1080" i="12"/>
  <c r="J1080" i="12"/>
  <c r="I1081" i="12"/>
  <c r="J1081" i="12"/>
  <c r="I1082" i="12"/>
  <c r="J1082" i="12"/>
  <c r="I1083" i="12"/>
  <c r="J1083" i="12"/>
  <c r="I1084" i="12"/>
  <c r="J1084" i="12"/>
  <c r="I1085" i="12"/>
  <c r="J1085" i="12"/>
  <c r="I1086" i="12"/>
  <c r="J1086" i="12"/>
  <c r="I1087" i="12"/>
  <c r="J1087" i="12"/>
  <c r="I1088" i="12"/>
  <c r="J1088" i="12"/>
  <c r="I1089" i="12"/>
  <c r="J1089" i="12"/>
  <c r="I1090" i="12"/>
  <c r="J1090" i="12"/>
  <c r="I1091" i="12"/>
  <c r="J1091" i="12"/>
  <c r="I1092" i="12"/>
  <c r="J1092" i="12"/>
  <c r="I1093" i="12"/>
  <c r="J1093" i="12"/>
  <c r="I1094" i="12"/>
  <c r="J1094" i="12"/>
  <c r="I1095" i="12"/>
  <c r="J1095" i="12"/>
  <c r="I1096" i="12"/>
  <c r="J1096" i="12"/>
  <c r="I1097" i="12"/>
  <c r="J1097" i="12"/>
  <c r="I1098" i="12"/>
  <c r="J1098" i="12"/>
  <c r="I1099" i="12"/>
  <c r="J1099" i="12"/>
  <c r="I1100" i="12"/>
  <c r="J1100" i="12"/>
  <c r="I1101" i="12"/>
  <c r="J1101" i="12"/>
  <c r="I1102" i="12"/>
  <c r="J1102" i="12"/>
  <c r="I1103" i="12"/>
  <c r="J1103" i="12"/>
  <c r="I1104" i="12"/>
  <c r="J1104" i="12"/>
  <c r="I1105" i="12"/>
  <c r="J1105" i="12"/>
  <c r="I1106" i="12"/>
  <c r="J1106" i="12"/>
  <c r="I1107" i="12"/>
  <c r="J1107" i="12"/>
  <c r="I1108" i="12"/>
  <c r="J1108" i="12"/>
  <c r="I1109" i="12"/>
  <c r="J1109" i="12"/>
  <c r="I1110" i="12"/>
  <c r="J1110" i="12"/>
  <c r="I1111" i="12"/>
  <c r="J1111" i="12"/>
  <c r="I1112" i="12"/>
  <c r="J1112" i="12"/>
  <c r="I1113" i="12"/>
  <c r="J1113" i="12"/>
  <c r="I1114" i="12"/>
  <c r="J1114" i="12"/>
  <c r="I1115" i="12"/>
  <c r="J1115" i="12"/>
  <c r="I1116" i="12"/>
  <c r="J1116" i="12"/>
  <c r="I1117" i="12"/>
  <c r="J1117" i="12"/>
  <c r="I1118" i="12"/>
  <c r="J1118" i="12"/>
  <c r="I1119" i="12"/>
  <c r="J1119" i="12"/>
  <c r="I1120" i="12"/>
  <c r="J1120" i="12"/>
  <c r="I1121" i="12"/>
  <c r="J1121" i="12"/>
  <c r="I1122" i="12"/>
  <c r="J1122" i="12"/>
  <c r="I1123" i="12"/>
  <c r="J1123" i="12"/>
  <c r="I1124" i="12"/>
  <c r="J1124" i="12"/>
  <c r="I1125" i="12"/>
  <c r="J1125" i="12"/>
  <c r="I1126" i="12"/>
  <c r="J1126" i="12"/>
  <c r="I1127" i="12"/>
  <c r="J1127" i="12"/>
  <c r="I1128" i="12"/>
  <c r="J1128" i="12"/>
  <c r="I1129" i="12"/>
  <c r="J1129" i="12"/>
  <c r="I1130" i="12"/>
  <c r="J1130" i="12"/>
  <c r="I1131" i="12"/>
  <c r="J1131" i="12"/>
  <c r="I1132" i="12"/>
  <c r="J1132" i="12"/>
  <c r="I1133" i="12"/>
  <c r="J1133" i="12"/>
  <c r="I1134" i="12"/>
  <c r="J1134" i="12"/>
  <c r="I1135" i="12"/>
  <c r="J1135" i="12"/>
  <c r="I1136" i="12"/>
  <c r="J1136" i="12"/>
  <c r="I1137" i="12"/>
  <c r="J1137" i="12"/>
  <c r="I1138" i="12"/>
  <c r="J1138" i="12"/>
  <c r="I1139" i="12"/>
  <c r="J1139" i="12"/>
  <c r="I1140" i="12"/>
  <c r="J1140" i="12"/>
  <c r="I1141" i="12"/>
  <c r="J1141" i="12"/>
  <c r="I1142" i="12"/>
  <c r="J1142" i="12"/>
  <c r="I1143" i="12"/>
  <c r="J1143" i="12"/>
  <c r="I1144" i="12"/>
  <c r="J1144" i="12"/>
  <c r="I1145" i="12"/>
  <c r="J1145" i="12"/>
  <c r="I1146" i="12"/>
  <c r="J1146" i="12"/>
  <c r="I1147" i="12"/>
  <c r="J1147" i="12"/>
  <c r="I1148" i="12"/>
  <c r="J1148" i="12"/>
  <c r="I1149" i="12"/>
  <c r="J1149" i="12"/>
  <c r="I1150" i="12"/>
  <c r="J1150" i="12"/>
  <c r="I1151" i="12"/>
  <c r="J1151" i="12"/>
  <c r="I1152" i="12"/>
  <c r="J1152" i="12"/>
  <c r="I1153" i="12"/>
  <c r="J1153" i="12"/>
  <c r="I1154" i="12"/>
  <c r="J1154" i="12"/>
  <c r="I1155" i="12"/>
  <c r="J1155" i="12"/>
  <c r="I1156" i="12"/>
  <c r="J1156" i="12"/>
  <c r="I1157" i="12"/>
  <c r="J1157" i="12"/>
  <c r="I1158" i="12"/>
  <c r="J1158" i="12"/>
  <c r="I1159" i="12"/>
  <c r="J1159" i="12"/>
  <c r="I1160" i="12"/>
  <c r="J1160" i="12"/>
  <c r="I1161" i="12"/>
  <c r="J1161" i="12"/>
  <c r="I1162" i="12"/>
  <c r="J1162" i="12"/>
  <c r="I1163" i="12"/>
  <c r="J1163" i="12"/>
  <c r="I1164" i="12"/>
  <c r="J1164" i="12"/>
  <c r="I1165" i="12"/>
  <c r="J1165" i="12"/>
  <c r="I1166" i="12"/>
  <c r="J1166" i="12"/>
  <c r="I1167" i="12"/>
  <c r="J1167" i="12"/>
  <c r="I1168" i="12"/>
  <c r="J1168" i="12"/>
  <c r="I1169" i="12"/>
  <c r="J1169" i="12"/>
  <c r="I1170" i="12"/>
  <c r="J1170" i="12"/>
  <c r="I1171" i="12"/>
  <c r="J1171" i="12"/>
  <c r="I1172" i="12"/>
  <c r="J1172" i="12"/>
  <c r="I1173" i="12"/>
  <c r="J1173" i="12"/>
  <c r="I1174" i="12"/>
  <c r="J1174" i="12"/>
  <c r="I1175" i="12"/>
  <c r="J1175" i="12"/>
  <c r="I1176" i="12"/>
  <c r="J1176" i="12"/>
  <c r="I1177" i="12"/>
  <c r="J1177" i="12"/>
  <c r="I1178" i="12"/>
  <c r="J1178" i="12"/>
  <c r="I1179" i="12"/>
  <c r="J1179" i="12"/>
  <c r="I1180" i="12"/>
  <c r="J1180" i="12"/>
  <c r="I1181" i="12"/>
  <c r="J1181" i="12"/>
  <c r="I1182" i="12"/>
  <c r="J1182" i="12"/>
  <c r="I1183" i="12"/>
  <c r="J1183" i="12"/>
  <c r="I1184" i="12"/>
  <c r="J1184" i="12"/>
  <c r="I1185" i="12"/>
  <c r="J1185" i="12"/>
  <c r="I1186" i="12"/>
  <c r="J1186" i="12"/>
  <c r="I1187" i="12"/>
  <c r="J1187" i="12"/>
  <c r="I1188" i="12"/>
  <c r="J1188" i="12"/>
  <c r="I1189" i="12"/>
  <c r="J1189" i="12"/>
  <c r="I1190" i="12"/>
  <c r="J1190" i="12"/>
  <c r="I1191" i="12"/>
  <c r="J1191" i="12"/>
  <c r="I1192" i="12"/>
  <c r="J1192" i="12"/>
  <c r="I1193" i="12"/>
  <c r="J1193" i="12"/>
  <c r="I1194" i="12"/>
  <c r="J1194" i="12"/>
  <c r="I1195" i="12"/>
  <c r="J1195" i="12"/>
  <c r="I1196" i="12"/>
  <c r="J1196" i="12"/>
  <c r="I1197" i="12"/>
  <c r="J1197" i="12"/>
  <c r="I1198" i="12"/>
  <c r="J1198" i="12"/>
  <c r="I1199" i="12"/>
  <c r="J1199" i="12"/>
  <c r="I1200" i="12"/>
  <c r="J1200" i="12"/>
  <c r="I1201" i="12"/>
  <c r="J1201" i="12"/>
  <c r="I1202" i="12"/>
  <c r="J1202" i="12"/>
  <c r="I1203" i="12"/>
  <c r="J1203" i="12"/>
  <c r="I1204" i="12"/>
  <c r="J1204" i="12"/>
  <c r="I1205" i="12"/>
  <c r="J1205" i="12"/>
  <c r="I1206" i="12"/>
  <c r="J1206" i="12"/>
  <c r="I1207" i="12"/>
  <c r="J1207" i="12"/>
  <c r="I1208" i="12"/>
  <c r="J1208" i="12"/>
  <c r="I1209" i="12"/>
  <c r="J1209" i="12"/>
  <c r="I1210" i="12"/>
  <c r="J1210" i="12"/>
  <c r="I1211" i="12"/>
  <c r="J1211" i="12"/>
  <c r="I1212" i="12"/>
  <c r="J1212" i="12"/>
  <c r="I1213" i="12"/>
  <c r="J1213" i="12"/>
  <c r="I1214" i="12"/>
  <c r="J1214" i="12"/>
  <c r="I1215" i="12"/>
  <c r="J1215" i="12"/>
  <c r="I1216" i="12"/>
  <c r="J1216" i="12"/>
  <c r="I1217" i="12"/>
  <c r="J1217" i="12"/>
  <c r="I1218" i="12"/>
  <c r="J1218" i="12"/>
  <c r="I1219" i="12"/>
  <c r="J1219" i="12"/>
  <c r="I1220" i="12"/>
  <c r="J1220" i="12"/>
  <c r="I1221" i="12"/>
  <c r="J1221" i="12"/>
  <c r="I1222" i="12"/>
  <c r="J1222" i="12"/>
  <c r="I1223" i="12"/>
  <c r="J1223" i="12"/>
  <c r="I1224" i="12"/>
  <c r="J1224" i="12"/>
  <c r="I1225" i="12"/>
  <c r="J1225" i="12"/>
  <c r="I1226" i="12"/>
  <c r="J1226" i="12"/>
  <c r="I1227" i="12"/>
  <c r="J1227" i="12"/>
  <c r="I1228" i="12"/>
  <c r="J1228" i="12"/>
  <c r="I1229" i="12"/>
  <c r="J1229" i="12"/>
  <c r="I1230" i="12"/>
  <c r="J1230" i="12"/>
  <c r="I1231" i="12"/>
  <c r="J1231" i="12"/>
  <c r="I1232" i="12"/>
  <c r="J1232" i="12"/>
  <c r="I1233" i="12"/>
  <c r="J1233" i="12"/>
  <c r="I1234" i="12"/>
  <c r="J1234" i="12"/>
  <c r="I1235" i="12"/>
  <c r="J1235" i="12"/>
  <c r="I1236" i="12"/>
  <c r="J1236" i="12"/>
  <c r="I1237" i="12"/>
  <c r="J1237" i="12"/>
  <c r="I1238" i="12"/>
  <c r="J1238" i="12"/>
  <c r="I1239" i="12"/>
  <c r="J1239" i="12"/>
  <c r="I1240" i="12"/>
  <c r="J1240" i="12"/>
  <c r="I1241" i="12"/>
  <c r="J1241" i="12"/>
  <c r="I1242" i="12"/>
  <c r="J1242" i="12"/>
  <c r="I1243" i="12"/>
  <c r="J1243" i="12"/>
  <c r="I1244" i="12"/>
  <c r="J1244" i="12"/>
  <c r="I1245" i="12"/>
  <c r="J1245" i="12"/>
  <c r="I1246" i="12"/>
  <c r="J1246" i="12"/>
  <c r="I1247" i="12"/>
  <c r="J1247" i="12"/>
  <c r="I1248" i="12"/>
  <c r="J1248" i="12"/>
  <c r="I1249" i="12"/>
  <c r="J1249" i="12"/>
  <c r="I1250" i="12"/>
  <c r="J1250" i="12"/>
  <c r="I1251" i="12"/>
  <c r="J1251" i="12"/>
  <c r="I1252" i="12"/>
  <c r="J1252" i="12"/>
  <c r="I1253" i="12"/>
  <c r="J1253" i="12"/>
  <c r="I1254" i="12"/>
  <c r="J1254" i="12"/>
  <c r="I1255" i="12"/>
  <c r="J1255" i="12"/>
  <c r="I1256" i="12"/>
  <c r="J1256" i="12"/>
  <c r="I1257" i="12"/>
  <c r="J1257" i="12"/>
  <c r="I1258" i="12"/>
  <c r="J1258" i="12"/>
  <c r="I1259" i="12"/>
  <c r="J1259" i="12"/>
  <c r="I1260" i="12"/>
  <c r="J1260" i="12"/>
  <c r="I1261" i="12"/>
  <c r="J1261" i="12"/>
  <c r="I1262" i="12"/>
  <c r="J1262" i="12"/>
  <c r="I1263" i="12"/>
  <c r="J1263" i="12"/>
  <c r="I1264" i="12"/>
  <c r="J1264" i="12"/>
  <c r="I1265" i="12"/>
  <c r="J1265" i="12"/>
  <c r="I1266" i="12"/>
  <c r="J1266" i="12"/>
  <c r="I1267" i="12"/>
  <c r="J1267" i="12"/>
  <c r="I1268" i="12"/>
  <c r="J1268" i="12"/>
  <c r="I1269" i="12"/>
  <c r="J1269" i="12"/>
  <c r="I1270" i="12"/>
  <c r="J1270" i="12"/>
  <c r="I1271" i="12"/>
  <c r="J1271" i="12"/>
  <c r="I1272" i="12"/>
  <c r="J1272" i="12"/>
  <c r="I1273" i="12"/>
  <c r="J1273" i="12"/>
  <c r="I1274" i="12"/>
  <c r="J1274" i="12"/>
  <c r="I1275" i="12"/>
  <c r="J1275" i="12"/>
  <c r="I1276" i="12"/>
  <c r="J1276" i="12"/>
  <c r="I1277" i="12"/>
  <c r="J1277" i="12"/>
  <c r="I1278" i="12"/>
  <c r="J1278" i="12"/>
  <c r="I1279" i="12"/>
  <c r="J1279" i="12"/>
  <c r="I1280" i="12"/>
  <c r="J1280" i="12"/>
  <c r="I1281" i="12"/>
  <c r="J1281" i="12"/>
  <c r="I1282" i="12"/>
  <c r="J1282" i="12"/>
  <c r="I1283" i="12"/>
  <c r="J1283" i="12"/>
  <c r="I1284" i="12"/>
  <c r="J1284" i="12"/>
  <c r="I1285" i="12"/>
  <c r="J1285" i="12"/>
  <c r="I1286" i="12"/>
  <c r="J1286" i="12"/>
  <c r="I1287" i="12"/>
  <c r="J1287" i="12"/>
  <c r="I1288" i="12"/>
  <c r="J1288" i="12"/>
  <c r="I1289" i="12"/>
  <c r="J1289" i="12"/>
  <c r="I1290" i="12"/>
  <c r="J1290" i="12"/>
  <c r="I1291" i="12"/>
  <c r="J1291" i="12"/>
  <c r="I1292" i="12"/>
  <c r="J1292" i="12"/>
  <c r="I1293" i="12"/>
  <c r="J1293" i="12"/>
  <c r="I1294" i="12"/>
  <c r="J1294" i="12"/>
  <c r="I1295" i="12"/>
  <c r="J1295" i="12"/>
  <c r="I1296" i="12"/>
  <c r="J1296" i="12"/>
  <c r="I1297" i="12"/>
  <c r="J1297" i="12"/>
  <c r="I1298" i="12"/>
  <c r="J1298" i="12"/>
  <c r="I1299" i="12"/>
  <c r="J1299" i="12"/>
  <c r="I1300" i="12"/>
  <c r="J1300" i="12"/>
  <c r="I1301" i="12"/>
  <c r="J1301" i="12"/>
  <c r="I1302" i="12"/>
  <c r="J1302" i="12"/>
  <c r="I1303" i="12"/>
  <c r="J1303" i="12"/>
  <c r="I1304" i="12"/>
  <c r="J1304" i="12"/>
  <c r="I1305" i="12"/>
  <c r="J1305" i="12"/>
  <c r="I1306" i="12"/>
  <c r="J1306" i="12"/>
  <c r="I1307" i="12"/>
  <c r="J1307" i="12"/>
  <c r="I1308" i="12"/>
  <c r="J1308" i="12"/>
  <c r="I1309" i="12"/>
  <c r="J1309" i="12"/>
  <c r="I1310" i="12"/>
  <c r="J1310" i="12"/>
  <c r="I1311" i="12"/>
  <c r="J1311" i="12"/>
  <c r="I1312" i="12"/>
  <c r="J1312" i="12"/>
  <c r="I1313" i="12"/>
  <c r="J1313" i="12"/>
  <c r="I1314" i="12"/>
  <c r="J1314" i="12"/>
  <c r="I1315" i="12"/>
  <c r="J1315" i="12"/>
  <c r="I1316" i="12"/>
  <c r="J1316" i="12"/>
  <c r="I1317" i="12"/>
  <c r="J1317" i="12"/>
  <c r="I1318" i="12"/>
  <c r="J1318" i="12"/>
  <c r="I1319" i="12"/>
  <c r="J1319" i="12"/>
  <c r="I1320" i="12"/>
  <c r="J1320" i="12"/>
  <c r="I1321" i="12"/>
  <c r="J1321" i="12"/>
  <c r="I1322" i="12"/>
  <c r="J1322" i="12"/>
  <c r="I1323" i="12"/>
  <c r="J1323" i="12"/>
  <c r="I1324" i="12"/>
  <c r="J1324" i="12"/>
  <c r="I1325" i="12"/>
  <c r="J1325" i="12"/>
  <c r="I1326" i="12"/>
  <c r="J1326" i="12"/>
  <c r="I1327" i="12"/>
  <c r="J1327" i="12"/>
  <c r="I1328" i="12"/>
  <c r="J1328" i="12"/>
  <c r="I1329" i="12"/>
  <c r="J1329" i="12"/>
  <c r="I1330" i="12"/>
  <c r="J1330" i="12"/>
  <c r="I1331" i="12"/>
  <c r="J1331" i="12"/>
  <c r="I1332" i="12"/>
  <c r="J1332" i="12"/>
  <c r="I1333" i="12"/>
  <c r="J1333" i="12"/>
  <c r="I1334" i="12"/>
  <c r="J1334" i="12"/>
  <c r="I1335" i="12"/>
  <c r="J1335" i="12"/>
  <c r="I1336" i="12"/>
  <c r="J1336" i="12"/>
  <c r="I1337" i="12"/>
  <c r="J1337" i="12"/>
  <c r="I1338" i="12"/>
  <c r="J1338" i="12"/>
  <c r="I1339" i="12"/>
  <c r="J1339" i="12"/>
  <c r="I1340" i="12"/>
  <c r="J1340" i="12"/>
  <c r="I1341" i="12"/>
  <c r="J1341" i="12"/>
  <c r="I1342" i="12"/>
  <c r="J1342" i="12"/>
  <c r="I1343" i="12"/>
  <c r="J1343" i="12"/>
  <c r="I1344" i="12"/>
  <c r="J1344" i="12"/>
  <c r="I1345" i="12"/>
  <c r="J1345" i="12"/>
  <c r="I1346" i="12"/>
  <c r="J1346" i="12"/>
  <c r="I1347" i="12"/>
  <c r="J1347" i="12"/>
  <c r="I1348" i="12"/>
  <c r="J1348" i="12"/>
  <c r="I1349" i="12"/>
  <c r="J1349" i="12"/>
  <c r="I1350" i="12"/>
  <c r="J1350" i="12"/>
  <c r="I1351" i="12"/>
  <c r="J1351" i="12"/>
  <c r="I1352" i="12"/>
  <c r="J1352" i="12"/>
  <c r="I1353" i="12"/>
  <c r="J1353" i="12"/>
  <c r="I1354" i="12"/>
  <c r="J1354" i="12"/>
  <c r="I1355" i="12"/>
  <c r="J1355" i="12"/>
  <c r="I1356" i="12"/>
  <c r="J1356" i="12"/>
  <c r="I1357" i="12"/>
  <c r="J1357" i="12"/>
  <c r="I1358" i="12"/>
  <c r="J1358" i="12"/>
  <c r="I1359" i="12"/>
  <c r="J1359" i="12"/>
  <c r="I1360" i="12"/>
  <c r="J1360" i="12"/>
  <c r="I1361" i="12"/>
  <c r="J1361" i="12"/>
  <c r="I1362" i="12"/>
  <c r="J1362" i="12"/>
  <c r="I1363" i="12"/>
  <c r="J1363" i="12"/>
  <c r="I1364" i="12"/>
  <c r="J1364" i="12"/>
  <c r="I1365" i="12"/>
  <c r="J1365" i="12"/>
  <c r="I1366" i="12"/>
  <c r="J1366" i="12"/>
  <c r="I1367" i="12"/>
  <c r="J1367" i="12"/>
  <c r="I1368" i="12"/>
  <c r="J1368" i="12"/>
  <c r="I1369" i="12"/>
  <c r="J1369" i="12"/>
  <c r="I1370" i="12"/>
  <c r="J1370" i="12"/>
  <c r="I1371" i="12"/>
  <c r="J1371" i="12"/>
  <c r="I1372" i="12"/>
  <c r="J1372" i="12"/>
  <c r="I1373" i="12"/>
  <c r="J1373" i="12"/>
  <c r="I1374" i="12"/>
  <c r="J1374" i="12"/>
  <c r="I1375" i="12"/>
  <c r="J1375" i="12"/>
  <c r="I1376" i="12"/>
  <c r="J1376" i="12"/>
  <c r="I1377" i="12"/>
  <c r="J1377" i="12"/>
  <c r="I1378" i="12"/>
  <c r="J1378" i="12"/>
  <c r="I1379" i="12"/>
  <c r="J1379" i="12"/>
  <c r="I1380" i="12"/>
  <c r="J1380" i="12"/>
  <c r="I1381" i="12"/>
  <c r="J1381" i="12"/>
  <c r="I1382" i="12"/>
  <c r="J1382" i="12"/>
  <c r="I1383" i="12"/>
  <c r="J1383" i="12"/>
  <c r="I1384" i="12"/>
  <c r="J1384" i="12"/>
  <c r="I1385" i="12"/>
  <c r="J1385" i="12"/>
  <c r="I1386" i="12"/>
  <c r="J1386" i="12"/>
  <c r="I1387" i="12"/>
  <c r="J1387" i="12"/>
  <c r="I1388" i="12"/>
  <c r="J1388" i="12"/>
  <c r="I1389" i="12"/>
  <c r="J1389" i="12"/>
  <c r="I1390" i="12"/>
  <c r="J1390" i="12"/>
  <c r="I1391" i="12"/>
  <c r="J1391" i="12"/>
  <c r="I1392" i="12"/>
  <c r="J1392" i="12"/>
  <c r="I1393" i="12"/>
  <c r="J1393" i="12"/>
  <c r="I1394" i="12"/>
  <c r="J1394" i="12"/>
  <c r="I1395" i="12"/>
  <c r="J1395" i="12"/>
  <c r="I1396" i="12"/>
  <c r="J1396" i="12"/>
  <c r="I1397" i="12"/>
  <c r="J1397" i="12"/>
  <c r="I1398" i="12"/>
  <c r="J1398" i="12"/>
  <c r="I1399" i="12"/>
  <c r="J1399" i="12"/>
  <c r="I1400" i="12"/>
  <c r="J1400" i="12"/>
  <c r="I1401" i="12"/>
  <c r="J1401" i="12"/>
  <c r="I1402" i="12"/>
  <c r="J1402" i="12"/>
  <c r="I1403" i="12"/>
  <c r="J1403" i="12"/>
  <c r="I1404" i="12"/>
  <c r="J1404" i="12"/>
  <c r="I1405" i="12"/>
  <c r="J1405" i="12"/>
  <c r="I1406" i="12"/>
  <c r="J1406" i="12"/>
  <c r="I1407" i="12"/>
  <c r="J1407" i="12"/>
  <c r="I1408" i="12"/>
  <c r="J1408" i="12"/>
  <c r="I1409" i="12"/>
  <c r="J1409" i="12"/>
  <c r="I1410" i="12"/>
  <c r="J1410" i="12"/>
  <c r="I1411" i="12"/>
  <c r="J1411" i="12"/>
  <c r="I1412" i="12"/>
  <c r="J1412" i="12"/>
  <c r="I1413" i="12"/>
  <c r="J1413" i="12"/>
  <c r="I1414" i="12"/>
  <c r="J1414" i="12"/>
  <c r="I1415" i="12"/>
  <c r="J1415" i="12"/>
  <c r="I1416" i="12"/>
  <c r="J1416" i="12"/>
  <c r="I1417" i="12"/>
  <c r="J1417" i="12"/>
  <c r="I1418" i="12"/>
  <c r="J1418" i="12"/>
  <c r="I1419" i="12"/>
  <c r="J1419" i="12"/>
  <c r="I1420" i="12"/>
  <c r="J1420" i="12"/>
  <c r="I1421" i="12"/>
  <c r="J1421" i="12"/>
  <c r="I1422" i="12"/>
  <c r="J1422" i="12"/>
  <c r="I1423" i="12"/>
  <c r="J1423" i="12"/>
  <c r="I1424" i="12"/>
  <c r="J1424" i="12"/>
  <c r="I1425" i="12"/>
  <c r="J1425" i="12"/>
  <c r="I1426" i="12"/>
  <c r="J1426" i="12"/>
  <c r="I1427" i="12"/>
  <c r="J1427" i="12"/>
  <c r="I1428" i="12"/>
  <c r="J1428" i="12"/>
  <c r="I1429" i="12"/>
  <c r="J1429" i="12"/>
  <c r="I1430" i="12"/>
  <c r="J1430" i="12"/>
  <c r="I1431" i="12"/>
  <c r="J1431" i="12"/>
  <c r="I1432" i="12"/>
  <c r="J1432" i="12"/>
  <c r="I1433" i="12"/>
  <c r="J1433" i="12"/>
  <c r="I1434" i="12"/>
  <c r="J1434" i="12"/>
  <c r="I1435" i="12"/>
  <c r="J1435" i="12"/>
  <c r="I1436" i="12"/>
  <c r="J1436" i="12"/>
  <c r="I1437" i="12"/>
  <c r="J1437" i="12"/>
  <c r="I1438" i="12"/>
  <c r="J1438" i="12"/>
  <c r="I1439" i="12"/>
  <c r="J1439" i="12"/>
  <c r="I1440" i="12"/>
  <c r="J1440" i="12"/>
  <c r="I1441" i="12"/>
  <c r="J1441" i="12"/>
  <c r="I1442" i="12"/>
  <c r="J1442" i="12"/>
  <c r="I1443" i="12"/>
  <c r="J1443" i="12"/>
  <c r="I1444" i="12"/>
  <c r="J1444" i="12"/>
  <c r="I4" i="12" l="1"/>
  <c r="J4" i="12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5" i="11"/>
  <c r="S6" i="11"/>
  <c r="S7" i="11"/>
  <c r="S8" i="11"/>
  <c r="S9" i="11"/>
  <c r="S10" i="11"/>
  <c r="S11" i="11"/>
  <c r="S12" i="11"/>
  <c r="S13" i="11"/>
  <c r="S14" i="11"/>
  <c r="S4" i="11"/>
  <c r="S120" i="11" l="1"/>
  <c r="Y123" i="11"/>
  <c r="G317" i="11" l="1"/>
  <c r="F317" i="11"/>
  <c r="G301" i="11"/>
  <c r="F301" i="11"/>
  <c r="G300" i="11"/>
  <c r="F300" i="11"/>
  <c r="G297" i="11"/>
  <c r="F297" i="11"/>
  <c r="G281" i="11"/>
  <c r="F281" i="11"/>
  <c r="G280" i="11"/>
  <c r="F280" i="11"/>
  <c r="G277" i="11"/>
  <c r="F277" i="11"/>
  <c r="G261" i="11"/>
  <c r="F261" i="11"/>
  <c r="G260" i="11"/>
  <c r="F260" i="11"/>
  <c r="G257" i="11"/>
  <c r="F257" i="11"/>
  <c r="G241" i="11"/>
  <c r="F241" i="11"/>
  <c r="G240" i="11"/>
  <c r="F240" i="11"/>
  <c r="G237" i="11"/>
  <c r="F237" i="11"/>
  <c r="G220" i="11"/>
  <c r="F220" i="11"/>
  <c r="G219" i="11"/>
  <c r="F219" i="11"/>
  <c r="G216" i="11"/>
  <c r="F216" i="11"/>
  <c r="G199" i="11"/>
  <c r="F199" i="11"/>
  <c r="G198" i="11"/>
  <c r="F198" i="11"/>
  <c r="G195" i="11"/>
  <c r="F195" i="11"/>
  <c r="G178" i="11"/>
  <c r="F178" i="11"/>
  <c r="G177" i="11"/>
  <c r="F177" i="11"/>
  <c r="G174" i="11"/>
  <c r="F174" i="11"/>
  <c r="G157" i="11"/>
  <c r="F157" i="11"/>
  <c r="G156" i="11"/>
  <c r="F156" i="11"/>
  <c r="G153" i="11"/>
  <c r="F153" i="11"/>
  <c r="G139" i="11"/>
  <c r="F139" i="11"/>
  <c r="G138" i="11"/>
  <c r="F138" i="11"/>
  <c r="G135" i="11"/>
  <c r="F135" i="11"/>
  <c r="G120" i="11"/>
  <c r="F120" i="11"/>
  <c r="G119" i="11"/>
  <c r="F119" i="11"/>
  <c r="G116" i="11"/>
  <c r="F116" i="11"/>
  <c r="G101" i="11"/>
  <c r="F101" i="11"/>
  <c r="G100" i="11"/>
  <c r="F100" i="11"/>
  <c r="G97" i="11"/>
  <c r="F97" i="11"/>
  <c r="G82" i="11"/>
  <c r="F82" i="11"/>
  <c r="G81" i="11"/>
  <c r="F81" i="11"/>
  <c r="G78" i="11"/>
  <c r="F78" i="11"/>
  <c r="G63" i="11"/>
  <c r="F63" i="11"/>
  <c r="G62" i="11"/>
  <c r="F62" i="11"/>
  <c r="G59" i="11"/>
  <c r="F59" i="11"/>
  <c r="G44" i="11"/>
  <c r="F44" i="11"/>
  <c r="G43" i="11"/>
  <c r="F43" i="11"/>
  <c r="G40" i="11"/>
  <c r="F40" i="11"/>
  <c r="G39" i="11"/>
  <c r="F39" i="11"/>
  <c r="G24" i="11"/>
  <c r="F24" i="11"/>
  <c r="G23" i="11"/>
  <c r="F23" i="11"/>
  <c r="G20" i="11"/>
  <c r="F20" i="11"/>
  <c r="G5" i="11"/>
  <c r="F5" i="11"/>
  <c r="G4" i="11"/>
  <c r="F4" i="11"/>
  <c r="E236" i="11"/>
  <c r="G236" i="11" s="1"/>
  <c r="E215" i="11"/>
  <c r="G215" i="11" s="1"/>
  <c r="E194" i="11"/>
  <c r="G194" i="11" s="1"/>
  <c r="E173" i="11"/>
  <c r="G173" i="11" s="1"/>
  <c r="E316" i="11"/>
  <c r="G316" i="11" s="1"/>
  <c r="E296" i="11"/>
  <c r="F296" i="11" s="1"/>
  <c r="E276" i="11"/>
  <c r="G276" i="11" s="1"/>
  <c r="E256" i="11"/>
  <c r="G256" i="11" s="1"/>
  <c r="E235" i="11"/>
  <c r="G235" i="11" s="1"/>
  <c r="E214" i="11"/>
  <c r="F214" i="11" s="1"/>
  <c r="E193" i="11"/>
  <c r="G193" i="11" s="1"/>
  <c r="E172" i="11"/>
  <c r="G172" i="11" s="1"/>
  <c r="E315" i="11"/>
  <c r="G315" i="11" s="1"/>
  <c r="E295" i="11"/>
  <c r="G295" i="11" s="1"/>
  <c r="E275" i="11"/>
  <c r="G275" i="11" s="1"/>
  <c r="E255" i="11"/>
  <c r="G255" i="11" s="1"/>
  <c r="E234" i="11"/>
  <c r="G234" i="11" s="1"/>
  <c r="E213" i="11"/>
  <c r="G213" i="11" s="1"/>
  <c r="E192" i="11"/>
  <c r="G192" i="11" s="1"/>
  <c r="E171" i="11"/>
  <c r="G171" i="11" s="1"/>
  <c r="E134" i="11"/>
  <c r="G134" i="11" s="1"/>
  <c r="E115" i="11"/>
  <c r="G115" i="11" s="1"/>
  <c r="E96" i="11"/>
  <c r="G96" i="11" s="1"/>
  <c r="E77" i="11"/>
  <c r="G77" i="11" s="1"/>
  <c r="E58" i="11"/>
  <c r="G58" i="11" s="1"/>
  <c r="E38" i="11"/>
  <c r="G38" i="11" s="1"/>
  <c r="E19" i="11"/>
  <c r="G19" i="11" s="1"/>
  <c r="E314" i="11"/>
  <c r="G314" i="11" s="1"/>
  <c r="E294" i="11"/>
  <c r="G294" i="11" s="1"/>
  <c r="E274" i="11"/>
  <c r="G274" i="11" s="1"/>
  <c r="E254" i="11"/>
  <c r="G254" i="11" s="1"/>
  <c r="E233" i="11"/>
  <c r="G233" i="11" s="1"/>
  <c r="E212" i="11"/>
  <c r="G212" i="11" s="1"/>
  <c r="E191" i="11"/>
  <c r="G191" i="11" s="1"/>
  <c r="E170" i="11"/>
  <c r="G170" i="11" s="1"/>
  <c r="E152" i="11"/>
  <c r="G152" i="11" s="1"/>
  <c r="E133" i="11"/>
  <c r="G133" i="11" s="1"/>
  <c r="E114" i="11"/>
  <c r="G114" i="11" s="1"/>
  <c r="E95" i="11"/>
  <c r="G95" i="11" s="1"/>
  <c r="E76" i="11"/>
  <c r="G76" i="11" s="1"/>
  <c r="E57" i="11"/>
  <c r="G57" i="11" s="1"/>
  <c r="E37" i="11"/>
  <c r="G37" i="11" s="1"/>
  <c r="E18" i="11"/>
  <c r="F18" i="11" s="1"/>
  <c r="E313" i="11"/>
  <c r="G313" i="11" s="1"/>
  <c r="E293" i="11"/>
  <c r="G293" i="11" s="1"/>
  <c r="E273" i="11"/>
  <c r="G273" i="11" s="1"/>
  <c r="E253" i="11"/>
  <c r="G253" i="11" s="1"/>
  <c r="E232" i="11"/>
  <c r="G232" i="11" s="1"/>
  <c r="E211" i="11"/>
  <c r="G211" i="11" s="1"/>
  <c r="E190" i="11"/>
  <c r="G190" i="11" s="1"/>
  <c r="E169" i="11"/>
  <c r="G169" i="11" s="1"/>
  <c r="E151" i="11"/>
  <c r="G151" i="11" s="1"/>
  <c r="E132" i="11"/>
  <c r="G132" i="11" s="1"/>
  <c r="E113" i="11"/>
  <c r="G113" i="11" s="1"/>
  <c r="E94" i="11"/>
  <c r="G94" i="11" s="1"/>
  <c r="E75" i="11"/>
  <c r="G75" i="11" s="1"/>
  <c r="E56" i="11"/>
  <c r="G56" i="11" s="1"/>
  <c r="E36" i="11"/>
  <c r="F36" i="11" s="1"/>
  <c r="E17" i="11"/>
  <c r="G17" i="11" s="1"/>
  <c r="E312" i="11"/>
  <c r="G312" i="11" s="1"/>
  <c r="E292" i="11"/>
  <c r="G292" i="11" s="1"/>
  <c r="E272" i="11"/>
  <c r="G272" i="11" s="1"/>
  <c r="E252" i="11"/>
  <c r="G252" i="11" s="1"/>
  <c r="E231" i="11"/>
  <c r="G231" i="11" s="1"/>
  <c r="E210" i="11"/>
  <c r="G210" i="11" s="1"/>
  <c r="E189" i="11"/>
  <c r="G189" i="11" s="1"/>
  <c r="E168" i="11"/>
  <c r="G168" i="11" s="1"/>
  <c r="E150" i="11"/>
  <c r="G150" i="11" s="1"/>
  <c r="E131" i="11"/>
  <c r="G131" i="11" s="1"/>
  <c r="E112" i="11"/>
  <c r="G112" i="11" s="1"/>
  <c r="E93" i="11"/>
  <c r="G93" i="11" s="1"/>
  <c r="E74" i="11"/>
  <c r="G74" i="11" s="1"/>
  <c r="E55" i="11"/>
  <c r="G55" i="11" s="1"/>
  <c r="E35" i="11"/>
  <c r="G35" i="11" s="1"/>
  <c r="E16" i="11"/>
  <c r="F16" i="11" s="1"/>
  <c r="E311" i="11"/>
  <c r="G311" i="11" s="1"/>
  <c r="E291" i="11"/>
  <c r="G291" i="11" s="1"/>
  <c r="E271" i="11"/>
  <c r="G271" i="11" s="1"/>
  <c r="E251" i="11"/>
  <c r="G251" i="11" s="1"/>
  <c r="E230" i="11"/>
  <c r="G230" i="11" s="1"/>
  <c r="E209" i="11"/>
  <c r="G209" i="11" s="1"/>
  <c r="E188" i="11"/>
  <c r="F188" i="11" s="1"/>
  <c r="E167" i="11"/>
  <c r="G167" i="11" s="1"/>
  <c r="E149" i="11"/>
  <c r="G149" i="11" s="1"/>
  <c r="E130" i="11"/>
  <c r="G130" i="11" s="1"/>
  <c r="E111" i="11"/>
  <c r="G111" i="11" s="1"/>
  <c r="E92" i="11"/>
  <c r="G92" i="11" s="1"/>
  <c r="E73" i="11"/>
  <c r="G73" i="11" s="1"/>
  <c r="E54" i="11"/>
  <c r="G54" i="11" s="1"/>
  <c r="E34" i="11"/>
  <c r="G34" i="11" s="1"/>
  <c r="E15" i="11"/>
  <c r="G15" i="11" s="1"/>
  <c r="E310" i="11"/>
  <c r="G310" i="11" s="1"/>
  <c r="E290" i="11"/>
  <c r="G290" i="11" s="1"/>
  <c r="E270" i="11"/>
  <c r="F270" i="11" s="1"/>
  <c r="E250" i="11"/>
  <c r="G250" i="11" s="1"/>
  <c r="E229" i="11"/>
  <c r="G229" i="11" s="1"/>
  <c r="E208" i="11"/>
  <c r="G208" i="11" s="1"/>
  <c r="E187" i="11"/>
  <c r="G187" i="11" s="1"/>
  <c r="E166" i="11"/>
  <c r="G166" i="11" s="1"/>
  <c r="E148" i="11"/>
  <c r="G148" i="11" s="1"/>
  <c r="E129" i="11"/>
  <c r="G129" i="11" s="1"/>
  <c r="E110" i="11"/>
  <c r="G110" i="11" s="1"/>
  <c r="E91" i="11"/>
  <c r="G91" i="11" s="1"/>
  <c r="E72" i="11"/>
  <c r="G72" i="11" s="1"/>
  <c r="E53" i="11"/>
  <c r="G53" i="11" s="1"/>
  <c r="E33" i="11"/>
  <c r="G33" i="11" s="1"/>
  <c r="E14" i="11"/>
  <c r="F14" i="11" s="1"/>
  <c r="E309" i="11"/>
  <c r="G309" i="11" s="1"/>
  <c r="E289" i="11"/>
  <c r="G289" i="11" s="1"/>
  <c r="E269" i="11"/>
  <c r="G269" i="11" s="1"/>
  <c r="E249" i="11"/>
  <c r="G249" i="11" s="1"/>
  <c r="E228" i="11"/>
  <c r="G228" i="11" s="1"/>
  <c r="E207" i="11"/>
  <c r="G207" i="11" s="1"/>
  <c r="E186" i="11"/>
  <c r="G186" i="11" s="1"/>
  <c r="E165" i="11"/>
  <c r="G165" i="11" s="1"/>
  <c r="E147" i="11"/>
  <c r="G147" i="11" s="1"/>
  <c r="E128" i="11"/>
  <c r="G128" i="11" s="1"/>
  <c r="E109" i="11"/>
  <c r="G109" i="11" s="1"/>
  <c r="E90" i="11"/>
  <c r="G90" i="11" s="1"/>
  <c r="E71" i="11"/>
  <c r="G71" i="11" s="1"/>
  <c r="E52" i="11"/>
  <c r="G52" i="11" s="1"/>
  <c r="E32" i="11"/>
  <c r="F32" i="11" s="1"/>
  <c r="E13" i="11"/>
  <c r="G13" i="11" s="1"/>
  <c r="E308" i="11"/>
  <c r="G308" i="11" s="1"/>
  <c r="E288" i="11"/>
  <c r="G288" i="11" s="1"/>
  <c r="E268" i="11"/>
  <c r="G268" i="11" s="1"/>
  <c r="E248" i="11"/>
  <c r="G248" i="11" s="1"/>
  <c r="E227" i="11"/>
  <c r="G227" i="11" s="1"/>
  <c r="E206" i="11"/>
  <c r="G206" i="11" s="1"/>
  <c r="E185" i="11"/>
  <c r="G185" i="11" s="1"/>
  <c r="E164" i="11"/>
  <c r="G164" i="11" s="1"/>
  <c r="E146" i="11"/>
  <c r="G146" i="11" s="1"/>
  <c r="E127" i="11"/>
  <c r="G127" i="11" s="1"/>
  <c r="E108" i="11"/>
  <c r="G108" i="11" s="1"/>
  <c r="E89" i="11"/>
  <c r="G89" i="11" s="1"/>
  <c r="E70" i="11"/>
  <c r="G70" i="11" s="1"/>
  <c r="E51" i="11"/>
  <c r="G51" i="11" s="1"/>
  <c r="E31" i="11"/>
  <c r="G31" i="11" s="1"/>
  <c r="E12" i="11"/>
  <c r="F12" i="11" s="1"/>
  <c r="E307" i="11"/>
  <c r="G307" i="11" s="1"/>
  <c r="E287" i="11"/>
  <c r="G287" i="11" s="1"/>
  <c r="E267" i="11"/>
  <c r="G267" i="11" s="1"/>
  <c r="E247" i="11"/>
  <c r="G247" i="11" s="1"/>
  <c r="E226" i="11"/>
  <c r="G226" i="11" s="1"/>
  <c r="E205" i="11"/>
  <c r="G205" i="11" s="1"/>
  <c r="E184" i="11"/>
  <c r="F184" i="11" s="1"/>
  <c r="E163" i="11"/>
  <c r="G163" i="11" s="1"/>
  <c r="E145" i="11"/>
  <c r="G145" i="11" s="1"/>
  <c r="E126" i="11"/>
  <c r="G126" i="11" s="1"/>
  <c r="E107" i="11"/>
  <c r="G107" i="11" s="1"/>
  <c r="E88" i="11"/>
  <c r="G88" i="11" s="1"/>
  <c r="E69" i="11"/>
  <c r="G69" i="11" s="1"/>
  <c r="E50" i="11"/>
  <c r="G50" i="11" s="1"/>
  <c r="E30" i="11"/>
  <c r="G30" i="11" s="1"/>
  <c r="E11" i="11"/>
  <c r="G11" i="11" s="1"/>
  <c r="E306" i="11"/>
  <c r="G306" i="11" s="1"/>
  <c r="E286" i="11"/>
  <c r="G286" i="11" s="1"/>
  <c r="E266" i="11"/>
  <c r="F266" i="11" s="1"/>
  <c r="E246" i="11"/>
  <c r="G246" i="11" s="1"/>
  <c r="E225" i="11"/>
  <c r="G225" i="11" s="1"/>
  <c r="E204" i="11"/>
  <c r="G204" i="11" s="1"/>
  <c r="E183" i="11"/>
  <c r="G183" i="11" s="1"/>
  <c r="E162" i="11"/>
  <c r="G162" i="11" s="1"/>
  <c r="E144" i="11"/>
  <c r="G144" i="11" s="1"/>
  <c r="E125" i="11"/>
  <c r="G125" i="11" s="1"/>
  <c r="E106" i="11"/>
  <c r="G106" i="11" s="1"/>
  <c r="E87" i="11"/>
  <c r="G87" i="11" s="1"/>
  <c r="E68" i="11"/>
  <c r="G68" i="11" s="1"/>
  <c r="E49" i="11"/>
  <c r="G49" i="11" s="1"/>
  <c r="E29" i="11"/>
  <c r="G29" i="11" s="1"/>
  <c r="E10" i="11"/>
  <c r="F10" i="11" s="1"/>
  <c r="E305" i="11"/>
  <c r="G305" i="11" s="1"/>
  <c r="E285" i="11"/>
  <c r="G285" i="11" s="1"/>
  <c r="E265" i="11"/>
  <c r="G265" i="11" s="1"/>
  <c r="E245" i="11"/>
  <c r="G245" i="11" s="1"/>
  <c r="E224" i="11"/>
  <c r="G224" i="11" s="1"/>
  <c r="E203" i="11"/>
  <c r="G203" i="11" s="1"/>
  <c r="E182" i="11"/>
  <c r="F182" i="11" s="1"/>
  <c r="E161" i="11"/>
  <c r="G161" i="11" s="1"/>
  <c r="E143" i="11"/>
  <c r="G143" i="11" s="1"/>
  <c r="E124" i="11"/>
  <c r="G124" i="11" s="1"/>
  <c r="E105" i="11"/>
  <c r="G105" i="11" s="1"/>
  <c r="E86" i="11"/>
  <c r="G86" i="11" s="1"/>
  <c r="E67" i="11"/>
  <c r="G67" i="11" s="1"/>
  <c r="E48" i="11"/>
  <c r="G48" i="11" s="1"/>
  <c r="E28" i="11"/>
  <c r="F28" i="11" s="1"/>
  <c r="E9" i="11"/>
  <c r="G9" i="11" s="1"/>
  <c r="E304" i="11"/>
  <c r="G304" i="11" s="1"/>
  <c r="E284" i="11"/>
  <c r="G284" i="11" s="1"/>
  <c r="E264" i="11"/>
  <c r="G264" i="11" s="1"/>
  <c r="E244" i="11"/>
  <c r="G244" i="11" s="1"/>
  <c r="E223" i="11"/>
  <c r="G223" i="11" s="1"/>
  <c r="E202" i="11"/>
  <c r="G202" i="11" s="1"/>
  <c r="E181" i="11"/>
  <c r="G181" i="11" s="1"/>
  <c r="E160" i="11"/>
  <c r="G160" i="11" s="1"/>
  <c r="E142" i="11"/>
  <c r="G142" i="11" s="1"/>
  <c r="E123" i="11"/>
  <c r="G123" i="11" s="1"/>
  <c r="E104" i="11"/>
  <c r="G104" i="11" s="1"/>
  <c r="E85" i="11"/>
  <c r="G85" i="11" s="1"/>
  <c r="E66" i="11"/>
  <c r="G66" i="11" s="1"/>
  <c r="E47" i="11"/>
  <c r="G47" i="11" s="1"/>
  <c r="E27" i="11"/>
  <c r="G27" i="11" s="1"/>
  <c r="E8" i="11"/>
  <c r="F8" i="11" s="1"/>
  <c r="E303" i="11"/>
  <c r="G303" i="11" s="1"/>
  <c r="E283" i="11"/>
  <c r="G283" i="11" s="1"/>
  <c r="E263" i="11"/>
  <c r="G263" i="11" s="1"/>
  <c r="E243" i="11"/>
  <c r="G243" i="11" s="1"/>
  <c r="E222" i="11"/>
  <c r="G222" i="11" s="1"/>
  <c r="E201" i="11"/>
  <c r="G201" i="11" s="1"/>
  <c r="E180" i="11"/>
  <c r="G180" i="11" s="1"/>
  <c r="E159" i="11"/>
  <c r="G159" i="11" s="1"/>
  <c r="E141" i="11"/>
  <c r="G141" i="11" s="1"/>
  <c r="E122" i="11"/>
  <c r="G122" i="11" s="1"/>
  <c r="E103" i="11"/>
  <c r="G103" i="11" s="1"/>
  <c r="E84" i="11"/>
  <c r="F84" i="11" s="1"/>
  <c r="E65" i="11"/>
  <c r="G65" i="11" s="1"/>
  <c r="E46" i="11"/>
  <c r="G46" i="11" s="1"/>
  <c r="E26" i="11"/>
  <c r="G26" i="11" s="1"/>
  <c r="E7" i="11"/>
  <c r="G7" i="11" s="1"/>
  <c r="E302" i="11"/>
  <c r="G302" i="11" s="1"/>
  <c r="E282" i="11"/>
  <c r="G282" i="11" s="1"/>
  <c r="E262" i="11"/>
  <c r="F262" i="11" s="1"/>
  <c r="E242" i="11"/>
  <c r="G242" i="11" s="1"/>
  <c r="E221" i="11"/>
  <c r="G221" i="11" s="1"/>
  <c r="E200" i="11"/>
  <c r="G200" i="11" s="1"/>
  <c r="E179" i="11"/>
  <c r="G179" i="11" s="1"/>
  <c r="E158" i="11"/>
  <c r="G158" i="11" s="1"/>
  <c r="E140" i="11"/>
  <c r="G140" i="11" s="1"/>
  <c r="E121" i="11"/>
  <c r="G121" i="11" s="1"/>
  <c r="E102" i="11"/>
  <c r="G102" i="11" s="1"/>
  <c r="E83" i="11"/>
  <c r="G83" i="11" s="1"/>
  <c r="E64" i="11"/>
  <c r="G64" i="11" s="1"/>
  <c r="E45" i="11"/>
  <c r="G45" i="11" s="1"/>
  <c r="E25" i="11"/>
  <c r="G25" i="11" s="1"/>
  <c r="E6" i="11"/>
  <c r="F6" i="11" s="1"/>
  <c r="P3" i="8"/>
  <c r="R3" i="8" s="1"/>
  <c r="T3" i="8" s="1"/>
  <c r="V3" i="8" s="1"/>
  <c r="X3" i="8" s="1"/>
  <c r="Z3" i="8" s="1"/>
  <c r="AB3" i="8" s="1"/>
  <c r="AD3" i="8" s="1"/>
  <c r="AF3" i="8" s="1"/>
  <c r="AH3" i="8" s="1"/>
  <c r="AJ3" i="8" s="1"/>
  <c r="AL3" i="8" s="1"/>
  <c r="AN3" i="8" s="1"/>
  <c r="AP3" i="8" s="1"/>
  <c r="AR3" i="8" s="1"/>
  <c r="AT3" i="8" s="1"/>
  <c r="AV3" i="8" s="1"/>
  <c r="AX3" i="8" s="1"/>
  <c r="AZ3" i="8" s="1"/>
  <c r="BB3" i="8" s="1"/>
  <c r="BD3" i="8" s="1"/>
  <c r="BF3" i="8" s="1"/>
  <c r="BH3" i="8" s="1"/>
  <c r="BJ3" i="8" s="1"/>
  <c r="BL3" i="8" s="1"/>
  <c r="BN3" i="8" s="1"/>
  <c r="BP3" i="8" s="1"/>
  <c r="BR3" i="8" s="1"/>
  <c r="BT3" i="8" s="1"/>
  <c r="BV3" i="8" s="1"/>
  <c r="BX3" i="8" s="1"/>
  <c r="BZ3" i="8" s="1"/>
  <c r="CB3" i="8" s="1"/>
  <c r="CD3" i="8" s="1"/>
  <c r="CF3" i="8" s="1"/>
  <c r="CH3" i="8" s="1"/>
  <c r="CJ3" i="8" s="1"/>
  <c r="CL3" i="8" s="1"/>
  <c r="CN3" i="8" s="1"/>
  <c r="CP3" i="8" s="1"/>
  <c r="CR3" i="8" s="1"/>
  <c r="CT3" i="8" s="1"/>
  <c r="CV3" i="8" s="1"/>
  <c r="CX3" i="8" s="1"/>
  <c r="CZ3" i="8" s="1"/>
  <c r="DB3" i="8" s="1"/>
  <c r="DD3" i="8" s="1"/>
  <c r="DF3" i="8" s="1"/>
  <c r="FL21" i="6"/>
  <c r="FI21" i="6"/>
  <c r="FH21" i="6"/>
  <c r="FI20" i="6"/>
  <c r="FG20" i="6"/>
  <c r="FL20" i="6" s="1"/>
  <c r="FI19" i="6"/>
  <c r="FG19" i="6"/>
  <c r="FL19" i="6" s="1"/>
  <c r="FI18" i="6"/>
  <c r="FG18" i="6"/>
  <c r="FL18" i="6" s="1"/>
  <c r="FI17" i="6"/>
  <c r="FG17" i="6"/>
  <c r="FL17" i="6" s="1"/>
  <c r="FI16" i="6"/>
  <c r="FG16" i="6"/>
  <c r="FL16" i="6" s="1"/>
  <c r="FI15" i="6"/>
  <c r="FG15" i="6"/>
  <c r="FL15" i="6" s="1"/>
  <c r="FI14" i="6"/>
  <c r="FG14" i="6"/>
  <c r="FL14" i="6" s="1"/>
  <c r="FI13" i="6"/>
  <c r="FG13" i="6"/>
  <c r="FL13" i="6" s="1"/>
  <c r="FI12" i="6"/>
  <c r="FG12" i="6"/>
  <c r="FL12" i="6" s="1"/>
  <c r="FI11" i="6"/>
  <c r="FG11" i="6"/>
  <c r="FL11" i="6" s="1"/>
  <c r="FI10" i="6"/>
  <c r="FG10" i="6"/>
  <c r="FL10" i="6" s="1"/>
  <c r="FI9" i="6"/>
  <c r="FG9" i="6"/>
  <c r="FL9" i="6" s="1"/>
  <c r="FI8" i="6"/>
  <c r="FG8" i="6"/>
  <c r="FL8" i="6" s="1"/>
  <c r="FI7" i="6"/>
  <c r="FG7" i="6"/>
  <c r="FL7" i="6" s="1"/>
  <c r="FI6" i="6"/>
  <c r="FG6" i="6"/>
  <c r="FL6" i="6" s="1"/>
  <c r="FL5" i="6"/>
  <c r="FI5" i="6"/>
  <c r="FL4" i="6"/>
  <c r="FI4" i="6"/>
  <c r="FH4" i="6"/>
  <c r="FB21" i="6"/>
  <c r="EY21" i="6"/>
  <c r="EX21" i="6"/>
  <c r="EY20" i="6"/>
  <c r="EW20" i="6"/>
  <c r="FB20" i="6" s="1"/>
  <c r="EY19" i="6"/>
  <c r="EW19" i="6"/>
  <c r="FB19" i="6" s="1"/>
  <c r="EY18" i="6"/>
  <c r="EW18" i="6"/>
  <c r="FB18" i="6" s="1"/>
  <c r="EY17" i="6"/>
  <c r="EW17" i="6"/>
  <c r="FB17" i="6" s="1"/>
  <c r="EY16" i="6"/>
  <c r="EW16" i="6"/>
  <c r="FB16" i="6" s="1"/>
  <c r="EY15" i="6"/>
  <c r="EW15" i="6"/>
  <c r="FB15" i="6" s="1"/>
  <c r="EY14" i="6"/>
  <c r="EW14" i="6"/>
  <c r="FB14" i="6" s="1"/>
  <c r="EY13" i="6"/>
  <c r="EW13" i="6"/>
  <c r="FB13" i="6" s="1"/>
  <c r="EY12" i="6"/>
  <c r="EW12" i="6"/>
  <c r="FB12" i="6" s="1"/>
  <c r="EY11" i="6"/>
  <c r="EW11" i="6"/>
  <c r="FB11" i="6" s="1"/>
  <c r="EY10" i="6"/>
  <c r="EW10" i="6"/>
  <c r="FB10" i="6" s="1"/>
  <c r="EY9" i="6"/>
  <c r="EW9" i="6"/>
  <c r="FB9" i="6" s="1"/>
  <c r="EY8" i="6"/>
  <c r="EW8" i="6"/>
  <c r="FB8" i="6" s="1"/>
  <c r="EY7" i="6"/>
  <c r="EW7" i="6"/>
  <c r="FB7" i="6" s="1"/>
  <c r="EY6" i="6"/>
  <c r="EW6" i="6"/>
  <c r="FB6" i="6" s="1"/>
  <c r="FB5" i="6"/>
  <c r="EY5" i="6"/>
  <c r="FB4" i="6"/>
  <c r="EY4" i="6"/>
  <c r="EX4" i="6"/>
  <c r="ER21" i="6"/>
  <c r="EO21" i="6"/>
  <c r="EN21" i="6"/>
  <c r="EO20" i="6"/>
  <c r="EM20" i="6"/>
  <c r="ER20" i="6" s="1"/>
  <c r="EO19" i="6"/>
  <c r="EM19" i="6"/>
  <c r="ER19" i="6" s="1"/>
  <c r="EO18" i="6"/>
  <c r="EM18" i="6"/>
  <c r="ER18" i="6" s="1"/>
  <c r="EO17" i="6"/>
  <c r="EM17" i="6"/>
  <c r="ER17" i="6" s="1"/>
  <c r="EO16" i="6"/>
  <c r="EM16" i="6"/>
  <c r="ER16" i="6" s="1"/>
  <c r="EO15" i="6"/>
  <c r="EM15" i="6"/>
  <c r="ER15" i="6" s="1"/>
  <c r="EO14" i="6"/>
  <c r="EM14" i="6"/>
  <c r="ER14" i="6" s="1"/>
  <c r="EO13" i="6"/>
  <c r="EM13" i="6"/>
  <c r="ER13" i="6" s="1"/>
  <c r="EO12" i="6"/>
  <c r="EM12" i="6"/>
  <c r="ER12" i="6" s="1"/>
  <c r="EO11" i="6"/>
  <c r="EM11" i="6"/>
  <c r="ER11" i="6" s="1"/>
  <c r="EO10" i="6"/>
  <c r="EM10" i="6"/>
  <c r="ER10" i="6" s="1"/>
  <c r="EO9" i="6"/>
  <c r="EM9" i="6"/>
  <c r="ER9" i="6" s="1"/>
  <c r="EO8" i="6"/>
  <c r="EM8" i="6"/>
  <c r="ER8" i="6" s="1"/>
  <c r="EO7" i="6"/>
  <c r="EM7" i="6"/>
  <c r="ER7" i="6" s="1"/>
  <c r="EO6" i="6"/>
  <c r="EM6" i="6"/>
  <c r="ER6" i="6" s="1"/>
  <c r="ER5" i="6"/>
  <c r="EO5" i="6"/>
  <c r="ER4" i="6"/>
  <c r="EO4" i="6"/>
  <c r="EN4" i="6"/>
  <c r="EH21" i="6"/>
  <c r="EE21" i="6"/>
  <c r="ED21" i="6"/>
  <c r="EE20" i="6"/>
  <c r="EC20" i="6"/>
  <c r="EH20" i="6" s="1"/>
  <c r="EE19" i="6"/>
  <c r="EC19" i="6"/>
  <c r="EH19" i="6" s="1"/>
  <c r="EE18" i="6"/>
  <c r="EC18" i="6"/>
  <c r="EH18" i="6" s="1"/>
  <c r="EE17" i="6"/>
  <c r="EC17" i="6"/>
  <c r="EH17" i="6" s="1"/>
  <c r="EE16" i="6"/>
  <c r="EC16" i="6"/>
  <c r="EH16" i="6" s="1"/>
  <c r="EE15" i="6"/>
  <c r="EC15" i="6"/>
  <c r="EH15" i="6" s="1"/>
  <c r="EE14" i="6"/>
  <c r="EC14" i="6"/>
  <c r="EH14" i="6" s="1"/>
  <c r="EE13" i="6"/>
  <c r="EC13" i="6"/>
  <c r="EH13" i="6" s="1"/>
  <c r="EE12" i="6"/>
  <c r="EC12" i="6"/>
  <c r="EH12" i="6" s="1"/>
  <c r="EE11" i="6"/>
  <c r="EC11" i="6"/>
  <c r="EH11" i="6" s="1"/>
  <c r="EE10" i="6"/>
  <c r="EC10" i="6"/>
  <c r="EH10" i="6" s="1"/>
  <c r="EE9" i="6"/>
  <c r="EC9" i="6"/>
  <c r="EH9" i="6" s="1"/>
  <c r="EE8" i="6"/>
  <c r="EC8" i="6"/>
  <c r="EH8" i="6" s="1"/>
  <c r="EE7" i="6"/>
  <c r="EC7" i="6"/>
  <c r="EH7" i="6" s="1"/>
  <c r="EE6" i="6"/>
  <c r="EC6" i="6"/>
  <c r="EH6" i="6" s="1"/>
  <c r="EH5" i="6"/>
  <c r="EE5" i="6"/>
  <c r="EH4" i="6"/>
  <c r="EE4" i="6"/>
  <c r="ED4" i="6"/>
  <c r="DX22" i="6"/>
  <c r="DU22" i="6"/>
  <c r="DT22" i="6"/>
  <c r="DU21" i="6"/>
  <c r="DS21" i="6"/>
  <c r="DX21" i="6" s="1"/>
  <c r="DU20" i="6"/>
  <c r="DS20" i="6"/>
  <c r="DX20" i="6" s="1"/>
  <c r="DU19" i="6"/>
  <c r="DS19" i="6"/>
  <c r="DX19" i="6" s="1"/>
  <c r="DU18" i="6"/>
  <c r="DS18" i="6"/>
  <c r="DX18" i="6" s="1"/>
  <c r="DU17" i="6"/>
  <c r="DS17" i="6"/>
  <c r="DX17" i="6" s="1"/>
  <c r="DU16" i="6"/>
  <c r="DS16" i="6"/>
  <c r="DX16" i="6" s="1"/>
  <c r="DU15" i="6"/>
  <c r="DS15" i="6"/>
  <c r="DX15" i="6" s="1"/>
  <c r="DU14" i="6"/>
  <c r="DS14" i="6"/>
  <c r="DX14" i="6" s="1"/>
  <c r="DU13" i="6"/>
  <c r="DS13" i="6"/>
  <c r="DX13" i="6" s="1"/>
  <c r="DU12" i="6"/>
  <c r="DS12" i="6"/>
  <c r="DX12" i="6" s="1"/>
  <c r="DU11" i="6"/>
  <c r="DS11" i="6"/>
  <c r="DX11" i="6" s="1"/>
  <c r="DU10" i="6"/>
  <c r="DS10" i="6"/>
  <c r="DX10" i="6" s="1"/>
  <c r="DU9" i="6"/>
  <c r="DS9" i="6"/>
  <c r="DX9" i="6" s="1"/>
  <c r="DU8" i="6"/>
  <c r="DS8" i="6"/>
  <c r="DX8" i="6" s="1"/>
  <c r="DU7" i="6"/>
  <c r="DS7" i="6"/>
  <c r="DX7" i="6" s="1"/>
  <c r="DU6" i="6"/>
  <c r="DS6" i="6"/>
  <c r="DX6" i="6" s="1"/>
  <c r="DX5" i="6"/>
  <c r="DU5" i="6"/>
  <c r="DX4" i="6"/>
  <c r="DU4" i="6"/>
  <c r="DT4" i="6"/>
  <c r="DN22" i="6"/>
  <c r="DK22" i="6"/>
  <c r="DJ22" i="6"/>
  <c r="DK21" i="6"/>
  <c r="DI21" i="6"/>
  <c r="DN21" i="6" s="1"/>
  <c r="DK20" i="6"/>
  <c r="DI20" i="6"/>
  <c r="DN20" i="6" s="1"/>
  <c r="DK19" i="6"/>
  <c r="DI19" i="6"/>
  <c r="DN19" i="6" s="1"/>
  <c r="DK18" i="6"/>
  <c r="DI18" i="6"/>
  <c r="DN18" i="6" s="1"/>
  <c r="DK17" i="6"/>
  <c r="DI17" i="6"/>
  <c r="DN17" i="6" s="1"/>
  <c r="DK16" i="6"/>
  <c r="DI16" i="6"/>
  <c r="DN16" i="6" s="1"/>
  <c r="DK15" i="6"/>
  <c r="DI15" i="6"/>
  <c r="DN15" i="6" s="1"/>
  <c r="DK14" i="6"/>
  <c r="DI14" i="6"/>
  <c r="DN14" i="6" s="1"/>
  <c r="DK13" i="6"/>
  <c r="DI13" i="6"/>
  <c r="DN13" i="6" s="1"/>
  <c r="DK12" i="6"/>
  <c r="DI12" i="6"/>
  <c r="DN12" i="6" s="1"/>
  <c r="DK11" i="6"/>
  <c r="DI11" i="6"/>
  <c r="DN11" i="6" s="1"/>
  <c r="DK10" i="6"/>
  <c r="DI10" i="6"/>
  <c r="DN10" i="6" s="1"/>
  <c r="DK9" i="6"/>
  <c r="DI9" i="6"/>
  <c r="DN9" i="6" s="1"/>
  <c r="DK8" i="6"/>
  <c r="DI8" i="6"/>
  <c r="DN8" i="6" s="1"/>
  <c r="DK7" i="6"/>
  <c r="DI7" i="6"/>
  <c r="DN7" i="6" s="1"/>
  <c r="DK6" i="6"/>
  <c r="DI6" i="6"/>
  <c r="DN6" i="6" s="1"/>
  <c r="DN5" i="6"/>
  <c r="DK5" i="6"/>
  <c r="DN4" i="6"/>
  <c r="DK4" i="6"/>
  <c r="DJ4" i="6"/>
  <c r="DD22" i="6"/>
  <c r="DA22" i="6"/>
  <c r="CZ22" i="6"/>
  <c r="DA21" i="6"/>
  <c r="CY21" i="6"/>
  <c r="DD21" i="6" s="1"/>
  <c r="DA20" i="6"/>
  <c r="CY20" i="6"/>
  <c r="DD20" i="6" s="1"/>
  <c r="DA19" i="6"/>
  <c r="CY19" i="6"/>
  <c r="DD19" i="6" s="1"/>
  <c r="DA18" i="6"/>
  <c r="CY18" i="6"/>
  <c r="DD18" i="6" s="1"/>
  <c r="DA17" i="6"/>
  <c r="CY17" i="6"/>
  <c r="DD17" i="6" s="1"/>
  <c r="DA16" i="6"/>
  <c r="CY16" i="6"/>
  <c r="DD16" i="6" s="1"/>
  <c r="DA15" i="6"/>
  <c r="CY15" i="6"/>
  <c r="DD15" i="6" s="1"/>
  <c r="DA14" i="6"/>
  <c r="CY14" i="6"/>
  <c r="DD14" i="6" s="1"/>
  <c r="DA13" i="6"/>
  <c r="CY13" i="6"/>
  <c r="DD13" i="6" s="1"/>
  <c r="DA12" i="6"/>
  <c r="CY12" i="6"/>
  <c r="DD12" i="6" s="1"/>
  <c r="DA11" i="6"/>
  <c r="CY11" i="6"/>
  <c r="DD11" i="6" s="1"/>
  <c r="DA10" i="6"/>
  <c r="CY10" i="6"/>
  <c r="DD10" i="6" s="1"/>
  <c r="DA9" i="6"/>
  <c r="CY9" i="6"/>
  <c r="DD9" i="6" s="1"/>
  <c r="DA8" i="6"/>
  <c r="CY8" i="6"/>
  <c r="DD8" i="6" s="1"/>
  <c r="DA7" i="6"/>
  <c r="CY7" i="6"/>
  <c r="DD7" i="6" s="1"/>
  <c r="DA6" i="6"/>
  <c r="CY6" i="6"/>
  <c r="DD6" i="6" s="1"/>
  <c r="DD5" i="6"/>
  <c r="DA5" i="6"/>
  <c r="DD4" i="6"/>
  <c r="DA4" i="6"/>
  <c r="CZ4" i="6"/>
  <c r="CO21" i="6"/>
  <c r="CT21" i="6" s="1"/>
  <c r="CO20" i="6"/>
  <c r="CT20" i="6" s="1"/>
  <c r="CT22" i="6"/>
  <c r="CQ22" i="6"/>
  <c r="CP22" i="6"/>
  <c r="CQ21" i="6"/>
  <c r="CQ20" i="6"/>
  <c r="CQ19" i="6"/>
  <c r="CO19" i="6"/>
  <c r="CT19" i="6" s="1"/>
  <c r="CQ18" i="6"/>
  <c r="CO18" i="6"/>
  <c r="CT18" i="6" s="1"/>
  <c r="CQ17" i="6"/>
  <c r="CO17" i="6"/>
  <c r="CT17" i="6" s="1"/>
  <c r="CQ16" i="6"/>
  <c r="CO16" i="6"/>
  <c r="CT16" i="6" s="1"/>
  <c r="CQ15" i="6"/>
  <c r="CO15" i="6"/>
  <c r="CT15" i="6" s="1"/>
  <c r="CQ14" i="6"/>
  <c r="CO14" i="6"/>
  <c r="CT14" i="6" s="1"/>
  <c r="CQ13" i="6"/>
  <c r="CO13" i="6"/>
  <c r="CT13" i="6" s="1"/>
  <c r="CQ12" i="6"/>
  <c r="CO12" i="6"/>
  <c r="CT12" i="6" s="1"/>
  <c r="CQ11" i="6"/>
  <c r="CO11" i="6"/>
  <c r="CT11" i="6" s="1"/>
  <c r="CQ10" i="6"/>
  <c r="CO10" i="6"/>
  <c r="CT10" i="6" s="1"/>
  <c r="CQ9" i="6"/>
  <c r="CO9" i="6"/>
  <c r="CT9" i="6" s="1"/>
  <c r="CQ8" i="6"/>
  <c r="CO8" i="6"/>
  <c r="CT8" i="6" s="1"/>
  <c r="CQ7" i="6"/>
  <c r="CO7" i="6"/>
  <c r="CT7" i="6" s="1"/>
  <c r="CQ6" i="6"/>
  <c r="CO6" i="6"/>
  <c r="CT6" i="6" s="1"/>
  <c r="CT5" i="6"/>
  <c r="CQ5" i="6"/>
  <c r="CT4" i="6"/>
  <c r="CQ4" i="6"/>
  <c r="CP4" i="6"/>
  <c r="CJ19" i="6"/>
  <c r="CG19" i="6"/>
  <c r="CF19" i="6"/>
  <c r="CG18" i="6"/>
  <c r="CE18" i="6"/>
  <c r="CJ18" i="6" s="1"/>
  <c r="CG17" i="6"/>
  <c r="CE17" i="6"/>
  <c r="CJ17" i="6" s="1"/>
  <c r="CG16" i="6"/>
  <c r="CE16" i="6"/>
  <c r="CJ16" i="6" s="1"/>
  <c r="CG15" i="6"/>
  <c r="CE15" i="6"/>
  <c r="CJ15" i="6" s="1"/>
  <c r="CG14" i="6"/>
  <c r="CE14" i="6"/>
  <c r="CJ14" i="6" s="1"/>
  <c r="CG13" i="6"/>
  <c r="CE13" i="6"/>
  <c r="CJ13" i="6" s="1"/>
  <c r="CG12" i="6"/>
  <c r="CE12" i="6"/>
  <c r="CJ12" i="6" s="1"/>
  <c r="CG11" i="6"/>
  <c r="CE11" i="6"/>
  <c r="CJ11" i="6" s="1"/>
  <c r="CG10" i="6"/>
  <c r="CE10" i="6"/>
  <c r="CJ10" i="6" s="1"/>
  <c r="CG9" i="6"/>
  <c r="CE9" i="6"/>
  <c r="CJ9" i="6" s="1"/>
  <c r="CG8" i="6"/>
  <c r="CE8" i="6"/>
  <c r="CJ8" i="6" s="1"/>
  <c r="CG7" i="6"/>
  <c r="CE7" i="6"/>
  <c r="CJ7" i="6" s="1"/>
  <c r="CG6" i="6"/>
  <c r="CE6" i="6"/>
  <c r="CJ6" i="6" s="1"/>
  <c r="CJ5" i="6"/>
  <c r="CG5" i="6"/>
  <c r="CJ4" i="6"/>
  <c r="CG4" i="6"/>
  <c r="CF4" i="6"/>
  <c r="BZ20" i="6"/>
  <c r="BW20" i="6"/>
  <c r="BV20" i="6"/>
  <c r="BW19" i="6"/>
  <c r="BU19" i="6"/>
  <c r="BZ19" i="6" s="1"/>
  <c r="BW18" i="6"/>
  <c r="BU18" i="6"/>
  <c r="BZ18" i="6" s="1"/>
  <c r="BW17" i="6"/>
  <c r="BU17" i="6"/>
  <c r="BZ17" i="6" s="1"/>
  <c r="BW16" i="6"/>
  <c r="BU16" i="6"/>
  <c r="BZ16" i="6" s="1"/>
  <c r="BW15" i="6"/>
  <c r="BU15" i="6"/>
  <c r="BZ15" i="6" s="1"/>
  <c r="BW14" i="6"/>
  <c r="BU14" i="6"/>
  <c r="BZ14" i="6" s="1"/>
  <c r="BW13" i="6"/>
  <c r="BU13" i="6"/>
  <c r="BZ13" i="6" s="1"/>
  <c r="BW12" i="6"/>
  <c r="BU12" i="6"/>
  <c r="BZ12" i="6" s="1"/>
  <c r="BW11" i="6"/>
  <c r="BU11" i="6"/>
  <c r="BZ11" i="6" s="1"/>
  <c r="BW10" i="6"/>
  <c r="BU10" i="6"/>
  <c r="BZ10" i="6" s="1"/>
  <c r="BW9" i="6"/>
  <c r="BU9" i="6"/>
  <c r="BZ9" i="6" s="1"/>
  <c r="BW8" i="6"/>
  <c r="BU8" i="6"/>
  <c r="BZ8" i="6" s="1"/>
  <c r="BW7" i="6"/>
  <c r="BU7" i="6"/>
  <c r="BZ7" i="6" s="1"/>
  <c r="BW6" i="6"/>
  <c r="BU6" i="6"/>
  <c r="BZ6" i="6" s="1"/>
  <c r="BZ5" i="6"/>
  <c r="BW5" i="6"/>
  <c r="BZ4" i="6"/>
  <c r="BW4" i="6"/>
  <c r="BV4" i="6"/>
  <c r="BP20" i="6"/>
  <c r="BM20" i="6"/>
  <c r="BL20" i="6"/>
  <c r="BM19" i="6"/>
  <c r="BK19" i="6"/>
  <c r="BP19" i="6" s="1"/>
  <c r="BM18" i="6"/>
  <c r="BK18" i="6"/>
  <c r="BP18" i="6" s="1"/>
  <c r="BM17" i="6"/>
  <c r="BK17" i="6"/>
  <c r="BP17" i="6" s="1"/>
  <c r="BM16" i="6"/>
  <c r="BK16" i="6"/>
  <c r="BP16" i="6" s="1"/>
  <c r="BM15" i="6"/>
  <c r="BK15" i="6"/>
  <c r="BP15" i="6" s="1"/>
  <c r="BM14" i="6"/>
  <c r="BK14" i="6"/>
  <c r="BP14" i="6" s="1"/>
  <c r="BM13" i="6"/>
  <c r="BK13" i="6"/>
  <c r="BP13" i="6" s="1"/>
  <c r="BM12" i="6"/>
  <c r="BK12" i="6"/>
  <c r="BP12" i="6" s="1"/>
  <c r="BM11" i="6"/>
  <c r="BK11" i="6"/>
  <c r="BP11" i="6" s="1"/>
  <c r="BM10" i="6"/>
  <c r="BK10" i="6"/>
  <c r="BP10" i="6" s="1"/>
  <c r="BM9" i="6"/>
  <c r="BK9" i="6"/>
  <c r="BP9" i="6" s="1"/>
  <c r="BM8" i="6"/>
  <c r="BK8" i="6"/>
  <c r="BP8" i="6" s="1"/>
  <c r="BM7" i="6"/>
  <c r="BK7" i="6"/>
  <c r="BP7" i="6" s="1"/>
  <c r="BM6" i="6"/>
  <c r="BK6" i="6"/>
  <c r="BP6" i="6" s="1"/>
  <c r="BP5" i="6"/>
  <c r="BM5" i="6"/>
  <c r="BP4" i="6"/>
  <c r="BM4" i="6"/>
  <c r="BL4" i="6"/>
  <c r="BF20" i="6"/>
  <c r="BC20" i="6"/>
  <c r="BB20" i="6"/>
  <c r="BC19" i="6"/>
  <c r="BA19" i="6"/>
  <c r="BF19" i="6" s="1"/>
  <c r="BC18" i="6"/>
  <c r="BA18" i="6"/>
  <c r="BF18" i="6" s="1"/>
  <c r="BC17" i="6"/>
  <c r="BA17" i="6"/>
  <c r="BF17" i="6" s="1"/>
  <c r="BC16" i="6"/>
  <c r="BA16" i="6"/>
  <c r="BF16" i="6" s="1"/>
  <c r="BC15" i="6"/>
  <c r="BA15" i="6"/>
  <c r="BF15" i="6" s="1"/>
  <c r="BC14" i="6"/>
  <c r="BA14" i="6"/>
  <c r="BF14" i="6" s="1"/>
  <c r="BC13" i="6"/>
  <c r="BA13" i="6"/>
  <c r="BF13" i="6" s="1"/>
  <c r="BC12" i="6"/>
  <c r="BA12" i="6"/>
  <c r="BF12" i="6" s="1"/>
  <c r="BC11" i="6"/>
  <c r="BA11" i="6"/>
  <c r="BF11" i="6" s="1"/>
  <c r="BC10" i="6"/>
  <c r="BA10" i="6"/>
  <c r="BF10" i="6" s="1"/>
  <c r="BC9" i="6"/>
  <c r="BA9" i="6"/>
  <c r="BF9" i="6" s="1"/>
  <c r="BC8" i="6"/>
  <c r="BA8" i="6"/>
  <c r="BF8" i="6" s="1"/>
  <c r="BC7" i="6"/>
  <c r="BA7" i="6"/>
  <c r="BF7" i="6" s="1"/>
  <c r="BC6" i="6"/>
  <c r="BA6" i="6"/>
  <c r="BF6" i="6" s="1"/>
  <c r="BF5" i="6"/>
  <c r="BC5" i="6"/>
  <c r="BF4" i="6"/>
  <c r="BC4" i="6"/>
  <c r="BB4" i="6"/>
  <c r="AV20" i="6"/>
  <c r="AS20" i="6"/>
  <c r="AR20" i="6"/>
  <c r="AS19" i="6"/>
  <c r="AQ19" i="6"/>
  <c r="AV19" i="6" s="1"/>
  <c r="AS18" i="6"/>
  <c r="AQ18" i="6"/>
  <c r="AV18" i="6" s="1"/>
  <c r="AS17" i="6"/>
  <c r="AQ17" i="6"/>
  <c r="AV17" i="6" s="1"/>
  <c r="AS16" i="6"/>
  <c r="AQ16" i="6"/>
  <c r="AV16" i="6" s="1"/>
  <c r="AS15" i="6"/>
  <c r="AQ15" i="6"/>
  <c r="AV15" i="6" s="1"/>
  <c r="AS14" i="6"/>
  <c r="AQ14" i="6"/>
  <c r="AV14" i="6" s="1"/>
  <c r="AS13" i="6"/>
  <c r="AQ13" i="6"/>
  <c r="AV13" i="6" s="1"/>
  <c r="AS12" i="6"/>
  <c r="AQ12" i="6"/>
  <c r="AV12" i="6" s="1"/>
  <c r="AS11" i="6"/>
  <c r="AQ11" i="6"/>
  <c r="AV11" i="6" s="1"/>
  <c r="AS10" i="6"/>
  <c r="AQ10" i="6"/>
  <c r="AV10" i="6" s="1"/>
  <c r="AS9" i="6"/>
  <c r="AQ9" i="6"/>
  <c r="AV9" i="6" s="1"/>
  <c r="AS8" i="6"/>
  <c r="AQ8" i="6"/>
  <c r="AV8" i="6" s="1"/>
  <c r="AS7" i="6"/>
  <c r="AQ7" i="6"/>
  <c r="AV7" i="6" s="1"/>
  <c r="AS6" i="6"/>
  <c r="AQ6" i="6"/>
  <c r="AV6" i="6" s="1"/>
  <c r="AV5" i="6"/>
  <c r="AS5" i="6"/>
  <c r="AV4" i="6"/>
  <c r="AS4" i="6"/>
  <c r="AR4" i="6"/>
  <c r="AL20" i="6"/>
  <c r="AI20" i="6"/>
  <c r="AH20" i="6"/>
  <c r="AI19" i="6"/>
  <c r="AG19" i="6"/>
  <c r="AL19" i="6" s="1"/>
  <c r="AI18" i="6"/>
  <c r="AG18" i="6"/>
  <c r="AL18" i="6" s="1"/>
  <c r="AI17" i="6"/>
  <c r="AG17" i="6"/>
  <c r="AL17" i="6" s="1"/>
  <c r="AI16" i="6"/>
  <c r="AG16" i="6"/>
  <c r="AL16" i="6" s="1"/>
  <c r="AI15" i="6"/>
  <c r="AG15" i="6"/>
  <c r="AL15" i="6" s="1"/>
  <c r="AI14" i="6"/>
  <c r="AG14" i="6"/>
  <c r="AL14" i="6" s="1"/>
  <c r="AI13" i="6"/>
  <c r="AG13" i="6"/>
  <c r="AL13" i="6" s="1"/>
  <c r="AI12" i="6"/>
  <c r="AG12" i="6"/>
  <c r="AL12" i="6" s="1"/>
  <c r="AI11" i="6"/>
  <c r="AG11" i="6"/>
  <c r="AL11" i="6" s="1"/>
  <c r="AI10" i="6"/>
  <c r="AG10" i="6"/>
  <c r="AL10" i="6" s="1"/>
  <c r="AI9" i="6"/>
  <c r="AG9" i="6"/>
  <c r="AL9" i="6" s="1"/>
  <c r="AI8" i="6"/>
  <c r="AG8" i="6"/>
  <c r="AL8" i="6" s="1"/>
  <c r="AI7" i="6"/>
  <c r="AG7" i="6"/>
  <c r="AL7" i="6" s="1"/>
  <c r="AI6" i="6"/>
  <c r="AG6" i="6"/>
  <c r="AL6" i="6" s="1"/>
  <c r="AL5" i="6"/>
  <c r="AI5" i="6"/>
  <c r="AL4" i="6"/>
  <c r="AI4" i="6"/>
  <c r="AH4" i="6"/>
  <c r="Y8" i="6"/>
  <c r="AB21" i="6"/>
  <c r="Y21" i="6"/>
  <c r="X21" i="6"/>
  <c r="AB20" i="6"/>
  <c r="Y20" i="6"/>
  <c r="Y19" i="6"/>
  <c r="W19" i="6"/>
  <c r="AB19" i="6" s="1"/>
  <c r="Y18" i="6"/>
  <c r="W18" i="6"/>
  <c r="AB18" i="6" s="1"/>
  <c r="Y17" i="6"/>
  <c r="W17" i="6"/>
  <c r="AB17" i="6" s="1"/>
  <c r="Y16" i="6"/>
  <c r="W16" i="6"/>
  <c r="AB16" i="6" s="1"/>
  <c r="Y15" i="6"/>
  <c r="W15" i="6"/>
  <c r="AB15" i="6" s="1"/>
  <c r="Y14" i="6"/>
  <c r="W14" i="6"/>
  <c r="AB14" i="6" s="1"/>
  <c r="Y13" i="6"/>
  <c r="W13" i="6"/>
  <c r="AB13" i="6" s="1"/>
  <c r="Y12" i="6"/>
  <c r="W12" i="6"/>
  <c r="AB12" i="6" s="1"/>
  <c r="Y11" i="6"/>
  <c r="W11" i="6"/>
  <c r="AB11" i="6" s="1"/>
  <c r="Y10" i="6"/>
  <c r="W10" i="6"/>
  <c r="AB10" i="6" s="1"/>
  <c r="Y9" i="6"/>
  <c r="W9" i="6"/>
  <c r="AB9" i="6" s="1"/>
  <c r="W8" i="6"/>
  <c r="AB8" i="6" s="1"/>
  <c r="Y7" i="6"/>
  <c r="W7" i="6"/>
  <c r="AB7" i="6" s="1"/>
  <c r="Y6" i="6"/>
  <c r="W6" i="6"/>
  <c r="AB6" i="6" s="1"/>
  <c r="AB5" i="6"/>
  <c r="Y5" i="6"/>
  <c r="AB4" i="6"/>
  <c r="Y4" i="6"/>
  <c r="X4" i="6"/>
  <c r="R20" i="6"/>
  <c r="O20" i="6"/>
  <c r="N20" i="6"/>
  <c r="R5" i="6"/>
  <c r="R4" i="6"/>
  <c r="N4" i="6"/>
  <c r="O4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5" i="6"/>
  <c r="CR22" i="6" l="1"/>
  <c r="BX20" i="6"/>
  <c r="P20" i="6"/>
  <c r="AT20" i="6"/>
  <c r="DV22" i="6"/>
  <c r="AJ20" i="6"/>
  <c r="CH19" i="6"/>
  <c r="Z4" i="6"/>
  <c r="AA4" i="6" s="1"/>
  <c r="BN20" i="6"/>
  <c r="DB4" i="6"/>
  <c r="DE4" i="6" s="1"/>
  <c r="EZ21" i="6"/>
  <c r="FJ21" i="6"/>
  <c r="C3" i="19"/>
  <c r="DL22" i="6"/>
  <c r="EP21" i="6"/>
  <c r="J6" i="11" a="1"/>
  <c r="J6" i="11" s="1"/>
  <c r="G36" i="11"/>
  <c r="F56" i="11"/>
  <c r="F48" i="11"/>
  <c r="F146" i="11"/>
  <c r="G28" i="11"/>
  <c r="G32" i="11"/>
  <c r="G12" i="11"/>
  <c r="F7" i="11"/>
  <c r="F9" i="11"/>
  <c r="F11" i="11"/>
  <c r="F13" i="11"/>
  <c r="F15" i="11"/>
  <c r="F17" i="11"/>
  <c r="F19" i="11"/>
  <c r="F26" i="11"/>
  <c r="F30" i="11"/>
  <c r="F34" i="11"/>
  <c r="F38" i="11"/>
  <c r="F50" i="11"/>
  <c r="F58" i="11"/>
  <c r="F140" i="11"/>
  <c r="F148" i="11"/>
  <c r="G8" i="11"/>
  <c r="G10" i="11"/>
  <c r="G16" i="11"/>
  <c r="G18" i="11"/>
  <c r="F52" i="11"/>
  <c r="F130" i="11"/>
  <c r="F142" i="11"/>
  <c r="F150" i="11"/>
  <c r="F160" i="11"/>
  <c r="G6" i="11"/>
  <c r="G14" i="11"/>
  <c r="F46" i="11"/>
  <c r="F54" i="11"/>
  <c r="F144" i="11"/>
  <c r="F152" i="11"/>
  <c r="F168" i="11"/>
  <c r="F242" i="11"/>
  <c r="F234" i="11"/>
  <c r="F250" i="11"/>
  <c r="F206" i="11"/>
  <c r="F288" i="11"/>
  <c r="F226" i="11"/>
  <c r="F314" i="11"/>
  <c r="F200" i="11"/>
  <c r="F208" i="11"/>
  <c r="F228" i="11"/>
  <c r="F236" i="11"/>
  <c r="F244" i="11"/>
  <c r="F252" i="11"/>
  <c r="F282" i="11"/>
  <c r="F290" i="11"/>
  <c r="F308" i="11"/>
  <c r="F316" i="11"/>
  <c r="F306" i="11"/>
  <c r="F202" i="11"/>
  <c r="F210" i="11"/>
  <c r="F222" i="11"/>
  <c r="F230" i="11"/>
  <c r="F246" i="11"/>
  <c r="F254" i="11"/>
  <c r="F276" i="11"/>
  <c r="F284" i="11"/>
  <c r="F292" i="11"/>
  <c r="F302" i="11"/>
  <c r="F310" i="11"/>
  <c r="F204" i="11"/>
  <c r="F212" i="11"/>
  <c r="F224" i="11"/>
  <c r="F232" i="11"/>
  <c r="F248" i="11"/>
  <c r="F256" i="11"/>
  <c r="F286" i="11"/>
  <c r="F294" i="11"/>
  <c r="F304" i="11"/>
  <c r="F312" i="11"/>
  <c r="F162" i="11"/>
  <c r="F192" i="11"/>
  <c r="F164" i="11"/>
  <c r="F172" i="11"/>
  <c r="F194" i="11"/>
  <c r="F170" i="11"/>
  <c r="F158" i="11"/>
  <c r="F166" i="11"/>
  <c r="F180" i="11"/>
  <c r="F186" i="11"/>
  <c r="F190" i="11"/>
  <c r="F264" i="11"/>
  <c r="F268" i="11"/>
  <c r="F272" i="11"/>
  <c r="F274" i="11"/>
  <c r="G182" i="11"/>
  <c r="G184" i="11"/>
  <c r="G188" i="11"/>
  <c r="G214" i="11"/>
  <c r="G262" i="11"/>
  <c r="G266" i="11"/>
  <c r="G270" i="11"/>
  <c r="G296" i="11"/>
  <c r="F141" i="11"/>
  <c r="F143" i="11"/>
  <c r="F145" i="11"/>
  <c r="F147" i="11"/>
  <c r="F149" i="11"/>
  <c r="F151" i="11"/>
  <c r="F159" i="11"/>
  <c r="F161" i="11"/>
  <c r="F163" i="11"/>
  <c r="F165" i="11"/>
  <c r="F167" i="11"/>
  <c r="F169" i="11"/>
  <c r="F171" i="11"/>
  <c r="F173" i="11"/>
  <c r="F179" i="11"/>
  <c r="F181" i="11"/>
  <c r="F183" i="11"/>
  <c r="F185" i="11"/>
  <c r="F187" i="11"/>
  <c r="F189" i="11"/>
  <c r="F191" i="11"/>
  <c r="F193" i="11"/>
  <c r="F201" i="11"/>
  <c r="F203" i="11"/>
  <c r="F205" i="11"/>
  <c r="F207" i="11"/>
  <c r="F209" i="11"/>
  <c r="F211" i="11"/>
  <c r="F213" i="11"/>
  <c r="F215" i="11"/>
  <c r="F221" i="11"/>
  <c r="F223" i="11"/>
  <c r="F225" i="11"/>
  <c r="F227" i="11"/>
  <c r="F229" i="11"/>
  <c r="F231" i="11"/>
  <c r="F233" i="11"/>
  <c r="F235" i="11"/>
  <c r="F243" i="11"/>
  <c r="F245" i="11"/>
  <c r="F247" i="11"/>
  <c r="F249" i="11"/>
  <c r="F251" i="11"/>
  <c r="F253" i="11"/>
  <c r="F255" i="11"/>
  <c r="F263" i="11"/>
  <c r="F265" i="11"/>
  <c r="F267" i="11"/>
  <c r="F269" i="11"/>
  <c r="F271" i="11"/>
  <c r="F273" i="11"/>
  <c r="F275" i="11"/>
  <c r="F283" i="11"/>
  <c r="F285" i="11"/>
  <c r="F287" i="11"/>
  <c r="F289" i="11"/>
  <c r="F291" i="11"/>
  <c r="F293" i="11"/>
  <c r="F295" i="11"/>
  <c r="F303" i="11"/>
  <c r="F305" i="11"/>
  <c r="F307" i="11"/>
  <c r="F309" i="11"/>
  <c r="F311" i="11"/>
  <c r="F313" i="11"/>
  <c r="F315" i="11"/>
  <c r="F134" i="11"/>
  <c r="F122" i="11"/>
  <c r="F126" i="11"/>
  <c r="F112" i="11"/>
  <c r="F106" i="11"/>
  <c r="F114" i="11"/>
  <c r="F104" i="11"/>
  <c r="F108" i="11"/>
  <c r="F124" i="11"/>
  <c r="F128" i="11"/>
  <c r="F132" i="11"/>
  <c r="F102" i="11"/>
  <c r="F110" i="11"/>
  <c r="F86" i="11"/>
  <c r="F90" i="11"/>
  <c r="F94" i="11"/>
  <c r="F96" i="11"/>
  <c r="G84" i="11"/>
  <c r="F83" i="11"/>
  <c r="F85" i="11"/>
  <c r="F87" i="11"/>
  <c r="F89" i="11"/>
  <c r="F91" i="11"/>
  <c r="F93" i="11"/>
  <c r="F95" i="11"/>
  <c r="F103" i="11"/>
  <c r="F105" i="11"/>
  <c r="F107" i="11"/>
  <c r="F109" i="11"/>
  <c r="F111" i="11"/>
  <c r="F113" i="11"/>
  <c r="F115" i="11"/>
  <c r="F121" i="11"/>
  <c r="F123" i="11"/>
  <c r="F125" i="11"/>
  <c r="F127" i="11"/>
  <c r="F129" i="11"/>
  <c r="F131" i="11"/>
  <c r="F133" i="11"/>
  <c r="F88" i="11"/>
  <c r="F92" i="11"/>
  <c r="F66" i="11"/>
  <c r="F70" i="11"/>
  <c r="F74" i="11"/>
  <c r="F64" i="11"/>
  <c r="F68" i="11"/>
  <c r="F72" i="11"/>
  <c r="F76" i="11"/>
  <c r="F65" i="11"/>
  <c r="F67" i="11"/>
  <c r="F69" i="11"/>
  <c r="F71" i="11"/>
  <c r="F73" i="11"/>
  <c r="F75" i="11"/>
  <c r="F77" i="11"/>
  <c r="F45" i="11"/>
  <c r="F47" i="11"/>
  <c r="F49" i="11"/>
  <c r="F51" i="11"/>
  <c r="F53" i="11"/>
  <c r="F55" i="11"/>
  <c r="F57" i="11"/>
  <c r="F25" i="11"/>
  <c r="F27" i="11"/>
  <c r="F29" i="11"/>
  <c r="F31" i="11"/>
  <c r="F33" i="11"/>
  <c r="F35" i="11"/>
  <c r="F37" i="11"/>
  <c r="Z21" i="6"/>
  <c r="DB22" i="6"/>
  <c r="DL4" i="6"/>
  <c r="DM4" i="6" s="1"/>
  <c r="EZ4" i="6"/>
  <c r="FC4" i="6" s="1"/>
  <c r="DV4" i="6"/>
  <c r="DY4" i="6" s="1"/>
  <c r="EF21" i="6"/>
  <c r="EP4" i="6"/>
  <c r="ES4" i="6" s="1"/>
  <c r="EF4" i="6"/>
  <c r="EG4" i="6" s="1"/>
  <c r="FJ4" i="6"/>
  <c r="FM4" i="6" s="1"/>
  <c r="CR4" i="6"/>
  <c r="CS4" i="6" s="1"/>
  <c r="CH4" i="6"/>
  <c r="CI4" i="6" s="1"/>
  <c r="BX4" i="6"/>
  <c r="BY4" i="6" s="1"/>
  <c r="BN4" i="6"/>
  <c r="BO4" i="6" s="1"/>
  <c r="BD4" i="6"/>
  <c r="BG4" i="6" s="1"/>
  <c r="BD20" i="6"/>
  <c r="AT4" i="6"/>
  <c r="AU4" i="6" s="1"/>
  <c r="AJ4" i="6"/>
  <c r="AK4" i="6" s="1"/>
  <c r="P4" i="6"/>
  <c r="BE4" i="6" l="1"/>
  <c r="C4" i="19"/>
  <c r="EI4" i="6"/>
  <c r="CU4" i="6"/>
  <c r="DC4" i="6"/>
  <c r="DO4" i="6"/>
  <c r="FA4" i="6"/>
  <c r="AC4" i="6"/>
  <c r="DW4" i="6"/>
  <c r="EQ4" i="6"/>
  <c r="J7" i="11" a="1"/>
  <c r="J7" i="11" s="1"/>
  <c r="J103" i="11" a="1"/>
  <c r="J103" i="11" s="1"/>
  <c r="J171" i="11" a="1"/>
  <c r="J171" i="11" s="1"/>
  <c r="J42" i="11" a="1"/>
  <c r="J42" i="11" s="1"/>
  <c r="J186" i="11" a="1"/>
  <c r="J186" i="11" s="1"/>
  <c r="J58" i="11" a="1"/>
  <c r="J58" i="11" s="1"/>
  <c r="J122" i="11" a="1"/>
  <c r="J122" i="11" s="1"/>
  <c r="J143" i="11" a="1"/>
  <c r="J143" i="11" s="1"/>
  <c r="J128" i="11" a="1"/>
  <c r="J128" i="11" s="1"/>
  <c r="J98" i="11" a="1"/>
  <c r="J98" i="11" s="1"/>
  <c r="J64" i="11" a="1"/>
  <c r="J64" i="11" s="1"/>
  <c r="J33" i="11" a="1"/>
  <c r="J33" i="11" s="1"/>
  <c r="J18" i="11" a="1"/>
  <c r="J18" i="11" s="1"/>
  <c r="J213" i="11" a="1"/>
  <c r="J213" i="11" s="1"/>
  <c r="J212" i="11" a="1"/>
  <c r="J212" i="11" s="1"/>
  <c r="J165" i="11" a="1"/>
  <c r="J165" i="11" s="1"/>
  <c r="J105" i="11" a="1"/>
  <c r="J105" i="11" s="1"/>
  <c r="J71" i="11" a="1"/>
  <c r="J71" i="11" s="1"/>
  <c r="J40" i="11" a="1"/>
  <c r="J40" i="11" s="1"/>
  <c r="J178" i="11" a="1"/>
  <c r="J178" i="11" s="1"/>
  <c r="J204" i="11" a="1"/>
  <c r="J204" i="11" s="1"/>
  <c r="J172" i="11" a="1"/>
  <c r="J172" i="11" s="1"/>
  <c r="J119" i="11" a="1"/>
  <c r="J119" i="11" s="1"/>
  <c r="J74" i="11" a="1"/>
  <c r="J74" i="11" s="1"/>
  <c r="J24" i="11" a="1"/>
  <c r="J24" i="11" s="1"/>
  <c r="J236" i="11" a="1"/>
  <c r="J236" i="11" s="1"/>
  <c r="J203" i="11" a="1"/>
  <c r="J203" i="11" s="1"/>
  <c r="J113" i="11" a="1"/>
  <c r="J113" i="11" s="1"/>
  <c r="J79" i="11" a="1"/>
  <c r="J79" i="11" s="1"/>
  <c r="J49" i="11" a="1"/>
  <c r="J49" i="11" s="1"/>
  <c r="J150" i="11" a="1"/>
  <c r="J150" i="11" s="1"/>
  <c r="J228" i="11" a="1"/>
  <c r="J228" i="11" s="1"/>
  <c r="J198" i="11" a="1"/>
  <c r="J198" i="11" s="1"/>
  <c r="J180" i="11" a="1"/>
  <c r="J180" i="11" s="1"/>
  <c r="J149" i="11" a="1"/>
  <c r="J149" i="11" s="1"/>
  <c r="J134" i="11" a="1"/>
  <c r="J134" i="11" s="1"/>
  <c r="J120" i="11" a="1"/>
  <c r="J120" i="11" s="1"/>
  <c r="J56" i="11" a="1"/>
  <c r="J56" i="11" s="1"/>
  <c r="J9" i="11" a="1"/>
  <c r="J9" i="11" s="1"/>
  <c r="J221" i="11" a="1"/>
  <c r="J221" i="11" s="1"/>
  <c r="J156" i="11" a="1"/>
  <c r="J156" i="11" s="1"/>
  <c r="J55" i="11" a="1"/>
  <c r="J55" i="11" s="1"/>
  <c r="J8" i="11" a="1"/>
  <c r="J8" i="11" s="1"/>
  <c r="J220" i="11" a="1"/>
  <c r="J220" i="11" s="1"/>
  <c r="J90" i="11" a="1"/>
  <c r="J90" i="11" s="1"/>
  <c r="J25" i="11" a="1"/>
  <c r="J25" i="11" s="1"/>
  <c r="J237" i="11" a="1"/>
  <c r="J237" i="11" s="1"/>
  <c r="J190" i="11" a="1"/>
  <c r="J190" i="11" s="1"/>
  <c r="J137" i="11" a="1"/>
  <c r="J137" i="11" s="1"/>
  <c r="J104" i="11" a="1"/>
  <c r="J104" i="11" s="1"/>
  <c r="J89" i="11" a="1"/>
  <c r="J89" i="11" s="1"/>
  <c r="J39" i="11" a="1"/>
  <c r="J39" i="11" s="1"/>
  <c r="J185" i="11" a="1"/>
  <c r="J185" i="11" s="1"/>
  <c r="J73" i="11" a="1"/>
  <c r="J73" i="11" s="1"/>
  <c r="J140" i="11" a="1"/>
  <c r="J140" i="11" s="1"/>
  <c r="J200" i="11" a="1"/>
  <c r="J200" i="11" s="1"/>
  <c r="J23" i="11" a="1"/>
  <c r="J23" i="11" s="1"/>
  <c r="J88" i="11" a="1"/>
  <c r="J88" i="11" s="1"/>
  <c r="J155" i="11" a="1"/>
  <c r="J155" i="11" s="1"/>
  <c r="J62" i="11" a="1"/>
  <c r="J62" i="11" s="1"/>
  <c r="J126" i="11" a="1"/>
  <c r="J126" i="11" s="1"/>
  <c r="J189" i="11" a="1"/>
  <c r="J189" i="11" s="1"/>
  <c r="J206" i="11" a="1"/>
  <c r="J206" i="11" s="1"/>
  <c r="J43" i="11" a="1"/>
  <c r="J43" i="11" s="1"/>
  <c r="J59" i="11" a="1"/>
  <c r="J59" i="11" s="1"/>
  <c r="J78" i="11" a="1"/>
  <c r="J78" i="11" s="1"/>
  <c r="J93" i="11" a="1"/>
  <c r="J93" i="11" s="1"/>
  <c r="J108" i="11" a="1"/>
  <c r="J108" i="11" s="1"/>
  <c r="J123" i="11" a="1"/>
  <c r="J123" i="11" s="1"/>
  <c r="J141" i="11" a="1"/>
  <c r="J141" i="11" s="1"/>
  <c r="J160" i="11" a="1"/>
  <c r="J160" i="11" s="1"/>
  <c r="J176" i="11" a="1"/>
  <c r="J176" i="11" s="1"/>
  <c r="J194" i="11" a="1"/>
  <c r="J194" i="11" s="1"/>
  <c r="J208" i="11" a="1"/>
  <c r="J208" i="11" s="1"/>
  <c r="J225" i="11" a="1"/>
  <c r="J225" i="11" s="1"/>
  <c r="J4" i="11" a="1"/>
  <c r="J4" i="11" s="1"/>
  <c r="J199" i="11" a="1"/>
  <c r="J199" i="11" s="1"/>
  <c r="J13" i="11" a="1"/>
  <c r="J13" i="11" s="1"/>
  <c r="J29" i="11" a="1"/>
  <c r="J29" i="11" s="1"/>
  <c r="J44" i="11" a="1"/>
  <c r="J44" i="11" s="1"/>
  <c r="J60" i="11" a="1"/>
  <c r="J60" i="11" s="1"/>
  <c r="J75" i="11" a="1"/>
  <c r="J75" i="11" s="1"/>
  <c r="J94" i="11" a="1"/>
  <c r="J94" i="11" s="1"/>
  <c r="J109" i="11" a="1"/>
  <c r="J109" i="11" s="1"/>
  <c r="J124" i="11" a="1"/>
  <c r="J124" i="11" s="1"/>
  <c r="J138" i="11" a="1"/>
  <c r="J138" i="11" s="1"/>
  <c r="J153" i="11" a="1"/>
  <c r="J153" i="11" s="1"/>
  <c r="J169" i="11" a="1"/>
  <c r="J169" i="11" s="1"/>
  <c r="J184" i="11" a="1"/>
  <c r="J184" i="11" s="1"/>
  <c r="J202" i="11" a="1"/>
  <c r="J202" i="11" s="1"/>
  <c r="J216" i="11" a="1"/>
  <c r="J216" i="11" s="1"/>
  <c r="J232" i="11" a="1"/>
  <c r="J232" i="11" s="1"/>
  <c r="J162" i="11" a="1"/>
  <c r="J162" i="11" s="1"/>
  <c r="J226" i="11" a="1"/>
  <c r="J226" i="11" s="1"/>
  <c r="J22" i="11" a="1"/>
  <c r="J22" i="11" s="1"/>
  <c r="J37" i="11" a="1"/>
  <c r="J37" i="11" s="1"/>
  <c r="J53" i="11" a="1"/>
  <c r="J53" i="11" s="1"/>
  <c r="J68" i="11" a="1"/>
  <c r="J68" i="11" s="1"/>
  <c r="J83" i="11" a="1"/>
  <c r="J83" i="11" s="1"/>
  <c r="J102" i="11" a="1"/>
  <c r="J102" i="11" s="1"/>
  <c r="J117" i="11" a="1"/>
  <c r="J117" i="11" s="1"/>
  <c r="J132" i="11" a="1"/>
  <c r="J132" i="11" s="1"/>
  <c r="J158" i="11" a="1"/>
  <c r="J158" i="11" s="1"/>
  <c r="J217" i="11" a="1"/>
  <c r="J217" i="11" s="1"/>
  <c r="J27" i="11" a="1"/>
  <c r="J27" i="11" s="1"/>
  <c r="J77" i="11" a="1"/>
  <c r="J77" i="11" s="1"/>
  <c r="J107" i="11" a="1"/>
  <c r="J107" i="11" s="1"/>
  <c r="J159" i="11" a="1"/>
  <c r="J159" i="11" s="1"/>
  <c r="J207" i="11" a="1"/>
  <c r="J207" i="11" s="1"/>
  <c r="J28" i="11" a="1"/>
  <c r="J28" i="11" s="1"/>
  <c r="J15" i="11" a="1"/>
  <c r="J15" i="11" s="1"/>
  <c r="J34" i="11" a="1"/>
  <c r="J34" i="11" s="1"/>
  <c r="J50" i="11" a="1"/>
  <c r="J50" i="11" s="1"/>
  <c r="J65" i="11" a="1"/>
  <c r="J65" i="11" s="1"/>
  <c r="J80" i="11" a="1"/>
  <c r="J80" i="11" s="1"/>
  <c r="J95" i="11" a="1"/>
  <c r="J95" i="11" s="1"/>
  <c r="J114" i="11" a="1"/>
  <c r="J114" i="11" s="1"/>
  <c r="J129" i="11" a="1"/>
  <c r="J129" i="11" s="1"/>
  <c r="J148" i="11" a="1"/>
  <c r="J148" i="11" s="1"/>
  <c r="J163" i="11" a="1"/>
  <c r="J163" i="11" s="1"/>
  <c r="J179" i="11" a="1"/>
  <c r="J179" i="11" s="1"/>
  <c r="J193" i="11" a="1"/>
  <c r="J193" i="11" s="1"/>
  <c r="J211" i="11" a="1"/>
  <c r="J211" i="11" s="1"/>
  <c r="J227" i="11" a="1"/>
  <c r="J227" i="11" s="1"/>
  <c r="J154" i="11" a="1"/>
  <c r="J154" i="11" s="1"/>
  <c r="J223" i="11" a="1"/>
  <c r="J223" i="11" s="1"/>
  <c r="J16" i="11" a="1"/>
  <c r="J16" i="11" s="1"/>
  <c r="J31" i="11" a="1"/>
  <c r="J31" i="11" s="1"/>
  <c r="J47" i="11" a="1"/>
  <c r="J47" i="11" s="1"/>
  <c r="J66" i="11" a="1"/>
  <c r="J66" i="11" s="1"/>
  <c r="J81" i="11" a="1"/>
  <c r="J81" i="11" s="1"/>
  <c r="J96" i="11" a="1"/>
  <c r="J96" i="11" s="1"/>
  <c r="J111" i="11" a="1"/>
  <c r="J111" i="11" s="1"/>
  <c r="J130" i="11" a="1"/>
  <c r="J130" i="11" s="1"/>
  <c r="J145" i="11" a="1"/>
  <c r="J145" i="11" s="1"/>
  <c r="J164" i="11" a="1"/>
  <c r="J164" i="11" s="1"/>
  <c r="J183" i="11" a="1"/>
  <c r="J183" i="11" s="1"/>
  <c r="J197" i="11" a="1"/>
  <c r="J197" i="11" s="1"/>
  <c r="J215" i="11" a="1"/>
  <c r="J215" i="11" s="1"/>
  <c r="J231" i="11" a="1"/>
  <c r="J231" i="11" s="1"/>
  <c r="J147" i="11" a="1"/>
  <c r="J147" i="11" s="1"/>
  <c r="J210" i="11" a="1"/>
  <c r="J210" i="11" s="1"/>
  <c r="J17" i="11" a="1"/>
  <c r="J17" i="11" s="1"/>
  <c r="J32" i="11" a="1"/>
  <c r="J32" i="11" s="1"/>
  <c r="J48" i="11" a="1"/>
  <c r="J48" i="11" s="1"/>
  <c r="J63" i="11" a="1"/>
  <c r="J63" i="11" s="1"/>
  <c r="J82" i="11" a="1"/>
  <c r="J82" i="11" s="1"/>
  <c r="J97" i="11" a="1"/>
  <c r="J97" i="11" s="1"/>
  <c r="J112" i="11" a="1"/>
  <c r="J112" i="11" s="1"/>
  <c r="J127" i="11" a="1"/>
  <c r="J127" i="11" s="1"/>
  <c r="J142" i="11" a="1"/>
  <c r="J142" i="11" s="1"/>
  <c r="J157" i="11" a="1"/>
  <c r="J157" i="11" s="1"/>
  <c r="J173" i="11" a="1"/>
  <c r="J173" i="11" s="1"/>
  <c r="J191" i="11" a="1"/>
  <c r="J191" i="11" s="1"/>
  <c r="J205" i="11" a="1"/>
  <c r="J205" i="11" s="1"/>
  <c r="J219" i="11" a="1"/>
  <c r="J219" i="11" s="1"/>
  <c r="J235" i="11" a="1"/>
  <c r="J235" i="11" s="1"/>
  <c r="J181" i="11" a="1"/>
  <c r="J181" i="11" s="1"/>
  <c r="J10" i="11" a="1"/>
  <c r="J10" i="11" s="1"/>
  <c r="J26" i="11" a="1"/>
  <c r="J26" i="11" s="1"/>
  <c r="J41" i="11" a="1"/>
  <c r="J41" i="11" s="1"/>
  <c r="J57" i="11" a="1"/>
  <c r="J57" i="11" s="1"/>
  <c r="J72" i="11" a="1"/>
  <c r="J72" i="11" s="1"/>
  <c r="J87" i="11" a="1"/>
  <c r="J87" i="11" s="1"/>
  <c r="J106" i="11" a="1"/>
  <c r="J106" i="11" s="1"/>
  <c r="J121" i="11" a="1"/>
  <c r="J121" i="11" s="1"/>
  <c r="J135" i="11" a="1"/>
  <c r="J135" i="11" s="1"/>
  <c r="J170" i="11" a="1"/>
  <c r="J170" i="11" s="1"/>
  <c r="J5" i="11" a="1"/>
  <c r="J5" i="11" s="1"/>
  <c r="J11" i="11" a="1"/>
  <c r="J11" i="11" s="1"/>
  <c r="J46" i="11" a="1"/>
  <c r="J46" i="11" s="1"/>
  <c r="J92" i="11" a="1"/>
  <c r="J92" i="11" s="1"/>
  <c r="J144" i="11" a="1"/>
  <c r="J144" i="11" s="1"/>
  <c r="J175" i="11" a="1"/>
  <c r="J175" i="11" s="1"/>
  <c r="J224" i="11" a="1"/>
  <c r="J224" i="11" s="1"/>
  <c r="J12" i="11" a="1"/>
  <c r="J12" i="11" s="1"/>
  <c r="J19" i="11" a="1"/>
  <c r="J19" i="11" s="1"/>
  <c r="J38" i="11" a="1"/>
  <c r="J38" i="11" s="1"/>
  <c r="J54" i="11" a="1"/>
  <c r="J54" i="11" s="1"/>
  <c r="J69" i="11" a="1"/>
  <c r="J69" i="11" s="1"/>
  <c r="J84" i="11" a="1"/>
  <c r="J84" i="11" s="1"/>
  <c r="J99" i="11" a="1"/>
  <c r="J99" i="11" s="1"/>
  <c r="J118" i="11" a="1"/>
  <c r="J118" i="11" s="1"/>
  <c r="J136" i="11" a="1"/>
  <c r="J136" i="11" s="1"/>
  <c r="J151" i="11" a="1"/>
  <c r="J151" i="11" s="1"/>
  <c r="J167" i="11" a="1"/>
  <c r="J167" i="11" s="1"/>
  <c r="J182" i="11" a="1"/>
  <c r="J182" i="11" s="1"/>
  <c r="J196" i="11" a="1"/>
  <c r="J196" i="11" s="1"/>
  <c r="J214" i="11" a="1"/>
  <c r="J214" i="11" s="1"/>
  <c r="J230" i="11" a="1"/>
  <c r="J230" i="11" s="1"/>
  <c r="J174" i="11" a="1"/>
  <c r="J174" i="11" s="1"/>
  <c r="J233" i="11" a="1"/>
  <c r="J233" i="11" s="1"/>
  <c r="J20" i="11" a="1"/>
  <c r="J20" i="11" s="1"/>
  <c r="J35" i="11" a="1"/>
  <c r="J35" i="11" s="1"/>
  <c r="J51" i="11" a="1"/>
  <c r="J51" i="11" s="1"/>
  <c r="J70" i="11" a="1"/>
  <c r="J70" i="11" s="1"/>
  <c r="J85" i="11" a="1"/>
  <c r="J85" i="11" s="1"/>
  <c r="J100" i="11" a="1"/>
  <c r="J100" i="11" s="1"/>
  <c r="J115" i="11" a="1"/>
  <c r="J115" i="11" s="1"/>
  <c r="J133" i="11" a="1"/>
  <c r="J133" i="11" s="1"/>
  <c r="J152" i="11" a="1"/>
  <c r="J152" i="11" s="1"/>
  <c r="J168" i="11" a="1"/>
  <c r="J168" i="11" s="1"/>
  <c r="J187" i="11" a="1"/>
  <c r="J187" i="11" s="1"/>
  <c r="J201" i="11" a="1"/>
  <c r="J201" i="11" s="1"/>
  <c r="J218" i="11" a="1"/>
  <c r="J218" i="11" s="1"/>
  <c r="J234" i="11" a="1"/>
  <c r="J234" i="11" s="1"/>
  <c r="J166" i="11" a="1"/>
  <c r="J166" i="11" s="1"/>
  <c r="J229" i="11" a="1"/>
  <c r="J229" i="11" s="1"/>
  <c r="J21" i="11" a="1"/>
  <c r="J21" i="11" s="1"/>
  <c r="J36" i="11" a="1"/>
  <c r="J36" i="11" s="1"/>
  <c r="J52" i="11" a="1"/>
  <c r="J52" i="11" s="1"/>
  <c r="J67" i="11" a="1"/>
  <c r="J67" i="11" s="1"/>
  <c r="J86" i="11" a="1"/>
  <c r="J86" i="11" s="1"/>
  <c r="J101" i="11" a="1"/>
  <c r="J101" i="11" s="1"/>
  <c r="J116" i="11" a="1"/>
  <c r="J116" i="11" s="1"/>
  <c r="J131" i="11" a="1"/>
  <c r="J131" i="11" s="1"/>
  <c r="J146" i="11" a="1"/>
  <c r="J146" i="11" s="1"/>
  <c r="J161" i="11" a="1"/>
  <c r="J161" i="11" s="1"/>
  <c r="J177" i="11" a="1"/>
  <c r="J177" i="11" s="1"/>
  <c r="J195" i="11" a="1"/>
  <c r="J195" i="11" s="1"/>
  <c r="J209" i="11" a="1"/>
  <c r="J209" i="11" s="1"/>
  <c r="J222" i="11" a="1"/>
  <c r="J222" i="11" s="1"/>
  <c r="J238" i="11" a="1"/>
  <c r="J238" i="11" s="1"/>
  <c r="J192" i="11" a="1"/>
  <c r="J192" i="11" s="1"/>
  <c r="J14" i="11" a="1"/>
  <c r="J14" i="11" s="1"/>
  <c r="J30" i="11" a="1"/>
  <c r="J30" i="11" s="1"/>
  <c r="J45" i="11" a="1"/>
  <c r="J45" i="11" s="1"/>
  <c r="J61" i="11" a="1"/>
  <c r="J61" i="11" s="1"/>
  <c r="J76" i="11" a="1"/>
  <c r="J76" i="11" s="1"/>
  <c r="J91" i="11" a="1"/>
  <c r="J91" i="11" s="1"/>
  <c r="J110" i="11" a="1"/>
  <c r="J110" i="11" s="1"/>
  <c r="J125" i="11" a="1"/>
  <c r="J125" i="11" s="1"/>
  <c r="J139" i="11" a="1"/>
  <c r="J139" i="11" s="1"/>
  <c r="J188" i="11" a="1"/>
  <c r="J188" i="11" s="1"/>
  <c r="FK4" i="6"/>
  <c r="CK4" i="6"/>
  <c r="BQ4" i="6"/>
  <c r="CA4" i="6"/>
  <c r="AW4" i="6"/>
  <c r="AM4" i="6"/>
  <c r="Q4" i="6"/>
  <c r="S4" i="6"/>
  <c r="AK22" i="2"/>
  <c r="AL22" i="2" s="1"/>
  <c r="AK21" i="2"/>
  <c r="AL21" i="2" s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4" i="2"/>
  <c r="C6" i="19" l="1"/>
  <c r="AI15" i="2"/>
  <c r="AI16" i="2"/>
  <c r="AI17" i="2"/>
  <c r="AI14" i="2"/>
  <c r="AB6" i="2"/>
  <c r="AC8" i="2"/>
  <c r="AB10" i="2"/>
  <c r="AC10" i="2"/>
  <c r="AE10" i="2" s="1"/>
  <c r="D11" i="6" s="1"/>
  <c r="AB12" i="2"/>
  <c r="AC12" i="2"/>
  <c r="AB14" i="2"/>
  <c r="AC14" i="2"/>
  <c r="AE14" i="2" s="1"/>
  <c r="D15" i="6" s="1"/>
  <c r="AB16" i="2"/>
  <c r="AC16" i="2"/>
  <c r="AB18" i="2"/>
  <c r="AC18" i="2"/>
  <c r="AE18" i="2" s="1"/>
  <c r="D19" i="6" s="1"/>
  <c r="AB20" i="2"/>
  <c r="AC20" i="2"/>
  <c r="AB22" i="2"/>
  <c r="AC22" i="2"/>
  <c r="AE22" i="2" s="1"/>
  <c r="D23" i="6" s="1"/>
  <c r="AC4" i="2"/>
  <c r="AB4" i="2"/>
  <c r="AB5" i="2"/>
  <c r="AC5" i="2"/>
  <c r="AE5" i="2" s="1"/>
  <c r="D6" i="6" s="1"/>
  <c r="AC6" i="2"/>
  <c r="AB7" i="2"/>
  <c r="AC7" i="2"/>
  <c r="AB8" i="2"/>
  <c r="AD8" i="2" s="1"/>
  <c r="C9" i="6" s="1"/>
  <c r="AB9" i="2"/>
  <c r="AC9" i="2"/>
  <c r="AB11" i="2"/>
  <c r="AC11" i="2"/>
  <c r="AE11" i="2" s="1"/>
  <c r="D12" i="6" s="1"/>
  <c r="AB13" i="2"/>
  <c r="AC13" i="2"/>
  <c r="AB15" i="2"/>
  <c r="AC15" i="2"/>
  <c r="AE15" i="2" s="1"/>
  <c r="D16" i="6" s="1"/>
  <c r="AB17" i="2"/>
  <c r="AC17" i="2"/>
  <c r="AB19" i="2"/>
  <c r="AC19" i="2"/>
  <c r="AE19" i="2" s="1"/>
  <c r="D20" i="6" s="1"/>
  <c r="AB21" i="2"/>
  <c r="AC21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Y4" i="2"/>
  <c r="X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W4" i="2"/>
  <c r="V4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U6" i="2"/>
  <c r="T6" i="2"/>
  <c r="M8" i="6"/>
  <c r="R8" i="6" s="1"/>
  <c r="M9" i="6"/>
  <c r="R9" i="6" s="1"/>
  <c r="M10" i="6"/>
  <c r="R10" i="6" s="1"/>
  <c r="M11" i="6"/>
  <c r="R11" i="6" s="1"/>
  <c r="M12" i="6"/>
  <c r="R12" i="6" s="1"/>
  <c r="M13" i="6"/>
  <c r="R13" i="6" s="1"/>
  <c r="M14" i="6"/>
  <c r="R14" i="6" s="1"/>
  <c r="M15" i="6"/>
  <c r="R15" i="6" s="1"/>
  <c r="M16" i="6"/>
  <c r="R16" i="6" s="1"/>
  <c r="M17" i="6"/>
  <c r="R17" i="6" s="1"/>
  <c r="M18" i="6"/>
  <c r="R18" i="6" s="1"/>
  <c r="M19" i="6"/>
  <c r="R19" i="6" s="1"/>
  <c r="M7" i="6"/>
  <c r="R7" i="6" s="1"/>
  <c r="M6" i="6"/>
  <c r="R6" i="6" s="1"/>
  <c r="C8" i="19" l="1"/>
  <c r="F5" i="19" s="1"/>
  <c r="F4" i="19"/>
  <c r="EX13" i="6"/>
  <c r="EZ13" i="6" s="1"/>
  <c r="BB16" i="6"/>
  <c r="BD16" i="6" s="1"/>
  <c r="CP14" i="6"/>
  <c r="CR14" i="6" s="1"/>
  <c r="N16" i="6"/>
  <c r="P16" i="6" s="1"/>
  <c r="FH13" i="6"/>
  <c r="FJ13" i="6" s="1"/>
  <c r="EN13" i="6"/>
  <c r="EP13" i="6" s="1"/>
  <c r="AH16" i="6"/>
  <c r="AJ16" i="6" s="1"/>
  <c r="X17" i="6"/>
  <c r="Z17" i="6" s="1"/>
  <c r="EX9" i="6"/>
  <c r="EZ9" i="6" s="1"/>
  <c r="BB12" i="6"/>
  <c r="BD12" i="6" s="1"/>
  <c r="EN9" i="6"/>
  <c r="EP9" i="6" s="1"/>
  <c r="CP10" i="6"/>
  <c r="CR10" i="6" s="1"/>
  <c r="N12" i="6"/>
  <c r="P12" i="6" s="1"/>
  <c r="FH9" i="6"/>
  <c r="FJ9" i="6" s="1"/>
  <c r="AH12" i="6"/>
  <c r="AJ12" i="6" s="1"/>
  <c r="X13" i="6"/>
  <c r="Z13" i="6" s="1"/>
  <c r="X7" i="6"/>
  <c r="Z7" i="6" s="1"/>
  <c r="AH6" i="6"/>
  <c r="AJ6" i="6" s="1"/>
  <c r="BB6" i="6"/>
  <c r="BD6" i="6" s="1"/>
  <c r="N6" i="6"/>
  <c r="P6" i="6" s="1"/>
  <c r="ED20" i="6"/>
  <c r="EF20" i="6" s="1"/>
  <c r="CZ21" i="6"/>
  <c r="DB21" i="6" s="1"/>
  <c r="DT21" i="6"/>
  <c r="DV21" i="6" s="1"/>
  <c r="DJ20" i="6"/>
  <c r="DL20" i="6" s="1"/>
  <c r="ED16" i="6"/>
  <c r="EF16" i="6" s="1"/>
  <c r="CZ17" i="6"/>
  <c r="DB17" i="6" s="1"/>
  <c r="BL19" i="6"/>
  <c r="BN19" i="6" s="1"/>
  <c r="AR19" i="6"/>
  <c r="AT19" i="6" s="1"/>
  <c r="DT17" i="6"/>
  <c r="DV17" i="6" s="1"/>
  <c r="DJ16" i="6"/>
  <c r="DL16" i="6" s="1"/>
  <c r="BV19" i="6"/>
  <c r="BX19" i="6" s="1"/>
  <c r="ED12" i="6"/>
  <c r="EF12" i="6" s="1"/>
  <c r="CZ13" i="6"/>
  <c r="DB13" i="6" s="1"/>
  <c r="BL15" i="6"/>
  <c r="BN15" i="6" s="1"/>
  <c r="CF15" i="6"/>
  <c r="CH15" i="6" s="1"/>
  <c r="DT13" i="6"/>
  <c r="DV13" i="6" s="1"/>
  <c r="DJ12" i="6"/>
  <c r="DL12" i="6" s="1"/>
  <c r="BV15" i="6"/>
  <c r="BX15" i="6" s="1"/>
  <c r="AR15" i="6"/>
  <c r="AT15" i="6" s="1"/>
  <c r="ED8" i="6"/>
  <c r="EF8" i="6" s="1"/>
  <c r="CZ9" i="6"/>
  <c r="DB9" i="6" s="1"/>
  <c r="BL11" i="6"/>
  <c r="BN11" i="6" s="1"/>
  <c r="DT9" i="6"/>
  <c r="DV9" i="6" s="1"/>
  <c r="DJ8" i="6"/>
  <c r="DL8" i="6" s="1"/>
  <c r="BV11" i="6"/>
  <c r="BX11" i="6" s="1"/>
  <c r="CF11" i="6"/>
  <c r="CH11" i="6" s="1"/>
  <c r="AR11" i="6"/>
  <c r="AT11" i="6" s="1"/>
  <c r="EX17" i="6"/>
  <c r="EZ17" i="6" s="1"/>
  <c r="FH17" i="6"/>
  <c r="FJ17" i="6" s="1"/>
  <c r="EN17" i="6"/>
  <c r="EP17" i="6" s="1"/>
  <c r="CP18" i="6"/>
  <c r="CR18" i="6" s="1"/>
  <c r="FH6" i="6"/>
  <c r="FJ6" i="6" s="1"/>
  <c r="AH9" i="6"/>
  <c r="AJ9" i="6" s="1"/>
  <c r="X10" i="6"/>
  <c r="Z10" i="6" s="1"/>
  <c r="DJ7" i="6"/>
  <c r="DL7" i="6" s="1"/>
  <c r="EX6" i="6"/>
  <c r="EZ6" i="6" s="1"/>
  <c r="BB9" i="6"/>
  <c r="BD9" i="6" s="1"/>
  <c r="AR10" i="6"/>
  <c r="AT10" i="6" s="1"/>
  <c r="CP7" i="6"/>
  <c r="CR7" i="6" s="1"/>
  <c r="AD19" i="2"/>
  <c r="C20" i="6" s="1"/>
  <c r="AD15" i="2"/>
  <c r="C16" i="6" s="1"/>
  <c r="AD11" i="2"/>
  <c r="C12" i="6" s="1"/>
  <c r="AE7" i="2"/>
  <c r="D8" i="6" s="1"/>
  <c r="AD5" i="2"/>
  <c r="C6" i="6" s="1"/>
  <c r="AD22" i="2"/>
  <c r="C23" i="6" s="1"/>
  <c r="AD18" i="2"/>
  <c r="C19" i="6" s="1"/>
  <c r="AD14" i="2"/>
  <c r="C15" i="6" s="1"/>
  <c r="AD10" i="2"/>
  <c r="C11" i="6" s="1"/>
  <c r="AE21" i="2"/>
  <c r="D22" i="6" s="1"/>
  <c r="AE17" i="2"/>
  <c r="D18" i="6" s="1"/>
  <c r="AE13" i="2"/>
  <c r="D14" i="6" s="1"/>
  <c r="AE9" i="2"/>
  <c r="D10" i="6" s="1"/>
  <c r="AD7" i="2"/>
  <c r="C8" i="6" s="1"/>
  <c r="AD4" i="2"/>
  <c r="C5" i="6" s="1"/>
  <c r="AE20" i="2"/>
  <c r="D21" i="6" s="1"/>
  <c r="AE16" i="2"/>
  <c r="D17" i="6" s="1"/>
  <c r="AE12" i="2"/>
  <c r="D13" i="6" s="1"/>
  <c r="AE8" i="2"/>
  <c r="D9" i="6" s="1"/>
  <c r="AD21" i="2"/>
  <c r="C22" i="6" s="1"/>
  <c r="AD17" i="2"/>
  <c r="C18" i="6" s="1"/>
  <c r="AD13" i="2"/>
  <c r="C14" i="6" s="1"/>
  <c r="AD9" i="2"/>
  <c r="C10" i="6" s="1"/>
  <c r="AE6" i="2"/>
  <c r="D7" i="6" s="1"/>
  <c r="AE4" i="2"/>
  <c r="D5" i="6" s="1"/>
  <c r="AD20" i="2"/>
  <c r="C21" i="6" s="1"/>
  <c r="AD16" i="2"/>
  <c r="C17" i="6" s="1"/>
  <c r="AD12" i="2"/>
  <c r="C13" i="6" s="1"/>
  <c r="AD6" i="2"/>
  <c r="C7" i="6" s="1"/>
  <c r="AL15" i="4"/>
  <c r="F6" i="19" l="1"/>
  <c r="I6" i="19" s="1"/>
  <c r="I8" i="19" s="1"/>
  <c r="I4" i="19"/>
  <c r="I5" i="19" s="1"/>
  <c r="I7" i="19" s="1"/>
  <c r="I9" i="19" s="1"/>
  <c r="F8" i="19"/>
  <c r="F7" i="19"/>
  <c r="H13" i="19" s="1"/>
  <c r="BL10" i="6"/>
  <c r="BN10" i="6" s="1"/>
  <c r="DT8" i="6"/>
  <c r="DV8" i="6" s="1"/>
  <c r="BV10" i="6"/>
  <c r="BX10" i="6" s="1"/>
  <c r="N11" i="6"/>
  <c r="P11" i="6" s="1"/>
  <c r="EN8" i="6"/>
  <c r="EP8" i="6" s="1"/>
  <c r="CF10" i="6"/>
  <c r="CH10" i="6" s="1"/>
  <c r="ED7" i="6"/>
  <c r="EF7" i="6" s="1"/>
  <c r="CZ8" i="6"/>
  <c r="DB8" i="6" s="1"/>
  <c r="CP16" i="6"/>
  <c r="CR16" i="6" s="1"/>
  <c r="FH15" i="6"/>
  <c r="FJ15" i="6" s="1"/>
  <c r="EN15" i="6"/>
  <c r="EP15" i="6" s="1"/>
  <c r="AH18" i="6"/>
  <c r="AJ18" i="6" s="1"/>
  <c r="X19" i="6"/>
  <c r="Z19" i="6" s="1"/>
  <c r="EX15" i="6"/>
  <c r="EZ15" i="6" s="1"/>
  <c r="BB18" i="6"/>
  <c r="BD18" i="6" s="1"/>
  <c r="N18" i="6"/>
  <c r="P18" i="6" s="1"/>
  <c r="EN10" i="6"/>
  <c r="EP10" i="6" s="1"/>
  <c r="CF12" i="6"/>
  <c r="CH12" i="6" s="1"/>
  <c r="ED9" i="6"/>
  <c r="EF9" i="6" s="1"/>
  <c r="CZ10" i="6"/>
  <c r="DB10" i="6" s="1"/>
  <c r="DT10" i="6"/>
  <c r="DV10" i="6" s="1"/>
  <c r="BV12" i="6"/>
  <c r="BX12" i="6" s="1"/>
  <c r="BL12" i="6"/>
  <c r="BN12" i="6" s="1"/>
  <c r="N13" i="6"/>
  <c r="P13" i="6" s="1"/>
  <c r="DT11" i="6"/>
  <c r="DV11" i="6" s="1"/>
  <c r="DJ10" i="6"/>
  <c r="DL10" i="6" s="1"/>
  <c r="BV13" i="6"/>
  <c r="BX13" i="6" s="1"/>
  <c r="CF13" i="6"/>
  <c r="CH13" i="6" s="1"/>
  <c r="AR13" i="6"/>
  <c r="AT13" i="6" s="1"/>
  <c r="ED10" i="6"/>
  <c r="EF10" i="6" s="1"/>
  <c r="CZ11" i="6"/>
  <c r="DB11" i="6" s="1"/>
  <c r="BL13" i="6"/>
  <c r="BN13" i="6" s="1"/>
  <c r="FH19" i="6"/>
  <c r="FJ19" i="6" s="1"/>
  <c r="EN19" i="6"/>
  <c r="EP19" i="6" s="1"/>
  <c r="CP20" i="6"/>
  <c r="CR20" i="6" s="1"/>
  <c r="EX19" i="6"/>
  <c r="EZ19" i="6" s="1"/>
  <c r="EN14" i="6"/>
  <c r="EP14" i="6" s="1"/>
  <c r="CF16" i="6"/>
  <c r="CH16" i="6" s="1"/>
  <c r="ED13" i="6"/>
  <c r="EF13" i="6" s="1"/>
  <c r="CZ14" i="6"/>
  <c r="DB14" i="6" s="1"/>
  <c r="DT14" i="6"/>
  <c r="DV14" i="6" s="1"/>
  <c r="BL16" i="6"/>
  <c r="BN16" i="6" s="1"/>
  <c r="BV16" i="6"/>
  <c r="BX16" i="6" s="1"/>
  <c r="N17" i="6"/>
  <c r="P17" i="6" s="1"/>
  <c r="FH14" i="6"/>
  <c r="FJ14" i="6" s="1"/>
  <c r="AH17" i="6"/>
  <c r="AJ17" i="6" s="1"/>
  <c r="X18" i="6"/>
  <c r="Z18" i="6" s="1"/>
  <c r="DJ15" i="6"/>
  <c r="DL15" i="6" s="1"/>
  <c r="EX14" i="6"/>
  <c r="EZ14" i="6" s="1"/>
  <c r="BB17" i="6"/>
  <c r="BD17" i="6" s="1"/>
  <c r="AR18" i="6"/>
  <c r="AT18" i="6" s="1"/>
  <c r="CP15" i="6"/>
  <c r="CR15" i="6" s="1"/>
  <c r="DT7" i="6"/>
  <c r="DV7" i="6" s="1"/>
  <c r="DJ6" i="6"/>
  <c r="DL6" i="6" s="1"/>
  <c r="BV9" i="6"/>
  <c r="BX9" i="6" s="1"/>
  <c r="CF9" i="6"/>
  <c r="CH9" i="6" s="1"/>
  <c r="AR9" i="6"/>
  <c r="AT9" i="6" s="1"/>
  <c r="BL9" i="6"/>
  <c r="BN9" i="6" s="1"/>
  <c r="ED6" i="6"/>
  <c r="EF6" i="6" s="1"/>
  <c r="CZ7" i="6"/>
  <c r="DB7" i="6" s="1"/>
  <c r="EX16" i="6"/>
  <c r="EZ16" i="6" s="1"/>
  <c r="BB19" i="6"/>
  <c r="BD19" i="6" s="1"/>
  <c r="CP17" i="6"/>
  <c r="CR17" i="6" s="1"/>
  <c r="DJ17" i="6"/>
  <c r="DL17" i="6" s="1"/>
  <c r="FH16" i="6"/>
  <c r="FJ16" i="6" s="1"/>
  <c r="AH19" i="6"/>
  <c r="AJ19" i="6" s="1"/>
  <c r="X20" i="6"/>
  <c r="Z20" i="6" s="1"/>
  <c r="BL14" i="6"/>
  <c r="BN14" i="6" s="1"/>
  <c r="DT12" i="6"/>
  <c r="DV12" i="6" s="1"/>
  <c r="BV14" i="6"/>
  <c r="BX14" i="6" s="1"/>
  <c r="N15" i="6"/>
  <c r="P15" i="6" s="1"/>
  <c r="ED11" i="6"/>
  <c r="EF11" i="6" s="1"/>
  <c r="CZ12" i="6"/>
  <c r="DB12" i="6" s="1"/>
  <c r="EN12" i="6"/>
  <c r="EP12" i="6" s="1"/>
  <c r="CF14" i="6"/>
  <c r="CH14" i="6" s="1"/>
  <c r="EN6" i="6"/>
  <c r="EP6" i="6" s="1"/>
  <c r="CF8" i="6"/>
  <c r="CH8" i="6" s="1"/>
  <c r="CZ6" i="6"/>
  <c r="DB6" i="6" s="1"/>
  <c r="ED5" i="6"/>
  <c r="EF5" i="6" s="1"/>
  <c r="BL8" i="6"/>
  <c r="BN8" i="6" s="1"/>
  <c r="DT6" i="6"/>
  <c r="DV6" i="6" s="1"/>
  <c r="BV8" i="6"/>
  <c r="BX8" i="6" s="1"/>
  <c r="N9" i="6"/>
  <c r="P9" i="6" s="1"/>
  <c r="EX20" i="6"/>
  <c r="EZ20" i="6" s="1"/>
  <c r="FH20" i="6"/>
  <c r="FJ20" i="6" s="1"/>
  <c r="CP21" i="6"/>
  <c r="CR21" i="6" s="1"/>
  <c r="DJ21" i="6"/>
  <c r="DL21" i="6" s="1"/>
  <c r="DJ5" i="6"/>
  <c r="DL5" i="6" s="1"/>
  <c r="BB7" i="6"/>
  <c r="BD7" i="6" s="1"/>
  <c r="AR8" i="6"/>
  <c r="AT8" i="6" s="1"/>
  <c r="X8" i="6"/>
  <c r="Z8" i="6" s="1"/>
  <c r="CP5" i="6"/>
  <c r="CR5" i="6" s="1"/>
  <c r="AH7" i="6"/>
  <c r="AJ7" i="6" s="1"/>
  <c r="BL5" i="6"/>
  <c r="BN5" i="6" s="1"/>
  <c r="BV5" i="6"/>
  <c r="BX5" i="6" s="1"/>
  <c r="CF5" i="6"/>
  <c r="CH5" i="6" s="1"/>
  <c r="AR5" i="6"/>
  <c r="AT5" i="6" s="1"/>
  <c r="D4" i="6"/>
  <c r="X5" i="6" s="1"/>
  <c r="Z5" i="6" s="1"/>
  <c r="BL18" i="6"/>
  <c r="BN18" i="6" s="1"/>
  <c r="DT16" i="6"/>
  <c r="DV16" i="6" s="1"/>
  <c r="BV18" i="6"/>
  <c r="BX18" i="6" s="1"/>
  <c r="N19" i="6"/>
  <c r="P19" i="6" s="1"/>
  <c r="EN16" i="6"/>
  <c r="EP16" i="6" s="1"/>
  <c r="CF18" i="6"/>
  <c r="CH18" i="6" s="1"/>
  <c r="ED15" i="6"/>
  <c r="EF15" i="6" s="1"/>
  <c r="CZ16" i="6"/>
  <c r="DB16" i="6" s="1"/>
  <c r="DT15" i="6"/>
  <c r="DV15" i="6" s="1"/>
  <c r="DJ14" i="6"/>
  <c r="DL14" i="6" s="1"/>
  <c r="BV17" i="6"/>
  <c r="BX17" i="6" s="1"/>
  <c r="CF17" i="6"/>
  <c r="CH17" i="6" s="1"/>
  <c r="AR17" i="6"/>
  <c r="AT17" i="6" s="1"/>
  <c r="BL17" i="6"/>
  <c r="BN17" i="6" s="1"/>
  <c r="ED14" i="6"/>
  <c r="EF14" i="6" s="1"/>
  <c r="CZ15" i="6"/>
  <c r="DB15" i="6" s="1"/>
  <c r="CP8" i="6"/>
  <c r="CR8" i="6" s="1"/>
  <c r="FH7" i="6"/>
  <c r="FJ7" i="6" s="1"/>
  <c r="EN7" i="6"/>
  <c r="EP7" i="6" s="1"/>
  <c r="AH10" i="6"/>
  <c r="AJ10" i="6" s="1"/>
  <c r="X11" i="6"/>
  <c r="Z11" i="6" s="1"/>
  <c r="EX7" i="6"/>
  <c r="EZ7" i="6" s="1"/>
  <c r="BB10" i="6"/>
  <c r="BD10" i="6" s="1"/>
  <c r="N10" i="6"/>
  <c r="P10" i="6" s="1"/>
  <c r="EX8" i="6"/>
  <c r="EZ8" i="6" s="1"/>
  <c r="BB11" i="6"/>
  <c r="BD11" i="6" s="1"/>
  <c r="AR12" i="6"/>
  <c r="AT12" i="6" s="1"/>
  <c r="CP9" i="6"/>
  <c r="CR9" i="6" s="1"/>
  <c r="FH8" i="6"/>
  <c r="FJ8" i="6" s="1"/>
  <c r="AH11" i="6"/>
  <c r="AJ11" i="6" s="1"/>
  <c r="X12" i="6"/>
  <c r="Z12" i="6" s="1"/>
  <c r="DJ9" i="6"/>
  <c r="DL9" i="6" s="1"/>
  <c r="BL6" i="6"/>
  <c r="BN6" i="6" s="1"/>
  <c r="BV6" i="6"/>
  <c r="BX6" i="6" s="1"/>
  <c r="N7" i="6"/>
  <c r="P7" i="6" s="1"/>
  <c r="CF6" i="6"/>
  <c r="CH6" i="6" s="1"/>
  <c r="EN18" i="6"/>
  <c r="EP18" i="6" s="1"/>
  <c r="ED17" i="6"/>
  <c r="EF17" i="6" s="1"/>
  <c r="CZ18" i="6"/>
  <c r="DB18" i="6" s="1"/>
  <c r="DT18" i="6"/>
  <c r="DV18" i="6" s="1"/>
  <c r="AH5" i="6"/>
  <c r="AJ5" i="6" s="1"/>
  <c r="AR6" i="6"/>
  <c r="AT6" i="6" s="1"/>
  <c r="BB5" i="6"/>
  <c r="BD5" i="6" s="1"/>
  <c r="X6" i="6"/>
  <c r="Z6" i="6" s="1"/>
  <c r="C4" i="6"/>
  <c r="N5" i="6" s="1"/>
  <c r="P5" i="6" s="1"/>
  <c r="FH18" i="6"/>
  <c r="FJ18" i="6" s="1"/>
  <c r="DJ19" i="6"/>
  <c r="DL19" i="6" s="1"/>
  <c r="CP19" i="6"/>
  <c r="CR19" i="6" s="1"/>
  <c r="EX18" i="6"/>
  <c r="EZ18" i="6" s="1"/>
  <c r="FH10" i="6"/>
  <c r="FJ10" i="6" s="1"/>
  <c r="AH13" i="6"/>
  <c r="AJ13" i="6" s="1"/>
  <c r="X14" i="6"/>
  <c r="Z14" i="6" s="1"/>
  <c r="DJ11" i="6"/>
  <c r="DL11" i="6" s="1"/>
  <c r="CP11" i="6"/>
  <c r="CR11" i="6" s="1"/>
  <c r="EX10" i="6"/>
  <c r="EZ10" i="6" s="1"/>
  <c r="BB13" i="6"/>
  <c r="BD13" i="6" s="1"/>
  <c r="AR14" i="6"/>
  <c r="AT14" i="6" s="1"/>
  <c r="CZ5" i="6"/>
  <c r="DB5" i="6" s="1"/>
  <c r="BL7" i="6"/>
  <c r="BN7" i="6" s="1"/>
  <c r="DT5" i="6"/>
  <c r="DV5" i="6" s="1"/>
  <c r="CF7" i="6"/>
  <c r="CH7" i="6" s="1"/>
  <c r="BV7" i="6"/>
  <c r="BX7" i="6" s="1"/>
  <c r="AR7" i="6"/>
  <c r="AT7" i="6" s="1"/>
  <c r="DT20" i="6"/>
  <c r="DV20" i="6" s="1"/>
  <c r="ED19" i="6"/>
  <c r="EF19" i="6" s="1"/>
  <c r="CZ20" i="6"/>
  <c r="DB20" i="6" s="1"/>
  <c r="EN20" i="6"/>
  <c r="EP20" i="6" s="1"/>
  <c r="DT19" i="6"/>
  <c r="DV19" i="6" s="1"/>
  <c r="DJ18" i="6"/>
  <c r="DL18" i="6" s="1"/>
  <c r="ED18" i="6"/>
  <c r="EF18" i="6" s="1"/>
  <c r="CZ19" i="6"/>
  <c r="DB19" i="6" s="1"/>
  <c r="CP12" i="6"/>
  <c r="CR12" i="6" s="1"/>
  <c r="FH11" i="6"/>
  <c r="FJ11" i="6" s="1"/>
  <c r="EN11" i="6"/>
  <c r="EP11" i="6" s="1"/>
  <c r="AH14" i="6"/>
  <c r="AJ14" i="6" s="1"/>
  <c r="X15" i="6"/>
  <c r="Z15" i="6" s="1"/>
  <c r="EX11" i="6"/>
  <c r="EZ11" i="6" s="1"/>
  <c r="BB14" i="6"/>
  <c r="BD14" i="6" s="1"/>
  <c r="N14" i="6"/>
  <c r="P14" i="6" s="1"/>
  <c r="EX12" i="6"/>
  <c r="EZ12" i="6" s="1"/>
  <c r="BB15" i="6"/>
  <c r="BD15" i="6" s="1"/>
  <c r="AR16" i="6"/>
  <c r="AT16" i="6" s="1"/>
  <c r="CP13" i="6"/>
  <c r="CR13" i="6" s="1"/>
  <c r="FH12" i="6"/>
  <c r="FJ12" i="6" s="1"/>
  <c r="AH15" i="6"/>
  <c r="AJ15" i="6" s="1"/>
  <c r="X16" i="6"/>
  <c r="Z16" i="6" s="1"/>
  <c r="DJ13" i="6"/>
  <c r="DL13" i="6" s="1"/>
  <c r="FH5" i="6"/>
  <c r="FJ5" i="6" s="1"/>
  <c r="EN5" i="6"/>
  <c r="EP5" i="6" s="1"/>
  <c r="BB8" i="6"/>
  <c r="BD8" i="6" s="1"/>
  <c r="EX5" i="6"/>
  <c r="EZ5" i="6" s="1"/>
  <c r="CP6" i="6"/>
  <c r="CR6" i="6" s="1"/>
  <c r="N8" i="6"/>
  <c r="P8" i="6" s="1"/>
  <c r="AH8" i="6"/>
  <c r="AJ8" i="6" s="1"/>
  <c r="X9" i="6"/>
  <c r="Z9" i="6" s="1"/>
  <c r="H16" i="4"/>
  <c r="F16" i="4"/>
  <c r="AI15" i="4"/>
  <c r="AJ15" i="4" s="1"/>
  <c r="D9" i="4"/>
  <c r="D13" i="4" s="1"/>
  <c r="D17" i="4" s="1"/>
  <c r="D21" i="4" s="1"/>
  <c r="D25" i="4" s="1"/>
  <c r="D29" i="4" s="1"/>
  <c r="D33" i="4" s="1"/>
  <c r="D37" i="4" s="1"/>
  <c r="D41" i="4" s="1"/>
  <c r="D45" i="4" s="1"/>
  <c r="D49" i="4" s="1"/>
  <c r="D53" i="4" s="1"/>
  <c r="D57" i="4" s="1"/>
  <c r="D61" i="4" s="1"/>
  <c r="D65" i="4" s="1"/>
  <c r="D69" i="4" s="1"/>
  <c r="D73" i="4" s="1"/>
  <c r="D77" i="4" s="1"/>
  <c r="G5" i="4"/>
  <c r="G6" i="4" s="1"/>
  <c r="E5" i="4"/>
  <c r="E6" i="4" s="1"/>
  <c r="E7" i="4" s="1"/>
  <c r="N4" i="4"/>
  <c r="O4" i="4" s="1"/>
  <c r="K4" i="4"/>
  <c r="L4" i="4" s="1"/>
  <c r="AL20" i="1"/>
  <c r="AK20" i="1"/>
  <c r="P4" i="1"/>
  <c r="Q4" i="1"/>
  <c r="P7" i="1"/>
  <c r="Q7" i="1"/>
  <c r="P12" i="1"/>
  <c r="Q12" i="1"/>
  <c r="P15" i="1"/>
  <c r="Q15" i="1"/>
  <c r="S5" i="1"/>
  <c r="T5" i="1"/>
  <c r="V5" i="1"/>
  <c r="W5" i="1"/>
  <c r="Y6" i="1"/>
  <c r="Z6" i="1"/>
  <c r="AB6" i="1"/>
  <c r="AC6" i="1"/>
  <c r="AL15" i="1"/>
  <c r="AK15" i="1"/>
  <c r="M4" i="1"/>
  <c r="N4" i="1" s="1"/>
  <c r="F9" i="19" l="1"/>
  <c r="DE5" i="6"/>
  <c r="DE6" i="6" s="1"/>
  <c r="DE7" i="6" s="1"/>
  <c r="DE8" i="6" s="1"/>
  <c r="DE9" i="6" s="1"/>
  <c r="DE10" i="6" s="1"/>
  <c r="DE11" i="6" s="1"/>
  <c r="DE12" i="6" s="1"/>
  <c r="DE13" i="6" s="1"/>
  <c r="DE14" i="6" s="1"/>
  <c r="DE15" i="6" s="1"/>
  <c r="DE16" i="6" s="1"/>
  <c r="DE17" i="6" s="1"/>
  <c r="DE18" i="6" s="1"/>
  <c r="DE19" i="6" s="1"/>
  <c r="DE20" i="6" s="1"/>
  <c r="DE21" i="6" s="1"/>
  <c r="DE22" i="6" s="1"/>
  <c r="FP13" i="6" s="1"/>
  <c r="FQ13" i="6" s="1"/>
  <c r="FR13" i="6" s="1"/>
  <c r="FS13" i="6" s="1"/>
  <c r="DC5" i="6"/>
  <c r="DC6" i="6" s="1"/>
  <c r="DC7" i="6" s="1"/>
  <c r="DC8" i="6" s="1"/>
  <c r="DC9" i="6" s="1"/>
  <c r="DC10" i="6" s="1"/>
  <c r="DC11" i="6" s="1"/>
  <c r="DC12" i="6" s="1"/>
  <c r="DC13" i="6" s="1"/>
  <c r="DC14" i="6" s="1"/>
  <c r="DC15" i="6" s="1"/>
  <c r="DC16" i="6" s="1"/>
  <c r="DC17" i="6" s="1"/>
  <c r="DC18" i="6" s="1"/>
  <c r="DC19" i="6" s="1"/>
  <c r="DC20" i="6" s="1"/>
  <c r="DC21" i="6" s="1"/>
  <c r="DC22" i="6" s="1"/>
  <c r="CS5" i="6"/>
  <c r="CS6" i="6" s="1"/>
  <c r="CS7" i="6" s="1"/>
  <c r="CS8" i="6" s="1"/>
  <c r="CS9" i="6" s="1"/>
  <c r="CS10" i="6" s="1"/>
  <c r="CS11" i="6" s="1"/>
  <c r="CS12" i="6" s="1"/>
  <c r="CS13" i="6" s="1"/>
  <c r="CS14" i="6" s="1"/>
  <c r="CS15" i="6" s="1"/>
  <c r="CS16" i="6" s="1"/>
  <c r="CS17" i="6" s="1"/>
  <c r="CS18" i="6" s="1"/>
  <c r="CS19" i="6" s="1"/>
  <c r="CS20" i="6" s="1"/>
  <c r="CS21" i="6" s="1"/>
  <c r="CS22" i="6" s="1"/>
  <c r="CU5" i="6"/>
  <c r="CU6" i="6" s="1"/>
  <c r="CU7" i="6" s="1"/>
  <c r="CU8" i="6" s="1"/>
  <c r="CU9" i="6" s="1"/>
  <c r="CU10" i="6" s="1"/>
  <c r="CU11" i="6" s="1"/>
  <c r="CU12" i="6" s="1"/>
  <c r="CU13" i="6" s="1"/>
  <c r="CU14" i="6" s="1"/>
  <c r="CU15" i="6" s="1"/>
  <c r="CU16" i="6" s="1"/>
  <c r="CU17" i="6" s="1"/>
  <c r="CU18" i="6" s="1"/>
  <c r="CU19" i="6" s="1"/>
  <c r="CU20" i="6" s="1"/>
  <c r="CU21" i="6" s="1"/>
  <c r="CU22" i="6" s="1"/>
  <c r="FP12" i="6" s="1"/>
  <c r="FQ12" i="6" s="1"/>
  <c r="FR12" i="6" s="1"/>
  <c r="FS12" i="6" s="1"/>
  <c r="DM5" i="6"/>
  <c r="DM6" i="6" s="1"/>
  <c r="DM7" i="6" s="1"/>
  <c r="DM8" i="6" s="1"/>
  <c r="DM9" i="6" s="1"/>
  <c r="DM10" i="6" s="1"/>
  <c r="DM11" i="6" s="1"/>
  <c r="DM12" i="6" s="1"/>
  <c r="DM13" i="6" s="1"/>
  <c r="DM14" i="6" s="1"/>
  <c r="DM15" i="6" s="1"/>
  <c r="DM16" i="6" s="1"/>
  <c r="DM17" i="6" s="1"/>
  <c r="DM18" i="6" s="1"/>
  <c r="DM19" i="6" s="1"/>
  <c r="DM20" i="6" s="1"/>
  <c r="DM21" i="6" s="1"/>
  <c r="DM22" i="6" s="1"/>
  <c r="DO5" i="6"/>
  <c r="DO6" i="6" s="1"/>
  <c r="DO7" i="6" s="1"/>
  <c r="DO8" i="6" s="1"/>
  <c r="DO9" i="6" s="1"/>
  <c r="DO10" i="6" s="1"/>
  <c r="DO11" i="6" s="1"/>
  <c r="DO12" i="6" s="1"/>
  <c r="DO13" i="6" s="1"/>
  <c r="DO14" i="6" s="1"/>
  <c r="DO15" i="6" s="1"/>
  <c r="DO16" i="6" s="1"/>
  <c r="DO17" i="6" s="1"/>
  <c r="DO18" i="6" s="1"/>
  <c r="DO19" i="6" s="1"/>
  <c r="DO20" i="6" s="1"/>
  <c r="DO21" i="6" s="1"/>
  <c r="DO22" i="6" s="1"/>
  <c r="FP14" i="6" s="1"/>
  <c r="FQ14" i="6" s="1"/>
  <c r="FR14" i="6" s="1"/>
  <c r="FS14" i="6" s="1"/>
  <c r="ES5" i="6"/>
  <c r="ES6" i="6" s="1"/>
  <c r="ES7" i="6" s="1"/>
  <c r="ES8" i="6" s="1"/>
  <c r="ES9" i="6" s="1"/>
  <c r="ES10" i="6" s="1"/>
  <c r="ES11" i="6" s="1"/>
  <c r="ES12" i="6" s="1"/>
  <c r="ES13" i="6" s="1"/>
  <c r="ES14" i="6" s="1"/>
  <c r="ES15" i="6" s="1"/>
  <c r="ES16" i="6" s="1"/>
  <c r="ES17" i="6" s="1"/>
  <c r="ES18" i="6" s="1"/>
  <c r="ES19" i="6" s="1"/>
  <c r="ES20" i="6" s="1"/>
  <c r="ES21" i="6" s="1"/>
  <c r="FP17" i="6" s="1"/>
  <c r="FQ17" i="6" s="1"/>
  <c r="FR17" i="6" s="1"/>
  <c r="FS17" i="6" s="1"/>
  <c r="EQ5" i="6"/>
  <c r="EQ6" i="6" s="1"/>
  <c r="EQ7" i="6" s="1"/>
  <c r="EQ8" i="6" s="1"/>
  <c r="EQ9" i="6" s="1"/>
  <c r="EQ10" i="6" s="1"/>
  <c r="EQ11" i="6" s="1"/>
  <c r="EQ12" i="6" s="1"/>
  <c r="EQ13" i="6" s="1"/>
  <c r="EQ14" i="6" s="1"/>
  <c r="EQ15" i="6" s="1"/>
  <c r="EQ16" i="6" s="1"/>
  <c r="EQ17" i="6" s="1"/>
  <c r="EQ18" i="6" s="1"/>
  <c r="EQ19" i="6" s="1"/>
  <c r="EQ20" i="6" s="1"/>
  <c r="EQ21" i="6" s="1"/>
  <c r="Q5" i="6"/>
  <c r="Q6" i="6" s="1"/>
  <c r="Q7" i="6" s="1"/>
  <c r="Q8" i="6" s="1"/>
  <c r="Q9" i="6" s="1"/>
  <c r="S5" i="6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FP4" i="6" s="1"/>
  <c r="FQ4" i="6" s="1"/>
  <c r="FR4" i="6" s="1"/>
  <c r="AK5" i="6"/>
  <c r="AK6" i="6" s="1"/>
  <c r="AK7" i="6" s="1"/>
  <c r="AK8" i="6" s="1"/>
  <c r="AK9" i="6" s="1"/>
  <c r="AK10" i="6" s="1"/>
  <c r="AK11" i="6" s="1"/>
  <c r="AK12" i="6" s="1"/>
  <c r="AK13" i="6" s="1"/>
  <c r="AK14" i="6" s="1"/>
  <c r="AK15" i="6" s="1"/>
  <c r="AK16" i="6" s="1"/>
  <c r="AK17" i="6" s="1"/>
  <c r="AK18" i="6" s="1"/>
  <c r="AK19" i="6" s="1"/>
  <c r="AK20" i="6" s="1"/>
  <c r="AM5" i="6"/>
  <c r="AM6" i="6" s="1"/>
  <c r="AM7" i="6" s="1"/>
  <c r="AM8" i="6" s="1"/>
  <c r="AM9" i="6" s="1"/>
  <c r="AM10" i="6" s="1"/>
  <c r="AM11" i="6" s="1"/>
  <c r="AM12" i="6" s="1"/>
  <c r="AM13" i="6" s="1"/>
  <c r="AM14" i="6" s="1"/>
  <c r="AM15" i="6" s="1"/>
  <c r="AM16" i="6" s="1"/>
  <c r="AM17" i="6" s="1"/>
  <c r="AM18" i="6" s="1"/>
  <c r="AM19" i="6" s="1"/>
  <c r="AM20" i="6" s="1"/>
  <c r="FP6" i="6" s="1"/>
  <c r="FQ6" i="6" s="1"/>
  <c r="FR6" i="6" s="1"/>
  <c r="BY5" i="6"/>
  <c r="BY6" i="6" s="1"/>
  <c r="BY7" i="6" s="1"/>
  <c r="BY8" i="6" s="1"/>
  <c r="BY9" i="6" s="1"/>
  <c r="BY10" i="6" s="1"/>
  <c r="BY11" i="6" s="1"/>
  <c r="BY12" i="6" s="1"/>
  <c r="BY13" i="6" s="1"/>
  <c r="BY14" i="6" s="1"/>
  <c r="BY15" i="6" s="1"/>
  <c r="BY16" i="6" s="1"/>
  <c r="BY17" i="6" s="1"/>
  <c r="BY18" i="6" s="1"/>
  <c r="BY19" i="6" s="1"/>
  <c r="BY20" i="6" s="1"/>
  <c r="CA5" i="6"/>
  <c r="CA6" i="6" s="1"/>
  <c r="CA7" i="6" s="1"/>
  <c r="CA8" i="6" s="1"/>
  <c r="CA9" i="6" s="1"/>
  <c r="CA10" i="6" s="1"/>
  <c r="CA11" i="6" s="1"/>
  <c r="CA12" i="6" s="1"/>
  <c r="CA13" i="6" s="1"/>
  <c r="CA14" i="6" s="1"/>
  <c r="CA15" i="6" s="1"/>
  <c r="CA16" i="6" s="1"/>
  <c r="CA17" i="6" s="1"/>
  <c r="CA18" i="6" s="1"/>
  <c r="CA19" i="6" s="1"/>
  <c r="CA20" i="6" s="1"/>
  <c r="FP10" i="6" s="1"/>
  <c r="FQ10" i="6" s="1"/>
  <c r="FR10" i="6" s="1"/>
  <c r="FS10" i="6" s="1"/>
  <c r="EG5" i="6"/>
  <c r="EG6" i="6" s="1"/>
  <c r="EG7" i="6" s="1"/>
  <c r="EG8" i="6" s="1"/>
  <c r="EG9" i="6" s="1"/>
  <c r="EG10" i="6" s="1"/>
  <c r="EG11" i="6" s="1"/>
  <c r="EG12" i="6" s="1"/>
  <c r="EG13" i="6" s="1"/>
  <c r="EG14" i="6" s="1"/>
  <c r="EG15" i="6" s="1"/>
  <c r="EG16" i="6" s="1"/>
  <c r="EG17" i="6" s="1"/>
  <c r="EG18" i="6" s="1"/>
  <c r="EG19" i="6" s="1"/>
  <c r="EG20" i="6" s="1"/>
  <c r="EG21" i="6" s="1"/>
  <c r="EI5" i="6"/>
  <c r="EI6" i="6" s="1"/>
  <c r="EI7" i="6" s="1"/>
  <c r="EI8" i="6" s="1"/>
  <c r="EI9" i="6" s="1"/>
  <c r="EI10" i="6" s="1"/>
  <c r="EI11" i="6" s="1"/>
  <c r="EI12" i="6" s="1"/>
  <c r="EI13" i="6" s="1"/>
  <c r="EI14" i="6" s="1"/>
  <c r="EI15" i="6" s="1"/>
  <c r="EI16" i="6" s="1"/>
  <c r="EI17" i="6" s="1"/>
  <c r="EI18" i="6" s="1"/>
  <c r="EI19" i="6" s="1"/>
  <c r="EI20" i="6" s="1"/>
  <c r="EI21" i="6" s="1"/>
  <c r="FP16" i="6" s="1"/>
  <c r="FQ16" i="6" s="1"/>
  <c r="FR16" i="6" s="1"/>
  <c r="FS16" i="6" s="1"/>
  <c r="CI5" i="6"/>
  <c r="CI6" i="6" s="1"/>
  <c r="CI7" i="6" s="1"/>
  <c r="CI8" i="6" s="1"/>
  <c r="CI9" i="6" s="1"/>
  <c r="CI10" i="6" s="1"/>
  <c r="CI11" i="6" s="1"/>
  <c r="CI12" i="6" s="1"/>
  <c r="CI13" i="6" s="1"/>
  <c r="CI14" i="6" s="1"/>
  <c r="CI15" i="6" s="1"/>
  <c r="CI16" i="6" s="1"/>
  <c r="CI17" i="6" s="1"/>
  <c r="CI18" i="6" s="1"/>
  <c r="CI19" i="6" s="1"/>
  <c r="CK5" i="6"/>
  <c r="CK6" i="6" s="1"/>
  <c r="CK7" i="6" s="1"/>
  <c r="CK8" i="6" s="1"/>
  <c r="CK9" i="6" s="1"/>
  <c r="CK10" i="6" s="1"/>
  <c r="CK11" i="6" s="1"/>
  <c r="CK12" i="6" s="1"/>
  <c r="CK13" i="6" s="1"/>
  <c r="CK14" i="6" s="1"/>
  <c r="CK15" i="6" s="1"/>
  <c r="CK16" i="6" s="1"/>
  <c r="CK17" i="6" s="1"/>
  <c r="CK18" i="6" s="1"/>
  <c r="CK19" i="6" s="1"/>
  <c r="FP11" i="6" s="1"/>
  <c r="FQ11" i="6" s="1"/>
  <c r="FR11" i="6" s="1"/>
  <c r="FS11" i="6" s="1"/>
  <c r="FM5" i="6"/>
  <c r="FM6" i="6" s="1"/>
  <c r="FM7" i="6" s="1"/>
  <c r="FM8" i="6" s="1"/>
  <c r="FM9" i="6" s="1"/>
  <c r="FM10" i="6" s="1"/>
  <c r="FM11" i="6" s="1"/>
  <c r="FM12" i="6" s="1"/>
  <c r="FM13" i="6" s="1"/>
  <c r="FM14" i="6" s="1"/>
  <c r="FM15" i="6" s="1"/>
  <c r="FM16" i="6" s="1"/>
  <c r="FM17" i="6" s="1"/>
  <c r="FM18" i="6" s="1"/>
  <c r="FM19" i="6" s="1"/>
  <c r="FM20" i="6" s="1"/>
  <c r="FM21" i="6" s="1"/>
  <c r="FP19" i="6" s="1"/>
  <c r="FQ19" i="6" s="1"/>
  <c r="FR19" i="6" s="1"/>
  <c r="FS19" i="6" s="1"/>
  <c r="FK5" i="6"/>
  <c r="FK6" i="6" s="1"/>
  <c r="FK7" i="6" s="1"/>
  <c r="FK8" i="6" s="1"/>
  <c r="FK9" i="6" s="1"/>
  <c r="FK10" i="6" s="1"/>
  <c r="FK11" i="6" s="1"/>
  <c r="FK12" i="6" s="1"/>
  <c r="FK13" i="6" s="1"/>
  <c r="FK14" i="6" s="1"/>
  <c r="FK15" i="6" s="1"/>
  <c r="FK16" i="6" s="1"/>
  <c r="FK17" i="6" s="1"/>
  <c r="FK18" i="6" s="1"/>
  <c r="FK19" i="6" s="1"/>
  <c r="FK20" i="6" s="1"/>
  <c r="FK21" i="6" s="1"/>
  <c r="DY5" i="6"/>
  <c r="DY6" i="6" s="1"/>
  <c r="DY7" i="6" s="1"/>
  <c r="DY8" i="6" s="1"/>
  <c r="DY9" i="6" s="1"/>
  <c r="DY10" i="6" s="1"/>
  <c r="DY11" i="6" s="1"/>
  <c r="DY12" i="6" s="1"/>
  <c r="DY13" i="6" s="1"/>
  <c r="DY14" i="6" s="1"/>
  <c r="DY15" i="6" s="1"/>
  <c r="DY16" i="6" s="1"/>
  <c r="DY17" i="6" s="1"/>
  <c r="DY18" i="6" s="1"/>
  <c r="DY19" i="6" s="1"/>
  <c r="DY20" i="6" s="1"/>
  <c r="DY21" i="6" s="1"/>
  <c r="DY22" i="6" s="1"/>
  <c r="FP15" i="6" s="1"/>
  <c r="FQ15" i="6" s="1"/>
  <c r="FR15" i="6" s="1"/>
  <c r="FS15" i="6" s="1"/>
  <c r="DW5" i="6"/>
  <c r="DW6" i="6" s="1"/>
  <c r="DW7" i="6" s="1"/>
  <c r="DW8" i="6" s="1"/>
  <c r="DW9" i="6" s="1"/>
  <c r="DW10" i="6" s="1"/>
  <c r="DW11" i="6" s="1"/>
  <c r="DW12" i="6" s="1"/>
  <c r="DW13" i="6" s="1"/>
  <c r="DW14" i="6" s="1"/>
  <c r="DW15" i="6" s="1"/>
  <c r="DW16" i="6" s="1"/>
  <c r="DW17" i="6" s="1"/>
  <c r="DW18" i="6" s="1"/>
  <c r="DW19" i="6" s="1"/>
  <c r="DW20" i="6" s="1"/>
  <c r="DW21" i="6" s="1"/>
  <c r="DW22" i="6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C5" i="6"/>
  <c r="AC6" i="6" s="1"/>
  <c r="AC7" i="6" s="1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FP5" i="6" s="1"/>
  <c r="FQ5" i="6" s="1"/>
  <c r="FR5" i="6" s="1"/>
  <c r="BO5" i="6"/>
  <c r="BO6" i="6" s="1"/>
  <c r="BO7" i="6" s="1"/>
  <c r="BO8" i="6" s="1"/>
  <c r="BO9" i="6" s="1"/>
  <c r="BO10" i="6" s="1"/>
  <c r="BO11" i="6" s="1"/>
  <c r="BO12" i="6" s="1"/>
  <c r="BO13" i="6" s="1"/>
  <c r="BO14" i="6" s="1"/>
  <c r="BO15" i="6" s="1"/>
  <c r="BO16" i="6" s="1"/>
  <c r="BO17" i="6" s="1"/>
  <c r="BO18" i="6" s="1"/>
  <c r="BO19" i="6" s="1"/>
  <c r="BO20" i="6" s="1"/>
  <c r="BQ5" i="6"/>
  <c r="BQ6" i="6" s="1"/>
  <c r="BQ7" i="6" s="1"/>
  <c r="BQ8" i="6" s="1"/>
  <c r="BQ9" i="6" s="1"/>
  <c r="BQ10" i="6" s="1"/>
  <c r="BQ11" i="6" s="1"/>
  <c r="BQ12" i="6" s="1"/>
  <c r="BQ13" i="6" s="1"/>
  <c r="BQ14" i="6" s="1"/>
  <c r="BQ15" i="6" s="1"/>
  <c r="BQ16" i="6" s="1"/>
  <c r="BQ17" i="6" s="1"/>
  <c r="BQ18" i="6" s="1"/>
  <c r="BQ19" i="6" s="1"/>
  <c r="BQ20" i="6" s="1"/>
  <c r="FP9" i="6" s="1"/>
  <c r="FQ9" i="6" s="1"/>
  <c r="FR9" i="6" s="1"/>
  <c r="FC5" i="6"/>
  <c r="FC6" i="6" s="1"/>
  <c r="FC7" i="6" s="1"/>
  <c r="FC8" i="6" s="1"/>
  <c r="FC9" i="6" s="1"/>
  <c r="FC10" i="6" s="1"/>
  <c r="FC11" i="6" s="1"/>
  <c r="FC12" i="6" s="1"/>
  <c r="FC13" i="6" s="1"/>
  <c r="FC14" i="6" s="1"/>
  <c r="FC15" i="6" s="1"/>
  <c r="FC16" i="6" s="1"/>
  <c r="FC17" i="6" s="1"/>
  <c r="FC18" i="6" s="1"/>
  <c r="FC19" i="6" s="1"/>
  <c r="FC20" i="6" s="1"/>
  <c r="FC21" i="6" s="1"/>
  <c r="FP18" i="6" s="1"/>
  <c r="FQ18" i="6" s="1"/>
  <c r="FR18" i="6" s="1"/>
  <c r="FS18" i="6" s="1"/>
  <c r="FA5" i="6"/>
  <c r="FA6" i="6" s="1"/>
  <c r="FA7" i="6" s="1"/>
  <c r="FA8" i="6" s="1"/>
  <c r="FA9" i="6" s="1"/>
  <c r="FA10" i="6" s="1"/>
  <c r="FA11" i="6" s="1"/>
  <c r="FA12" i="6" s="1"/>
  <c r="FA13" i="6" s="1"/>
  <c r="FA14" i="6" s="1"/>
  <c r="FA15" i="6" s="1"/>
  <c r="FA16" i="6" s="1"/>
  <c r="FA17" i="6" s="1"/>
  <c r="FA18" i="6" s="1"/>
  <c r="FA19" i="6" s="1"/>
  <c r="FA20" i="6" s="1"/>
  <c r="FA21" i="6" s="1"/>
  <c r="BG5" i="6"/>
  <c r="BG6" i="6" s="1"/>
  <c r="BG7" i="6" s="1"/>
  <c r="BG8" i="6" s="1"/>
  <c r="BG9" i="6" s="1"/>
  <c r="BG10" i="6" s="1"/>
  <c r="BG11" i="6" s="1"/>
  <c r="BG12" i="6" s="1"/>
  <c r="BG13" i="6" s="1"/>
  <c r="BG14" i="6" s="1"/>
  <c r="BG15" i="6" s="1"/>
  <c r="BG16" i="6" s="1"/>
  <c r="BG17" i="6" s="1"/>
  <c r="BG18" i="6" s="1"/>
  <c r="BG19" i="6" s="1"/>
  <c r="BG20" i="6" s="1"/>
  <c r="FP8" i="6" s="1"/>
  <c r="FQ8" i="6" s="1"/>
  <c r="FR8" i="6" s="1"/>
  <c r="FS8" i="6" s="1"/>
  <c r="BE5" i="6"/>
  <c r="BE6" i="6" s="1"/>
  <c r="BE7" i="6" s="1"/>
  <c r="BE8" i="6" s="1"/>
  <c r="BE9" i="6" s="1"/>
  <c r="BE10" i="6" s="1"/>
  <c r="BE11" i="6" s="1"/>
  <c r="BE12" i="6" s="1"/>
  <c r="BE13" i="6" s="1"/>
  <c r="BE14" i="6" s="1"/>
  <c r="BE15" i="6" s="1"/>
  <c r="BE16" i="6" s="1"/>
  <c r="BE17" i="6" s="1"/>
  <c r="BE18" i="6" s="1"/>
  <c r="BE19" i="6" s="1"/>
  <c r="BE20" i="6" s="1"/>
  <c r="AU5" i="6"/>
  <c r="AU6" i="6" s="1"/>
  <c r="AU7" i="6" s="1"/>
  <c r="AU8" i="6" s="1"/>
  <c r="AU9" i="6" s="1"/>
  <c r="AU10" i="6" s="1"/>
  <c r="AU11" i="6" s="1"/>
  <c r="AU12" i="6" s="1"/>
  <c r="AU13" i="6" s="1"/>
  <c r="AU14" i="6" s="1"/>
  <c r="AU15" i="6" s="1"/>
  <c r="AU16" i="6" s="1"/>
  <c r="AU17" i="6" s="1"/>
  <c r="AU18" i="6" s="1"/>
  <c r="AU19" i="6" s="1"/>
  <c r="AU20" i="6" s="1"/>
  <c r="AW5" i="6"/>
  <c r="AW6" i="6" s="1"/>
  <c r="AW7" i="6" s="1"/>
  <c r="AW8" i="6" s="1"/>
  <c r="AW9" i="6" s="1"/>
  <c r="AW10" i="6" s="1"/>
  <c r="AW11" i="6" s="1"/>
  <c r="AW12" i="6" s="1"/>
  <c r="AW13" i="6" s="1"/>
  <c r="AW14" i="6" s="1"/>
  <c r="AW15" i="6" s="1"/>
  <c r="AW16" i="6" s="1"/>
  <c r="AW17" i="6" s="1"/>
  <c r="AW18" i="6" s="1"/>
  <c r="AW19" i="6" s="1"/>
  <c r="AW20" i="6" s="1"/>
  <c r="FP7" i="6" s="1"/>
  <c r="FQ7" i="6" s="1"/>
  <c r="FR7" i="6" s="1"/>
  <c r="FU8" i="6"/>
  <c r="FT12" i="6" s="1"/>
  <c r="Q10" i="6"/>
  <c r="T5" i="4"/>
  <c r="U5" i="4" s="1"/>
  <c r="AM15" i="4"/>
  <c r="AO16" i="4"/>
  <c r="AP16" i="4" s="1"/>
  <c r="W6" i="4"/>
  <c r="X6" i="4" s="1"/>
  <c r="H17" i="4"/>
  <c r="AR16" i="4"/>
  <c r="AS16" i="4" s="1"/>
  <c r="Z6" i="4"/>
  <c r="AA6" i="4" s="1"/>
  <c r="G7" i="4"/>
  <c r="E8" i="4"/>
  <c r="N7" i="4"/>
  <c r="O7" i="4" s="1"/>
  <c r="Q5" i="4"/>
  <c r="R5" i="4" s="1"/>
  <c r="F17" i="4"/>
  <c r="AU17" i="4" s="1"/>
  <c r="AV17" i="4" s="1"/>
  <c r="D9" i="1"/>
  <c r="D13" i="1" s="1"/>
  <c r="D17" i="1" s="1"/>
  <c r="D21" i="1" s="1"/>
  <c r="D25" i="1" s="1"/>
  <c r="D29" i="1" s="1"/>
  <c r="D33" i="1" s="1"/>
  <c r="D37" i="1" s="1"/>
  <c r="D41" i="1" s="1"/>
  <c r="D45" i="1" s="1"/>
  <c r="D49" i="1" s="1"/>
  <c r="D53" i="1" s="1"/>
  <c r="D57" i="1" s="1"/>
  <c r="D61" i="1" s="1"/>
  <c r="D65" i="1" s="1"/>
  <c r="D69" i="1" s="1"/>
  <c r="D73" i="1" s="1"/>
  <c r="D77" i="1" s="1"/>
  <c r="F5" i="1"/>
  <c r="G16" i="1"/>
  <c r="E5" i="1"/>
  <c r="FS7" i="6" l="1"/>
  <c r="FU7" i="6" s="1"/>
  <c r="FS9" i="6"/>
  <c r="FU9" i="6" s="1"/>
  <c r="FS4" i="6"/>
  <c r="FU4" i="6" s="1"/>
  <c r="FS5" i="6"/>
  <c r="FU5" i="6" s="1"/>
  <c r="FU6" i="6"/>
  <c r="FT10" i="6" s="1"/>
  <c r="FS6" i="6"/>
  <c r="GB20" i="6"/>
  <c r="FU10" i="6"/>
  <c r="GD202" i="6" s="1"/>
  <c r="GD176" i="6"/>
  <c r="GD241" i="6"/>
  <c r="GD161" i="6"/>
  <c r="GD145" i="6"/>
  <c r="GD96" i="6"/>
  <c r="GD80" i="6"/>
  <c r="GD32" i="6"/>
  <c r="GD16" i="6"/>
  <c r="GD232" i="6"/>
  <c r="GD200" i="6"/>
  <c r="GD188" i="6"/>
  <c r="GD148" i="6"/>
  <c r="GD107" i="6"/>
  <c r="GD91" i="6"/>
  <c r="GD43" i="6"/>
  <c r="GD27" i="6"/>
  <c r="GD111" i="6"/>
  <c r="GD79" i="6"/>
  <c r="GD119" i="6"/>
  <c r="GD103" i="6"/>
  <c r="GD55" i="6"/>
  <c r="GD39" i="6"/>
  <c r="GD127" i="6"/>
  <c r="GD63" i="6"/>
  <c r="GD115" i="6"/>
  <c r="GD99" i="6"/>
  <c r="GD51" i="6"/>
  <c r="GD35" i="6"/>
  <c r="GB4" i="6"/>
  <c r="GB5" i="6"/>
  <c r="GB6" i="6"/>
  <c r="GB7" i="6"/>
  <c r="GB8" i="6"/>
  <c r="GB9" i="6"/>
  <c r="GB10" i="6"/>
  <c r="GB11" i="6"/>
  <c r="GB12" i="6"/>
  <c r="GB13" i="6"/>
  <c r="GB14" i="6"/>
  <c r="GB15" i="6"/>
  <c r="GB16" i="6"/>
  <c r="GB17" i="6"/>
  <c r="GB18" i="6"/>
  <c r="GB19" i="6"/>
  <c r="FZ4" i="6"/>
  <c r="FZ5" i="6"/>
  <c r="FZ6" i="6"/>
  <c r="FZ7" i="6"/>
  <c r="FZ8" i="6"/>
  <c r="FZ9" i="6"/>
  <c r="FZ10" i="6"/>
  <c r="FZ11" i="6"/>
  <c r="FZ12" i="6"/>
  <c r="FZ13" i="6"/>
  <c r="FZ14" i="6"/>
  <c r="FZ15" i="6"/>
  <c r="FZ16" i="6"/>
  <c r="FZ17" i="6"/>
  <c r="FZ18" i="6"/>
  <c r="FZ19" i="6"/>
  <c r="FZ20" i="6"/>
  <c r="GB21" i="6"/>
  <c r="FZ21" i="6"/>
  <c r="Q11" i="6"/>
  <c r="H18" i="4"/>
  <c r="AX17" i="4"/>
  <c r="E9" i="4"/>
  <c r="T8" i="4"/>
  <c r="U8" i="4" s="1"/>
  <c r="G8" i="4"/>
  <c r="AC7" i="4"/>
  <c r="AD7" i="4" s="1"/>
  <c r="F18" i="4"/>
  <c r="AL18" i="4" s="1"/>
  <c r="AM18" i="4" s="1"/>
  <c r="E6" i="1"/>
  <c r="F6" i="1"/>
  <c r="G17" i="1"/>
  <c r="AN16" i="1"/>
  <c r="AO16" i="1" s="1"/>
  <c r="FT11" i="6" l="1"/>
  <c r="GA11" i="6"/>
  <c r="GA12" i="6"/>
  <c r="GA4" i="6"/>
  <c r="GA6" i="6"/>
  <c r="GA15" i="6"/>
  <c r="GA16" i="6"/>
  <c r="GA9" i="6"/>
  <c r="GA14" i="6"/>
  <c r="GA18" i="6"/>
  <c r="GA5" i="6"/>
  <c r="GA10" i="6"/>
  <c r="GA13" i="6"/>
  <c r="GA21" i="6"/>
  <c r="GA20" i="6"/>
  <c r="GA7" i="6"/>
  <c r="GA8" i="6"/>
  <c r="GA19" i="6"/>
  <c r="GA17" i="6"/>
  <c r="FY10" i="6"/>
  <c r="FY7" i="6"/>
  <c r="FY16" i="6"/>
  <c r="FY13" i="6"/>
  <c r="FY20" i="6"/>
  <c r="FY14" i="6"/>
  <c r="FY11" i="6"/>
  <c r="FY9" i="6"/>
  <c r="FY19" i="6"/>
  <c r="FT16" i="6"/>
  <c r="FY5" i="6"/>
  <c r="FY18" i="6"/>
  <c r="FY15" i="6"/>
  <c r="FY4" i="6"/>
  <c r="FY6" i="6"/>
  <c r="FY17" i="6"/>
  <c r="FY8" i="6"/>
  <c r="FY12" i="6"/>
  <c r="FY21" i="6"/>
  <c r="FT13" i="6"/>
  <c r="GC4" i="6"/>
  <c r="GC8" i="6"/>
  <c r="GC12" i="6"/>
  <c r="GC16" i="6"/>
  <c r="GC20" i="6"/>
  <c r="GC5" i="6"/>
  <c r="GC9" i="6"/>
  <c r="GC13" i="6"/>
  <c r="GC17" i="6"/>
  <c r="GC6" i="6"/>
  <c r="GC10" i="6"/>
  <c r="GC14" i="6"/>
  <c r="GC18" i="6"/>
  <c r="GC7" i="6"/>
  <c r="GC11" i="6"/>
  <c r="GC15" i="6"/>
  <c r="GC19" i="6"/>
  <c r="GC21" i="6"/>
  <c r="FT15" i="6"/>
  <c r="FX18" i="6"/>
  <c r="FX17" i="6"/>
  <c r="FX19" i="6"/>
  <c r="FX11" i="6"/>
  <c r="FX5" i="6"/>
  <c r="FX6" i="6"/>
  <c r="FX4" i="6"/>
  <c r="FX15" i="6"/>
  <c r="FX21" i="6"/>
  <c r="FX9" i="6"/>
  <c r="FX10" i="6"/>
  <c r="FX12" i="6"/>
  <c r="FX8" i="6"/>
  <c r="FX20" i="6"/>
  <c r="FX13" i="6"/>
  <c r="FX14" i="6"/>
  <c r="FX7" i="6"/>
  <c r="FX16" i="6"/>
  <c r="GD120" i="6"/>
  <c r="GD323" i="6"/>
  <c r="FT14" i="6"/>
  <c r="GD160" i="6"/>
  <c r="GD260" i="6"/>
  <c r="GD48" i="6"/>
  <c r="GD112" i="6"/>
  <c r="GD177" i="6"/>
  <c r="GD73" i="6"/>
  <c r="GD284" i="6"/>
  <c r="GD64" i="6"/>
  <c r="GD128" i="6"/>
  <c r="GD225" i="6"/>
  <c r="GD137" i="6"/>
  <c r="GD252" i="6"/>
  <c r="GD89" i="6"/>
  <c r="GD154" i="6"/>
  <c r="GD218" i="6"/>
  <c r="GD277" i="6"/>
  <c r="GD193" i="6"/>
  <c r="GD257" i="6"/>
  <c r="GD33" i="6"/>
  <c r="GD105" i="6"/>
  <c r="GD170" i="6"/>
  <c r="GD250" i="6"/>
  <c r="GD209" i="6"/>
  <c r="GD279" i="6"/>
  <c r="GD57" i="6"/>
  <c r="GD121" i="6"/>
  <c r="GD186" i="6"/>
  <c r="GD266" i="6"/>
  <c r="GD152" i="6"/>
  <c r="GD579" i="6"/>
  <c r="GD234" i="6"/>
  <c r="GD21" i="6"/>
  <c r="GD461" i="6"/>
  <c r="GD520" i="6"/>
  <c r="GD62" i="6"/>
  <c r="GD382" i="6"/>
  <c r="GD159" i="6"/>
  <c r="GD568" i="6"/>
  <c r="GD504" i="6"/>
  <c r="GD440" i="6"/>
  <c r="GD376" i="6"/>
  <c r="GD312" i="6"/>
  <c r="GD563" i="6"/>
  <c r="GD499" i="6"/>
  <c r="GD435" i="6"/>
  <c r="GD371" i="6"/>
  <c r="GD307" i="6"/>
  <c r="GD558" i="6"/>
  <c r="GD494" i="6"/>
  <c r="GD430" i="6"/>
  <c r="GD366" i="6"/>
  <c r="GD302" i="6"/>
  <c r="GD573" i="6"/>
  <c r="GD509" i="6"/>
  <c r="GD445" i="6"/>
  <c r="GD381" i="6"/>
  <c r="GD333" i="6"/>
  <c r="GD301" i="6"/>
  <c r="GD269" i="6"/>
  <c r="GD247" i="6"/>
  <c r="GD215" i="6"/>
  <c r="GD183" i="6"/>
  <c r="GD151" i="6"/>
  <c r="GD122" i="6"/>
  <c r="GD102" i="6"/>
  <c r="GD78" i="6"/>
  <c r="GD58" i="6"/>
  <c r="GD38" i="6"/>
  <c r="GD14" i="6"/>
  <c r="GD45" i="6"/>
  <c r="GD13" i="6"/>
  <c r="GD224" i="6"/>
  <c r="GD184" i="6"/>
  <c r="GD288" i="6"/>
  <c r="GD262" i="6"/>
  <c r="GD246" i="6"/>
  <c r="GD230" i="6"/>
  <c r="GD214" i="6"/>
  <c r="GD198" i="6"/>
  <c r="GD182" i="6"/>
  <c r="GD166" i="6"/>
  <c r="GD150" i="6"/>
  <c r="GD133" i="6"/>
  <c r="GD117" i="6"/>
  <c r="GD101" i="6"/>
  <c r="GD85" i="6"/>
  <c r="GD69" i="6"/>
  <c r="GD53" i="6"/>
  <c r="GD25" i="6"/>
  <c r="GD228" i="6"/>
  <c r="GD156" i="6"/>
  <c r="GD271" i="6"/>
  <c r="GD253" i="6"/>
  <c r="GD237" i="6"/>
  <c r="GD221" i="6"/>
  <c r="GD205" i="6"/>
  <c r="GD189" i="6"/>
  <c r="GD173" i="6"/>
  <c r="GD157" i="6"/>
  <c r="GD141" i="6"/>
  <c r="GD124" i="6"/>
  <c r="GD108" i="6"/>
  <c r="GD92" i="6"/>
  <c r="GD76" i="6"/>
  <c r="GD60" i="6"/>
  <c r="GD44" i="6"/>
  <c r="GD28" i="6"/>
  <c r="GD12" i="6"/>
  <c r="GD276" i="6"/>
  <c r="GD256" i="6"/>
  <c r="GD220" i="6"/>
  <c r="GD180" i="6"/>
  <c r="GD144" i="6"/>
  <c r="GD75" i="6"/>
  <c r="GD11" i="6"/>
  <c r="GD15" i="6"/>
  <c r="GD87" i="6"/>
  <c r="GD23" i="6"/>
  <c r="GD31" i="6"/>
  <c r="GD83" i="6"/>
  <c r="GD95" i="6"/>
  <c r="GD4" i="6"/>
  <c r="GD552" i="6"/>
  <c r="GD488" i="6"/>
  <c r="GD424" i="6"/>
  <c r="GD360" i="6"/>
  <c r="GD296" i="6"/>
  <c r="GD547" i="6"/>
  <c r="GD483" i="6"/>
  <c r="GD419" i="6"/>
  <c r="GD355" i="6"/>
  <c r="GD291" i="6"/>
  <c r="GD542" i="6"/>
  <c r="GD478" i="6"/>
  <c r="GD414" i="6"/>
  <c r="GD350" i="6"/>
  <c r="GD286" i="6"/>
  <c r="GD557" i="6"/>
  <c r="GD493" i="6"/>
  <c r="GD429" i="6"/>
  <c r="GD365" i="6"/>
  <c r="GD325" i="6"/>
  <c r="GD293" i="6"/>
  <c r="GD275" i="6"/>
  <c r="GD239" i="6"/>
  <c r="GD207" i="6"/>
  <c r="GD175" i="6"/>
  <c r="GD143" i="6"/>
  <c r="GD118" i="6"/>
  <c r="GD94" i="6"/>
  <c r="GD74" i="6"/>
  <c r="GD54" i="6"/>
  <c r="GD30" i="6"/>
  <c r="GD10" i="6"/>
  <c r="GD37" i="6"/>
  <c r="GD5" i="6"/>
  <c r="GD216" i="6"/>
  <c r="GD172" i="6"/>
  <c r="GD280" i="6"/>
  <c r="GD258" i="6"/>
  <c r="GD242" i="6"/>
  <c r="GD226" i="6"/>
  <c r="GD210" i="6"/>
  <c r="GD194" i="6"/>
  <c r="GD178" i="6"/>
  <c r="GD162" i="6"/>
  <c r="GD146" i="6"/>
  <c r="GD129" i="6"/>
  <c r="GD113" i="6"/>
  <c r="GD97" i="6"/>
  <c r="GD81" i="6"/>
  <c r="GD65" i="6"/>
  <c r="GD49" i="6"/>
  <c r="GD17" i="6"/>
  <c r="GD208" i="6"/>
  <c r="GD140" i="6"/>
  <c r="GD265" i="6"/>
  <c r="GD249" i="6"/>
  <c r="GD233" i="6"/>
  <c r="GD217" i="6"/>
  <c r="GD201" i="6"/>
  <c r="GD185" i="6"/>
  <c r="GD169" i="6"/>
  <c r="GD153" i="6"/>
  <c r="GD136" i="6"/>
  <c r="GD104" i="6"/>
  <c r="GD88" i="6"/>
  <c r="GD72" i="6"/>
  <c r="GD56" i="6"/>
  <c r="GD40" i="6"/>
  <c r="GD24" i="6"/>
  <c r="GD8" i="6"/>
  <c r="GD268" i="6"/>
  <c r="GD248" i="6"/>
  <c r="GD212" i="6"/>
  <c r="GD168" i="6"/>
  <c r="GD123" i="6"/>
  <c r="GD59" i="6"/>
  <c r="GD19" i="6"/>
  <c r="GD135" i="6"/>
  <c r="GD71" i="6"/>
  <c r="GD7" i="6"/>
  <c r="GD131" i="6"/>
  <c r="GD67" i="6"/>
  <c r="GD47" i="6"/>
  <c r="GD264" i="6"/>
  <c r="GD600" i="6"/>
  <c r="GD536" i="6"/>
  <c r="GD472" i="6"/>
  <c r="GD408" i="6"/>
  <c r="GD344" i="6"/>
  <c r="GD595" i="6"/>
  <c r="GD531" i="6"/>
  <c r="GD467" i="6"/>
  <c r="GD403" i="6"/>
  <c r="GD339" i="6"/>
  <c r="GD590" i="6"/>
  <c r="GD526" i="6"/>
  <c r="GD462" i="6"/>
  <c r="GD398" i="6"/>
  <c r="GD334" i="6"/>
  <c r="GD270" i="6"/>
  <c r="GD541" i="6"/>
  <c r="GD477" i="6"/>
  <c r="GD413" i="6"/>
  <c r="GD349" i="6"/>
  <c r="GD317" i="6"/>
  <c r="GD285" i="6"/>
  <c r="GD263" i="6"/>
  <c r="GD231" i="6"/>
  <c r="GD199" i="6"/>
  <c r="GD167" i="6"/>
  <c r="GD134" i="6"/>
  <c r="GD110" i="6"/>
  <c r="GD90" i="6"/>
  <c r="GD70" i="6"/>
  <c r="GD46" i="6"/>
  <c r="GD26" i="6"/>
  <c r="GD6" i="6"/>
  <c r="GD29" i="6"/>
  <c r="GD244" i="6"/>
  <c r="GD204" i="6"/>
  <c r="GD164" i="6"/>
  <c r="GD272" i="6"/>
  <c r="GD254" i="6"/>
  <c r="GD238" i="6"/>
  <c r="GD222" i="6"/>
  <c r="GD206" i="6"/>
  <c r="GD190" i="6"/>
  <c r="GD174" i="6"/>
  <c r="GD158" i="6"/>
  <c r="GD142" i="6"/>
  <c r="GD125" i="6"/>
  <c r="GD109" i="6"/>
  <c r="GD93" i="6"/>
  <c r="GD77" i="6"/>
  <c r="GD61" i="6"/>
  <c r="GD41" i="6"/>
  <c r="GD9" i="6"/>
  <c r="GD192" i="6"/>
  <c r="GD287" i="6"/>
  <c r="GD261" i="6"/>
  <c r="GD245" i="6"/>
  <c r="GD229" i="6"/>
  <c r="GD213" i="6"/>
  <c r="GD197" i="6"/>
  <c r="GD181" i="6"/>
  <c r="GD165" i="6"/>
  <c r="GD149" i="6"/>
  <c r="GD132" i="6"/>
  <c r="GD116" i="6"/>
  <c r="GD100" i="6"/>
  <c r="GD84" i="6"/>
  <c r="GD68" i="6"/>
  <c r="GD52" i="6"/>
  <c r="GD36" i="6"/>
  <c r="GD20" i="6"/>
  <c r="GD240" i="6"/>
  <c r="GD86" i="6"/>
  <c r="GD191" i="6"/>
  <c r="GD309" i="6"/>
  <c r="GD525" i="6"/>
  <c r="GD446" i="6"/>
  <c r="GD387" i="6"/>
  <c r="GD328" i="6"/>
  <c r="GD584" i="6"/>
  <c r="GD196" i="6"/>
  <c r="GD22" i="6"/>
  <c r="GD106" i="6"/>
  <c r="GD223" i="6"/>
  <c r="GD341" i="6"/>
  <c r="GD589" i="6"/>
  <c r="GD510" i="6"/>
  <c r="GD451" i="6"/>
  <c r="GD392" i="6"/>
  <c r="GD236" i="6"/>
  <c r="GD42" i="6"/>
  <c r="GD126" i="6"/>
  <c r="GD255" i="6"/>
  <c r="GD397" i="6"/>
  <c r="GD318" i="6"/>
  <c r="GD574" i="6"/>
  <c r="GD515" i="6"/>
  <c r="GD456" i="6"/>
  <c r="GD139" i="6"/>
  <c r="GD155" i="6"/>
  <c r="GD171" i="6"/>
  <c r="GD187" i="6"/>
  <c r="GD203" i="6"/>
  <c r="GD219" i="6"/>
  <c r="GD235" i="6"/>
  <c r="GD251" i="6"/>
  <c r="GD267" i="6"/>
  <c r="GD273" i="6"/>
  <c r="GD289" i="6"/>
  <c r="GD305" i="6"/>
  <c r="GD321" i="6"/>
  <c r="GD337" i="6"/>
  <c r="GD353" i="6"/>
  <c r="GD369" i="6"/>
  <c r="GD385" i="6"/>
  <c r="GD401" i="6"/>
  <c r="GD417" i="6"/>
  <c r="GD433" i="6"/>
  <c r="GD449" i="6"/>
  <c r="GD465" i="6"/>
  <c r="GD481" i="6"/>
  <c r="GD497" i="6"/>
  <c r="GD513" i="6"/>
  <c r="GD529" i="6"/>
  <c r="GD545" i="6"/>
  <c r="GD561" i="6"/>
  <c r="GD577" i="6"/>
  <c r="GD593" i="6"/>
  <c r="GD274" i="6"/>
  <c r="GD290" i="6"/>
  <c r="GD306" i="6"/>
  <c r="GD322" i="6"/>
  <c r="GD338" i="6"/>
  <c r="GD354" i="6"/>
  <c r="GD370" i="6"/>
  <c r="GD386" i="6"/>
  <c r="GD402" i="6"/>
  <c r="GD418" i="6"/>
  <c r="GD434" i="6"/>
  <c r="GD450" i="6"/>
  <c r="GD466" i="6"/>
  <c r="GD482" i="6"/>
  <c r="GD498" i="6"/>
  <c r="GD514" i="6"/>
  <c r="GD530" i="6"/>
  <c r="GD546" i="6"/>
  <c r="GD562" i="6"/>
  <c r="GD578" i="6"/>
  <c r="GD594" i="6"/>
  <c r="GD295" i="6"/>
  <c r="GD311" i="6"/>
  <c r="GD327" i="6"/>
  <c r="GD343" i="6"/>
  <c r="GD359" i="6"/>
  <c r="GD375" i="6"/>
  <c r="GD391" i="6"/>
  <c r="GD407" i="6"/>
  <c r="GD423" i="6"/>
  <c r="GD439" i="6"/>
  <c r="GD455" i="6"/>
  <c r="GD471" i="6"/>
  <c r="GD487" i="6"/>
  <c r="GD503" i="6"/>
  <c r="GD519" i="6"/>
  <c r="GD535" i="6"/>
  <c r="GD551" i="6"/>
  <c r="GD567" i="6"/>
  <c r="GD583" i="6"/>
  <c r="GD599" i="6"/>
  <c r="GD300" i="6"/>
  <c r="GD316" i="6"/>
  <c r="GD332" i="6"/>
  <c r="GD348" i="6"/>
  <c r="GD364" i="6"/>
  <c r="GD380" i="6"/>
  <c r="GD396" i="6"/>
  <c r="GD412" i="6"/>
  <c r="GD428" i="6"/>
  <c r="GD444" i="6"/>
  <c r="GD460" i="6"/>
  <c r="GD476" i="6"/>
  <c r="GD492" i="6"/>
  <c r="GD508" i="6"/>
  <c r="GD524" i="6"/>
  <c r="GD540" i="6"/>
  <c r="GD556" i="6"/>
  <c r="GD572" i="6"/>
  <c r="GD588" i="6"/>
  <c r="GD604" i="6"/>
  <c r="FU11" i="6"/>
  <c r="GE4" i="6" s="1"/>
  <c r="GD357" i="6"/>
  <c r="GD373" i="6"/>
  <c r="GD389" i="6"/>
  <c r="GD405" i="6"/>
  <c r="GD421" i="6"/>
  <c r="GD437" i="6"/>
  <c r="GD453" i="6"/>
  <c r="GD469" i="6"/>
  <c r="GD485" i="6"/>
  <c r="GD501" i="6"/>
  <c r="GD517" i="6"/>
  <c r="GD533" i="6"/>
  <c r="GD549" i="6"/>
  <c r="GD565" i="6"/>
  <c r="GD581" i="6"/>
  <c r="GD597" i="6"/>
  <c r="GD278" i="6"/>
  <c r="GD294" i="6"/>
  <c r="GD310" i="6"/>
  <c r="GD326" i="6"/>
  <c r="GD342" i="6"/>
  <c r="GD358" i="6"/>
  <c r="GD374" i="6"/>
  <c r="GD390" i="6"/>
  <c r="GD406" i="6"/>
  <c r="GD422" i="6"/>
  <c r="GD438" i="6"/>
  <c r="GD454" i="6"/>
  <c r="GD470" i="6"/>
  <c r="GD486" i="6"/>
  <c r="GD502" i="6"/>
  <c r="GD518" i="6"/>
  <c r="GD534" i="6"/>
  <c r="GD550" i="6"/>
  <c r="GD566" i="6"/>
  <c r="GD582" i="6"/>
  <c r="GD598" i="6"/>
  <c r="GD299" i="6"/>
  <c r="GD315" i="6"/>
  <c r="GD331" i="6"/>
  <c r="GD347" i="6"/>
  <c r="GD363" i="6"/>
  <c r="GD379" i="6"/>
  <c r="GD395" i="6"/>
  <c r="GD411" i="6"/>
  <c r="GD427" i="6"/>
  <c r="GD443" i="6"/>
  <c r="GD459" i="6"/>
  <c r="GD475" i="6"/>
  <c r="GD491" i="6"/>
  <c r="GD507" i="6"/>
  <c r="GD523" i="6"/>
  <c r="GD539" i="6"/>
  <c r="GD555" i="6"/>
  <c r="GD571" i="6"/>
  <c r="GD587" i="6"/>
  <c r="GD603" i="6"/>
  <c r="GD304" i="6"/>
  <c r="GD320" i="6"/>
  <c r="GD336" i="6"/>
  <c r="GD352" i="6"/>
  <c r="GD368" i="6"/>
  <c r="GD384" i="6"/>
  <c r="GD400" i="6"/>
  <c r="GD416" i="6"/>
  <c r="GD432" i="6"/>
  <c r="GD448" i="6"/>
  <c r="GD464" i="6"/>
  <c r="GD480" i="6"/>
  <c r="GD496" i="6"/>
  <c r="GD512" i="6"/>
  <c r="GD528" i="6"/>
  <c r="GD544" i="6"/>
  <c r="GD560" i="6"/>
  <c r="GD576" i="6"/>
  <c r="GD592" i="6"/>
  <c r="GD18" i="6"/>
  <c r="GD34" i="6"/>
  <c r="GD50" i="6"/>
  <c r="GD66" i="6"/>
  <c r="GD82" i="6"/>
  <c r="GD98" i="6"/>
  <c r="GD114" i="6"/>
  <c r="GD130" i="6"/>
  <c r="GD147" i="6"/>
  <c r="GD163" i="6"/>
  <c r="GD179" i="6"/>
  <c r="GD195" i="6"/>
  <c r="GD211" i="6"/>
  <c r="GD227" i="6"/>
  <c r="GD243" i="6"/>
  <c r="GD259" i="6"/>
  <c r="GD283" i="6"/>
  <c r="GD281" i="6"/>
  <c r="GD297" i="6"/>
  <c r="GD313" i="6"/>
  <c r="GD329" i="6"/>
  <c r="GD345" i="6"/>
  <c r="GD361" i="6"/>
  <c r="GD377" i="6"/>
  <c r="GD393" i="6"/>
  <c r="GD409" i="6"/>
  <c r="GD425" i="6"/>
  <c r="GD441" i="6"/>
  <c r="GD457" i="6"/>
  <c r="GD473" i="6"/>
  <c r="GD489" i="6"/>
  <c r="GD505" i="6"/>
  <c r="GD521" i="6"/>
  <c r="GD537" i="6"/>
  <c r="GD553" i="6"/>
  <c r="GD569" i="6"/>
  <c r="GD585" i="6"/>
  <c r="GD601" i="6"/>
  <c r="GD282" i="6"/>
  <c r="GD298" i="6"/>
  <c r="GD314" i="6"/>
  <c r="GD330" i="6"/>
  <c r="GD346" i="6"/>
  <c r="GD362" i="6"/>
  <c r="GD378" i="6"/>
  <c r="GD394" i="6"/>
  <c r="GD410" i="6"/>
  <c r="GD426" i="6"/>
  <c r="GD442" i="6"/>
  <c r="GD458" i="6"/>
  <c r="GD474" i="6"/>
  <c r="GD490" i="6"/>
  <c r="GD506" i="6"/>
  <c r="GD522" i="6"/>
  <c r="GD538" i="6"/>
  <c r="GD554" i="6"/>
  <c r="GD570" i="6"/>
  <c r="GD586" i="6"/>
  <c r="GD602" i="6"/>
  <c r="GD303" i="6"/>
  <c r="GD319" i="6"/>
  <c r="GD335" i="6"/>
  <c r="GD351" i="6"/>
  <c r="GD367" i="6"/>
  <c r="GD383" i="6"/>
  <c r="GD399" i="6"/>
  <c r="GD415" i="6"/>
  <c r="GD431" i="6"/>
  <c r="GD447" i="6"/>
  <c r="GD463" i="6"/>
  <c r="GD479" i="6"/>
  <c r="GD495" i="6"/>
  <c r="GD511" i="6"/>
  <c r="GD527" i="6"/>
  <c r="GD543" i="6"/>
  <c r="GD559" i="6"/>
  <c r="GD575" i="6"/>
  <c r="GD591" i="6"/>
  <c r="GD292" i="6"/>
  <c r="GD308" i="6"/>
  <c r="GD324" i="6"/>
  <c r="GD340" i="6"/>
  <c r="GD356" i="6"/>
  <c r="GD372" i="6"/>
  <c r="GD388" i="6"/>
  <c r="GD404" i="6"/>
  <c r="GD420" i="6"/>
  <c r="GD436" i="6"/>
  <c r="GD452" i="6"/>
  <c r="GD468" i="6"/>
  <c r="GD484" i="6"/>
  <c r="GD500" i="6"/>
  <c r="GD516" i="6"/>
  <c r="GD532" i="6"/>
  <c r="GD548" i="6"/>
  <c r="GD564" i="6"/>
  <c r="GD580" i="6"/>
  <c r="GD596" i="6"/>
  <c r="FU12" i="6"/>
  <c r="GF120" i="6" s="1"/>
  <c r="FX22" i="6"/>
  <c r="GB22" i="6"/>
  <c r="GC22" i="6"/>
  <c r="FY22" i="6"/>
  <c r="FZ22" i="6"/>
  <c r="GA22" i="6"/>
  <c r="GE22" i="6"/>
  <c r="FU15" i="6"/>
  <c r="FT19" i="6" s="1"/>
  <c r="Q12" i="6"/>
  <c r="H19" i="4"/>
  <c r="BA18" i="4"/>
  <c r="BB18" i="4" s="1"/>
  <c r="F19" i="4"/>
  <c r="E10" i="4"/>
  <c r="Z9" i="4"/>
  <c r="AA9" i="4" s="1"/>
  <c r="G9" i="4"/>
  <c r="AF8" i="4"/>
  <c r="AG8" i="4" s="1"/>
  <c r="F7" i="1"/>
  <c r="G18" i="1"/>
  <c r="AQ17" i="1"/>
  <c r="AR17" i="1" s="1"/>
  <c r="E7" i="1"/>
  <c r="GG120" i="6" l="1"/>
  <c r="FU13" i="6"/>
  <c r="GF21" i="6"/>
  <c r="FT18" i="6"/>
  <c r="GE20" i="6"/>
  <c r="GE15" i="6"/>
  <c r="GE19" i="6"/>
  <c r="GE14" i="6"/>
  <c r="GE11" i="6"/>
  <c r="GE7" i="6"/>
  <c r="GF6" i="6"/>
  <c r="GE10" i="6"/>
  <c r="GE17" i="6"/>
  <c r="GF22" i="6"/>
  <c r="GF20" i="6"/>
  <c r="GE16" i="6"/>
  <c r="GE8" i="6"/>
  <c r="GE12" i="6"/>
  <c r="GE6" i="6"/>
  <c r="GE21" i="6"/>
  <c r="GI7" i="6"/>
  <c r="GF19" i="6"/>
  <c r="GE13" i="6"/>
  <c r="GE5" i="6"/>
  <c r="GE9" i="6"/>
  <c r="GE18" i="6"/>
  <c r="GI22" i="6"/>
  <c r="GF14" i="6"/>
  <c r="GF11" i="6"/>
  <c r="GF18" i="6"/>
  <c r="GF10" i="6"/>
  <c r="GF15" i="6"/>
  <c r="GF7" i="6"/>
  <c r="GF17" i="6"/>
  <c r="GF13" i="6"/>
  <c r="GF9" i="6"/>
  <c r="GF5" i="6"/>
  <c r="GI21" i="6"/>
  <c r="GI18" i="6"/>
  <c r="GI14" i="6"/>
  <c r="GI10" i="6"/>
  <c r="GI6" i="6"/>
  <c r="GF16" i="6"/>
  <c r="GF12" i="6"/>
  <c r="GF8" i="6"/>
  <c r="GF4" i="6"/>
  <c r="GI17" i="6"/>
  <c r="GI13" i="6"/>
  <c r="GI9" i="6"/>
  <c r="GI5" i="6"/>
  <c r="GI20" i="6"/>
  <c r="GI16" i="6"/>
  <c r="GI12" i="6"/>
  <c r="GI8" i="6"/>
  <c r="GI4" i="6"/>
  <c r="GI19" i="6"/>
  <c r="GI15" i="6"/>
  <c r="GI11" i="6"/>
  <c r="FX23" i="6"/>
  <c r="GB23" i="6"/>
  <c r="GF23" i="6"/>
  <c r="GC23" i="6"/>
  <c r="FY23" i="6"/>
  <c r="GI23" i="6"/>
  <c r="GE23" i="6"/>
  <c r="GG23" i="6"/>
  <c r="FZ23" i="6"/>
  <c r="GA23" i="6"/>
  <c r="Q13" i="6"/>
  <c r="H20" i="4"/>
  <c r="BD19" i="4"/>
  <c r="BE19" i="4" s="1"/>
  <c r="AR19" i="4"/>
  <c r="AS19" i="4" s="1"/>
  <c r="F20" i="4"/>
  <c r="K9" i="4"/>
  <c r="L9" i="4" s="1"/>
  <c r="G10" i="4"/>
  <c r="AC10" i="4"/>
  <c r="AD10" i="4" s="1"/>
  <c r="E11" i="4"/>
  <c r="E8" i="1"/>
  <c r="H4" i="1"/>
  <c r="G19" i="1"/>
  <c r="AT18" i="1"/>
  <c r="AU18" i="1" s="1"/>
  <c r="F8" i="1"/>
  <c r="AE7" i="1"/>
  <c r="AF7" i="1" s="1"/>
  <c r="FT17" i="6" l="1"/>
  <c r="FU17" i="6" s="1"/>
  <c r="GK138" i="6" s="1"/>
  <c r="GG12" i="6"/>
  <c r="GG13" i="6"/>
  <c r="GG10" i="6"/>
  <c r="GG11" i="6"/>
  <c r="GG5" i="6"/>
  <c r="GG19" i="6"/>
  <c r="GG16" i="6"/>
  <c r="GG17" i="6"/>
  <c r="GG14" i="6"/>
  <c r="GG15" i="6"/>
  <c r="GG4" i="6"/>
  <c r="GG18" i="6"/>
  <c r="GG8" i="6"/>
  <c r="GG9" i="6"/>
  <c r="GG6" i="6"/>
  <c r="GG7" i="6"/>
  <c r="GG21" i="6"/>
  <c r="GG22" i="6"/>
  <c r="GG20" i="6"/>
  <c r="GK22" i="6"/>
  <c r="GK20" i="6"/>
  <c r="GK12" i="6"/>
  <c r="GK23" i="6"/>
  <c r="GK17" i="6"/>
  <c r="GK9" i="6"/>
  <c r="GK16" i="6"/>
  <c r="GK8" i="6"/>
  <c r="GK21" i="6"/>
  <c r="GK13" i="6"/>
  <c r="GK19" i="6"/>
  <c r="GK15" i="6"/>
  <c r="GK11" i="6"/>
  <c r="GK6" i="6"/>
  <c r="GK18" i="6"/>
  <c r="GK14" i="6"/>
  <c r="GK10" i="6"/>
  <c r="GK4" i="6"/>
  <c r="GK7" i="6"/>
  <c r="FU19" i="6"/>
  <c r="FU16" i="6" s="1"/>
  <c r="GJ24" i="6" s="1"/>
  <c r="GK5" i="6"/>
  <c r="FX24" i="6"/>
  <c r="GB24" i="6"/>
  <c r="GF24" i="6"/>
  <c r="GC24" i="6"/>
  <c r="FY24" i="6"/>
  <c r="GI24" i="6"/>
  <c r="FZ24" i="6"/>
  <c r="GK24" i="6"/>
  <c r="GA24" i="6"/>
  <c r="GE24" i="6"/>
  <c r="GG24" i="6"/>
  <c r="Q14" i="6"/>
  <c r="H21" i="4"/>
  <c r="AX20" i="4"/>
  <c r="AY20" i="4" s="1"/>
  <c r="AI20" i="4"/>
  <c r="Q10" i="4"/>
  <c r="R10" i="4" s="1"/>
  <c r="G11" i="4"/>
  <c r="AY17" i="4"/>
  <c r="F21" i="4"/>
  <c r="AO21" i="4" s="1"/>
  <c r="AP21" i="4" s="1"/>
  <c r="E12" i="4"/>
  <c r="AF11" i="4"/>
  <c r="AG11" i="4" s="1"/>
  <c r="G20" i="1"/>
  <c r="AW19" i="1"/>
  <c r="AX19" i="1" s="1"/>
  <c r="F9" i="1"/>
  <c r="AH8" i="1"/>
  <c r="AI8" i="1" s="1"/>
  <c r="I4" i="1"/>
  <c r="J4" i="1" s="1"/>
  <c r="E9" i="1"/>
  <c r="V8" i="1"/>
  <c r="W8" i="1" s="1"/>
  <c r="GM24" i="6" l="1"/>
  <c r="GM22" i="6"/>
  <c r="GM14" i="6"/>
  <c r="GM20" i="6"/>
  <c r="GM12" i="6"/>
  <c r="GM23" i="6"/>
  <c r="GM18" i="6"/>
  <c r="GM10" i="6"/>
  <c r="GM16" i="6"/>
  <c r="GM8" i="6"/>
  <c r="GM19" i="6"/>
  <c r="GM15" i="6"/>
  <c r="GM11" i="6"/>
  <c r="GM7" i="6"/>
  <c r="GM6" i="6"/>
  <c r="GJ22" i="6"/>
  <c r="GJ5" i="6"/>
  <c r="GJ9" i="6"/>
  <c r="GJ13" i="6"/>
  <c r="GJ17" i="6"/>
  <c r="GJ6" i="6"/>
  <c r="GJ10" i="6"/>
  <c r="GJ14" i="6"/>
  <c r="GJ18" i="6"/>
  <c r="GJ7" i="6"/>
  <c r="GJ11" i="6"/>
  <c r="GJ15" i="6"/>
  <c r="GJ19" i="6"/>
  <c r="GJ4" i="6"/>
  <c r="GJ8" i="6"/>
  <c r="GJ12" i="6"/>
  <c r="GJ16" i="6"/>
  <c r="GJ20" i="6"/>
  <c r="GJ23" i="6"/>
  <c r="GJ21" i="6"/>
  <c r="GM21" i="6"/>
  <c r="GM17" i="6"/>
  <c r="GM13" i="6"/>
  <c r="GM9" i="6"/>
  <c r="GM5" i="6"/>
  <c r="GM4" i="6"/>
  <c r="FX25" i="6"/>
  <c r="GB25" i="6"/>
  <c r="GF25" i="6"/>
  <c r="GJ25" i="6"/>
  <c r="GC25" i="6"/>
  <c r="GM25" i="6"/>
  <c r="FY25" i="6"/>
  <c r="GI25" i="6"/>
  <c r="GE25" i="6"/>
  <c r="GG25" i="6"/>
  <c r="FZ25" i="6"/>
  <c r="GK25" i="6"/>
  <c r="GA25" i="6"/>
  <c r="Q15" i="6"/>
  <c r="H22" i="4"/>
  <c r="BA21" i="4"/>
  <c r="BB21" i="4" s="1"/>
  <c r="K12" i="4"/>
  <c r="L12" i="4" s="1"/>
  <c r="E13" i="4"/>
  <c r="G12" i="4"/>
  <c r="W11" i="4"/>
  <c r="X11" i="4" s="1"/>
  <c r="F22" i="4"/>
  <c r="G21" i="1"/>
  <c r="AZ20" i="1"/>
  <c r="BA20" i="1" s="1"/>
  <c r="F10" i="1"/>
  <c r="M9" i="1"/>
  <c r="N9" i="1" s="1"/>
  <c r="E10" i="1"/>
  <c r="AB9" i="1"/>
  <c r="AC9" i="1" s="1"/>
  <c r="FX26" i="6" l="1"/>
  <c r="GB26" i="6"/>
  <c r="GF26" i="6"/>
  <c r="GJ26" i="6"/>
  <c r="FY26" i="6"/>
  <c r="GC26" i="6"/>
  <c r="GG26" i="6"/>
  <c r="GK26" i="6"/>
  <c r="FZ26" i="6"/>
  <c r="GA26" i="6"/>
  <c r="GI26" i="6"/>
  <c r="GM26" i="6"/>
  <c r="GE26" i="6"/>
  <c r="Q16" i="6"/>
  <c r="F23" i="4"/>
  <c r="AU22" i="4"/>
  <c r="AV22" i="4" s="1"/>
  <c r="H23" i="4"/>
  <c r="BD22" i="4"/>
  <c r="BE22" i="4" s="1"/>
  <c r="E14" i="4"/>
  <c r="Q13" i="4"/>
  <c r="R13" i="4" s="1"/>
  <c r="G13" i="4"/>
  <c r="N12" i="4"/>
  <c r="O12" i="4" s="1"/>
  <c r="F11" i="1"/>
  <c r="S10" i="1"/>
  <c r="T10" i="1" s="1"/>
  <c r="E11" i="1"/>
  <c r="AE10" i="1"/>
  <c r="AF10" i="1" s="1"/>
  <c r="G22" i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BC21" i="1"/>
  <c r="BD21" i="1" s="1"/>
  <c r="FX27" i="6" l="1"/>
  <c r="GB27" i="6"/>
  <c r="GF27" i="6"/>
  <c r="GJ27" i="6"/>
  <c r="FY27" i="6"/>
  <c r="GC27" i="6"/>
  <c r="GG27" i="6"/>
  <c r="GK27" i="6"/>
  <c r="FZ27" i="6"/>
  <c r="GA27" i="6"/>
  <c r="GI27" i="6"/>
  <c r="GE27" i="6"/>
  <c r="GM27" i="6"/>
  <c r="Q17" i="6"/>
  <c r="H24" i="4"/>
  <c r="AL23" i="4"/>
  <c r="AM23" i="4" s="1"/>
  <c r="F24" i="4"/>
  <c r="AI23" i="4"/>
  <c r="AJ23" i="4" s="1"/>
  <c r="G14" i="4"/>
  <c r="T13" i="4"/>
  <c r="U13" i="4" s="1"/>
  <c r="E15" i="4"/>
  <c r="W14" i="4"/>
  <c r="X14" i="4" s="1"/>
  <c r="E12" i="1"/>
  <c r="AH11" i="1"/>
  <c r="AI11" i="1" s="1"/>
  <c r="H9" i="1"/>
  <c r="F12" i="1"/>
  <c r="Y11" i="1"/>
  <c r="Z11" i="1" s="1"/>
  <c r="FX28" i="6" l="1"/>
  <c r="GB28" i="6"/>
  <c r="GF28" i="6"/>
  <c r="GJ28" i="6"/>
  <c r="FY28" i="6"/>
  <c r="GC28" i="6"/>
  <c r="GG28" i="6"/>
  <c r="GK28" i="6"/>
  <c r="FZ28" i="6"/>
  <c r="GA28" i="6"/>
  <c r="GI28" i="6"/>
  <c r="GM28" i="6"/>
  <c r="GE28" i="6"/>
  <c r="Q18" i="6"/>
  <c r="F25" i="4"/>
  <c r="AO24" i="4"/>
  <c r="AP24" i="4" s="1"/>
  <c r="H25" i="4"/>
  <c r="AR24" i="4"/>
  <c r="AS24" i="4" s="1"/>
  <c r="N15" i="4"/>
  <c r="O15" i="4" s="1"/>
  <c r="E16" i="4"/>
  <c r="Z14" i="4"/>
  <c r="AA14" i="4" s="1"/>
  <c r="G15" i="4"/>
  <c r="F13" i="1"/>
  <c r="I9" i="1"/>
  <c r="J9" i="1" s="1"/>
  <c r="E13" i="1"/>
  <c r="M12" i="1"/>
  <c r="N12" i="1" s="1"/>
  <c r="FX29" i="6" l="1"/>
  <c r="GB29" i="6"/>
  <c r="GF29" i="6"/>
  <c r="GJ29" i="6"/>
  <c r="FY29" i="6"/>
  <c r="GC29" i="6"/>
  <c r="GG29" i="6"/>
  <c r="GK29" i="6"/>
  <c r="FZ29" i="6"/>
  <c r="GA29" i="6"/>
  <c r="GI29" i="6"/>
  <c r="GE29" i="6"/>
  <c r="GM29" i="6"/>
  <c r="Q19" i="6"/>
  <c r="Q20" i="6" s="1"/>
  <c r="F26" i="4"/>
  <c r="AU25" i="4"/>
  <c r="AV25" i="4" s="1"/>
  <c r="H26" i="4"/>
  <c r="AX25" i="4"/>
  <c r="AY25" i="4" s="1"/>
  <c r="AC15" i="4"/>
  <c r="AD15" i="4" s="1"/>
  <c r="G16" i="4"/>
  <c r="T16" i="4"/>
  <c r="U16" i="4" s="1"/>
  <c r="E17" i="4"/>
  <c r="E14" i="1"/>
  <c r="S13" i="1"/>
  <c r="T13" i="1" s="1"/>
  <c r="F14" i="1"/>
  <c r="V13" i="1"/>
  <c r="W13" i="1" s="1"/>
  <c r="FX30" i="6" l="1"/>
  <c r="GB30" i="6"/>
  <c r="GF30" i="6"/>
  <c r="GJ30" i="6"/>
  <c r="FY30" i="6"/>
  <c r="GC30" i="6"/>
  <c r="GG30" i="6"/>
  <c r="GK30" i="6"/>
  <c r="FZ30" i="6"/>
  <c r="GA30" i="6"/>
  <c r="GI30" i="6"/>
  <c r="GM30" i="6"/>
  <c r="GE30" i="6"/>
  <c r="H27" i="4"/>
  <c r="BA26" i="4"/>
  <c r="BB26" i="4" s="1"/>
  <c r="F27" i="4"/>
  <c r="F28" i="4" s="1"/>
  <c r="F29" i="4" s="1"/>
  <c r="AL26" i="4"/>
  <c r="AM26" i="4" s="1"/>
  <c r="E18" i="4"/>
  <c r="Z17" i="4"/>
  <c r="AA17" i="4" s="1"/>
  <c r="G17" i="4"/>
  <c r="AF16" i="4"/>
  <c r="AG16" i="4" s="1"/>
  <c r="F15" i="1"/>
  <c r="AB14" i="1"/>
  <c r="AC14" i="1" s="1"/>
  <c r="E15" i="1"/>
  <c r="Y14" i="1"/>
  <c r="Z14" i="1" s="1"/>
  <c r="FX31" i="6" l="1"/>
  <c r="GB31" i="6"/>
  <c r="GF31" i="6"/>
  <c r="GJ31" i="6"/>
  <c r="FY31" i="6"/>
  <c r="GC31" i="6"/>
  <c r="GG31" i="6"/>
  <c r="GK31" i="6"/>
  <c r="FZ31" i="6"/>
  <c r="GA31" i="6"/>
  <c r="GI31" i="6"/>
  <c r="GE31" i="6"/>
  <c r="GM31" i="6"/>
  <c r="F30" i="4"/>
  <c r="AO29" i="4"/>
  <c r="AP29" i="4" s="1"/>
  <c r="H28" i="4"/>
  <c r="AR27" i="4"/>
  <c r="AS27" i="4" s="1"/>
  <c r="BD27" i="4"/>
  <c r="BE27" i="4" s="1"/>
  <c r="E19" i="4"/>
  <c r="AC18" i="4"/>
  <c r="AD18" i="4" s="1"/>
  <c r="G18" i="4"/>
  <c r="K17" i="4"/>
  <c r="L17" i="4" s="1"/>
  <c r="E16" i="1"/>
  <c r="H13" i="1"/>
  <c r="F16" i="1"/>
  <c r="AE15" i="1"/>
  <c r="AF15" i="1" s="1"/>
  <c r="FY32" i="6" l="1"/>
  <c r="GC32" i="6"/>
  <c r="GG32" i="6"/>
  <c r="GK32" i="6"/>
  <c r="FX32" i="6"/>
  <c r="GI32" i="6"/>
  <c r="FZ32" i="6"/>
  <c r="GE32" i="6"/>
  <c r="GJ32" i="6"/>
  <c r="GA32" i="6"/>
  <c r="GF32" i="6"/>
  <c r="GM32" i="6"/>
  <c r="GB32" i="6"/>
  <c r="H29" i="4"/>
  <c r="AX28" i="4"/>
  <c r="AY28" i="4" s="1"/>
  <c r="AI28" i="4"/>
  <c r="AJ28" i="4" s="1"/>
  <c r="F31" i="4"/>
  <c r="AU30" i="4"/>
  <c r="AV30" i="4" s="1"/>
  <c r="G19" i="4"/>
  <c r="Q18" i="4"/>
  <c r="R18" i="4" s="1"/>
  <c r="E20" i="4"/>
  <c r="AF19" i="4"/>
  <c r="AG19" i="4" s="1"/>
  <c r="F17" i="1"/>
  <c r="AH16" i="1"/>
  <c r="AI16" i="1" s="1"/>
  <c r="I13" i="1"/>
  <c r="J13" i="1"/>
  <c r="E17" i="1"/>
  <c r="V16" i="1"/>
  <c r="W16" i="1" s="1"/>
  <c r="FY33" i="6" l="1"/>
  <c r="FX33" i="6"/>
  <c r="GC33" i="6"/>
  <c r="GG33" i="6"/>
  <c r="GK33" i="6"/>
  <c r="FZ33" i="6"/>
  <c r="GA33" i="6"/>
  <c r="GE33" i="6"/>
  <c r="GI33" i="6"/>
  <c r="GM33" i="6"/>
  <c r="GJ33" i="6"/>
  <c r="GB33" i="6"/>
  <c r="GF33" i="6"/>
  <c r="H30" i="4"/>
  <c r="BA29" i="4"/>
  <c r="BB29" i="4" s="1"/>
  <c r="F32" i="4"/>
  <c r="AI31" i="4"/>
  <c r="AJ31" i="4" s="1"/>
  <c r="K20" i="4"/>
  <c r="L20" i="4" s="1"/>
  <c r="E21" i="4"/>
  <c r="W19" i="4"/>
  <c r="X19" i="4" s="1"/>
  <c r="G20" i="4"/>
  <c r="N20" i="4" s="1"/>
  <c r="O20" i="4" s="1"/>
  <c r="E18" i="1"/>
  <c r="AB17" i="1"/>
  <c r="AC17" i="1" s="1"/>
  <c r="F18" i="1"/>
  <c r="M17" i="1"/>
  <c r="N17" i="1" s="1"/>
  <c r="FY34" i="6" l="1"/>
  <c r="GC34" i="6"/>
  <c r="GG34" i="6"/>
  <c r="GK34" i="6"/>
  <c r="FZ34" i="6"/>
  <c r="GA34" i="6"/>
  <c r="GE34" i="6"/>
  <c r="GI34" i="6"/>
  <c r="GM34" i="6"/>
  <c r="GJ34" i="6"/>
  <c r="FX34" i="6"/>
  <c r="GB34" i="6"/>
  <c r="GF34" i="6"/>
  <c r="H31" i="4"/>
  <c r="BD30" i="4"/>
  <c r="BE30" i="4" s="1"/>
  <c r="F33" i="4"/>
  <c r="AO32" i="4"/>
  <c r="AP32" i="4" s="1"/>
  <c r="E22" i="4"/>
  <c r="Q21" i="4"/>
  <c r="R21" i="4" s="1"/>
  <c r="G21" i="4"/>
  <c r="T21" i="4" s="1"/>
  <c r="U21" i="4" s="1"/>
  <c r="AJ20" i="4"/>
  <c r="F19" i="1"/>
  <c r="S18" i="1"/>
  <c r="T18" i="1" s="1"/>
  <c r="E19" i="1"/>
  <c r="AE18" i="1"/>
  <c r="AF18" i="1" s="1"/>
  <c r="FY35" i="6" l="1"/>
  <c r="GC35" i="6"/>
  <c r="GG35" i="6"/>
  <c r="GK35" i="6"/>
  <c r="FZ35" i="6"/>
  <c r="GA35" i="6"/>
  <c r="GE35" i="6"/>
  <c r="GI35" i="6"/>
  <c r="GM35" i="6"/>
  <c r="GJ35" i="6"/>
  <c r="FX35" i="6"/>
  <c r="GB35" i="6"/>
  <c r="GF35" i="6"/>
  <c r="E23" i="4"/>
  <c r="W22" i="4"/>
  <c r="X22" i="4" s="1"/>
  <c r="H32" i="4"/>
  <c r="AL31" i="4"/>
  <c r="AM31" i="4" s="1"/>
  <c r="F34" i="4"/>
  <c r="AU33" i="4"/>
  <c r="AV33" i="4" s="1"/>
  <c r="G22" i="4"/>
  <c r="E20" i="1"/>
  <c r="AH19" i="1"/>
  <c r="AI19" i="1" s="1"/>
  <c r="H17" i="1"/>
  <c r="F20" i="1"/>
  <c r="Y19" i="1"/>
  <c r="Z19" i="1" s="1"/>
  <c r="FY36" i="6" l="1"/>
  <c r="GC36" i="6"/>
  <c r="GG36" i="6"/>
  <c r="GK36" i="6"/>
  <c r="FZ36" i="6"/>
  <c r="GA36" i="6"/>
  <c r="GE36" i="6"/>
  <c r="GI36" i="6"/>
  <c r="GM36" i="6"/>
  <c r="GJ36" i="6"/>
  <c r="FX36" i="6"/>
  <c r="GB36" i="6"/>
  <c r="GF36" i="6"/>
  <c r="F35" i="4"/>
  <c r="F36" i="4" s="1"/>
  <c r="F37" i="4" s="1"/>
  <c r="AL34" i="4"/>
  <c r="AM34" i="4" s="1"/>
  <c r="E24" i="4"/>
  <c r="N23" i="4"/>
  <c r="O23" i="4" s="1"/>
  <c r="G23" i="4"/>
  <c r="Z22" i="4"/>
  <c r="AA22" i="4" s="1"/>
  <c r="H33" i="4"/>
  <c r="AR32" i="4"/>
  <c r="AS32" i="4" s="1"/>
  <c r="F21" i="1"/>
  <c r="I17" i="1"/>
  <c r="J17" i="1" s="1"/>
  <c r="E21" i="1"/>
  <c r="M20" i="1"/>
  <c r="N20" i="1" s="1"/>
  <c r="FY37" i="6" l="1"/>
  <c r="GC37" i="6"/>
  <c r="GG37" i="6"/>
  <c r="GK37" i="6"/>
  <c r="FZ37" i="6"/>
  <c r="GA37" i="6"/>
  <c r="GE37" i="6"/>
  <c r="GI37" i="6"/>
  <c r="GM37" i="6"/>
  <c r="GJ37" i="6"/>
  <c r="FX37" i="6"/>
  <c r="GB37" i="6"/>
  <c r="GF37" i="6"/>
  <c r="H34" i="4"/>
  <c r="AX33" i="4"/>
  <c r="AY33" i="4" s="1"/>
  <c r="E25" i="4"/>
  <c r="T24" i="4"/>
  <c r="U24" i="4" s="1"/>
  <c r="G24" i="4"/>
  <c r="AC23" i="4"/>
  <c r="AD23" i="4" s="1"/>
  <c r="F38" i="4"/>
  <c r="AO37" i="4"/>
  <c r="AP37" i="4" s="1"/>
  <c r="F22" i="1"/>
  <c r="F23" i="1" s="1"/>
  <c r="F24" i="1" s="1"/>
  <c r="F25" i="1" s="1"/>
  <c r="I21" i="1"/>
  <c r="E22" i="1"/>
  <c r="E23" i="1" s="1"/>
  <c r="E24" i="1" s="1"/>
  <c r="E25" i="1" s="1"/>
  <c r="S21" i="1"/>
  <c r="T21" i="1" s="1"/>
  <c r="H21" i="1"/>
  <c r="FY38" i="6" l="1"/>
  <c r="GC38" i="6"/>
  <c r="GG38" i="6"/>
  <c r="GK38" i="6"/>
  <c r="FZ38" i="6"/>
  <c r="GA38" i="6"/>
  <c r="GE38" i="6"/>
  <c r="GI38" i="6"/>
  <c r="GM38" i="6"/>
  <c r="GJ38" i="6"/>
  <c r="FX38" i="6"/>
  <c r="GB38" i="6"/>
  <c r="GF38" i="6"/>
  <c r="F39" i="4"/>
  <c r="AU38" i="4"/>
  <c r="AV38" i="4" s="1"/>
  <c r="Z25" i="4"/>
  <c r="AA25" i="4" s="1"/>
  <c r="E26" i="4"/>
  <c r="G25" i="4"/>
  <c r="AF24" i="4"/>
  <c r="AG24" i="4" s="1"/>
  <c r="H35" i="4"/>
  <c r="BA34" i="4"/>
  <c r="BB34" i="4" s="1"/>
  <c r="J21" i="1"/>
  <c r="F26" i="1"/>
  <c r="F27" i="1" s="1"/>
  <c r="F28" i="1" s="1"/>
  <c r="F29" i="1" s="1"/>
  <c r="I25" i="1"/>
  <c r="E26" i="1"/>
  <c r="E27" i="1" s="1"/>
  <c r="E28" i="1" s="1"/>
  <c r="E29" i="1" s="1"/>
  <c r="FY39" i="6" l="1"/>
  <c r="GC39" i="6"/>
  <c r="GG39" i="6"/>
  <c r="GK39" i="6"/>
  <c r="FZ39" i="6"/>
  <c r="GA39" i="6"/>
  <c r="GE39" i="6"/>
  <c r="GI39" i="6"/>
  <c r="GM39" i="6"/>
  <c r="GJ39" i="6"/>
  <c r="FX39" i="6"/>
  <c r="GB39" i="6"/>
  <c r="GF39" i="6"/>
  <c r="E27" i="4"/>
  <c r="AC26" i="4"/>
  <c r="AD26" i="4" s="1"/>
  <c r="H36" i="4"/>
  <c r="AR35" i="4"/>
  <c r="AS35" i="4" s="1"/>
  <c r="BD35" i="4"/>
  <c r="BE35" i="4" s="1"/>
  <c r="K25" i="4"/>
  <c r="L25" i="4" s="1"/>
  <c r="G26" i="4"/>
  <c r="F40" i="4"/>
  <c r="AI39" i="4"/>
  <c r="AJ39" i="4" s="1"/>
  <c r="E30" i="1"/>
  <c r="E31" i="1" s="1"/>
  <c r="E32" i="1" s="1"/>
  <c r="E33" i="1" s="1"/>
  <c r="F30" i="1"/>
  <c r="F31" i="1" s="1"/>
  <c r="F32" i="1" s="1"/>
  <c r="F33" i="1" s="1"/>
  <c r="I29" i="1"/>
  <c r="H25" i="1"/>
  <c r="J25" i="1" s="1"/>
  <c r="FY40" i="6" l="1"/>
  <c r="GC40" i="6"/>
  <c r="GG40" i="6"/>
  <c r="GK40" i="6"/>
  <c r="FZ40" i="6"/>
  <c r="GA40" i="6"/>
  <c r="GE40" i="6"/>
  <c r="GI40" i="6"/>
  <c r="GM40" i="6"/>
  <c r="GJ40" i="6"/>
  <c r="FX40" i="6"/>
  <c r="GB40" i="6"/>
  <c r="GF40" i="6"/>
  <c r="F41" i="4"/>
  <c r="AO40" i="4"/>
  <c r="AP40" i="4" s="1"/>
  <c r="G27" i="4"/>
  <c r="Q26" i="4"/>
  <c r="R26" i="4" s="1"/>
  <c r="H37" i="4"/>
  <c r="AX36" i="4"/>
  <c r="AY36" i="4" s="1"/>
  <c r="AI36" i="4"/>
  <c r="AJ36" i="4" s="1"/>
  <c r="E28" i="4"/>
  <c r="AF27" i="4"/>
  <c r="AG27" i="4" s="1"/>
  <c r="F34" i="1"/>
  <c r="F35" i="1" s="1"/>
  <c r="F36" i="1" s="1"/>
  <c r="F37" i="1" s="1"/>
  <c r="H29" i="1"/>
  <c r="J29" i="1" s="1"/>
  <c r="E34" i="1"/>
  <c r="E35" i="1" s="1"/>
  <c r="E36" i="1" s="1"/>
  <c r="E37" i="1" s="1"/>
  <c r="H33" i="1"/>
  <c r="FY41" i="6" l="1"/>
  <c r="GC41" i="6"/>
  <c r="GG41" i="6"/>
  <c r="GK41" i="6"/>
  <c r="FZ41" i="6"/>
  <c r="GA41" i="6"/>
  <c r="GE41" i="6"/>
  <c r="GI41" i="6"/>
  <c r="GM41" i="6"/>
  <c r="GJ41" i="6"/>
  <c r="FX41" i="6"/>
  <c r="GB41" i="6"/>
  <c r="GF41" i="6"/>
  <c r="E29" i="4"/>
  <c r="K28" i="4"/>
  <c r="L28" i="4" s="1"/>
  <c r="G28" i="4"/>
  <c r="W27" i="4"/>
  <c r="X27" i="4" s="1"/>
  <c r="H38" i="4"/>
  <c r="BA37" i="4"/>
  <c r="BB37" i="4" s="1"/>
  <c r="F42" i="4"/>
  <c r="AU41" i="4"/>
  <c r="AV41" i="4" s="1"/>
  <c r="E38" i="1"/>
  <c r="E39" i="1" s="1"/>
  <c r="E40" i="1" s="1"/>
  <c r="E41" i="1" s="1"/>
  <c r="H37" i="1"/>
  <c r="J37" i="1" s="1"/>
  <c r="I33" i="1"/>
  <c r="J33" i="1" s="1"/>
  <c r="F38" i="1"/>
  <c r="F39" i="1" s="1"/>
  <c r="F40" i="1" s="1"/>
  <c r="F41" i="1" s="1"/>
  <c r="I37" i="1"/>
  <c r="FY42" i="6" l="1"/>
  <c r="GC42" i="6"/>
  <c r="GG42" i="6"/>
  <c r="GK42" i="6"/>
  <c r="FZ42" i="6"/>
  <c r="GA42" i="6"/>
  <c r="GE42" i="6"/>
  <c r="GI42" i="6"/>
  <c r="GM42" i="6"/>
  <c r="GJ42" i="6"/>
  <c r="FX42" i="6"/>
  <c r="GB42" i="6"/>
  <c r="GF42" i="6"/>
  <c r="F43" i="4"/>
  <c r="F44" i="4" s="1"/>
  <c r="F45" i="4" s="1"/>
  <c r="AL42" i="4"/>
  <c r="AM42" i="4" s="1"/>
  <c r="G29" i="4"/>
  <c r="N28" i="4"/>
  <c r="O28" i="4" s="1"/>
  <c r="H39" i="4"/>
  <c r="BD38" i="4"/>
  <c r="BE38" i="4" s="1"/>
  <c r="Q29" i="4"/>
  <c r="R29" i="4" s="1"/>
  <c r="E30" i="4"/>
  <c r="E42" i="1"/>
  <c r="E43" i="1" s="1"/>
  <c r="E44" i="1" s="1"/>
  <c r="E45" i="1" s="1"/>
  <c r="H41" i="1"/>
  <c r="F42" i="1"/>
  <c r="F43" i="1" s="1"/>
  <c r="F44" i="1" s="1"/>
  <c r="F45" i="1" s="1"/>
  <c r="I41" i="1"/>
  <c r="J41" i="1" s="1"/>
  <c r="FY43" i="6" l="1"/>
  <c r="GC43" i="6"/>
  <c r="GG43" i="6"/>
  <c r="GK43" i="6"/>
  <c r="FZ43" i="6"/>
  <c r="GA43" i="6"/>
  <c r="GE43" i="6"/>
  <c r="GI43" i="6"/>
  <c r="GM43" i="6"/>
  <c r="GJ43" i="6"/>
  <c r="FX43" i="6"/>
  <c r="GB43" i="6"/>
  <c r="GF43" i="6"/>
  <c r="H40" i="4"/>
  <c r="AL39" i="4"/>
  <c r="AM39" i="4" s="1"/>
  <c r="E31" i="4"/>
  <c r="W30" i="4"/>
  <c r="X30" i="4" s="1"/>
  <c r="T29" i="4"/>
  <c r="U29" i="4" s="1"/>
  <c r="G30" i="4"/>
  <c r="F46" i="4"/>
  <c r="AO45" i="4"/>
  <c r="AP45" i="4" s="1"/>
  <c r="F46" i="1"/>
  <c r="F47" i="1" s="1"/>
  <c r="F48" i="1" s="1"/>
  <c r="F49" i="1" s="1"/>
  <c r="E46" i="1"/>
  <c r="E47" i="1" s="1"/>
  <c r="E48" i="1" s="1"/>
  <c r="E49" i="1" s="1"/>
  <c r="FY44" i="6" l="1"/>
  <c r="GC44" i="6"/>
  <c r="GG44" i="6"/>
  <c r="GK44" i="6"/>
  <c r="FZ44" i="6"/>
  <c r="GA44" i="6"/>
  <c r="GE44" i="6"/>
  <c r="GI44" i="6"/>
  <c r="GM44" i="6"/>
  <c r="GJ44" i="6"/>
  <c r="FX44" i="6"/>
  <c r="GB44" i="6"/>
  <c r="GF44" i="6"/>
  <c r="F47" i="4"/>
  <c r="AU46" i="4"/>
  <c r="AV46" i="4" s="1"/>
  <c r="E32" i="4"/>
  <c r="N31" i="4"/>
  <c r="O31" i="4" s="1"/>
  <c r="G31" i="4"/>
  <c r="Z30" i="4"/>
  <c r="AA30" i="4" s="1"/>
  <c r="H41" i="4"/>
  <c r="AR40" i="4"/>
  <c r="AS40" i="4" s="1"/>
  <c r="H45" i="1"/>
  <c r="J45" i="1" s="1"/>
  <c r="E50" i="1"/>
  <c r="E51" i="1" s="1"/>
  <c r="E52" i="1" s="1"/>
  <c r="E53" i="1" s="1"/>
  <c r="I45" i="1"/>
  <c r="F50" i="1"/>
  <c r="F51" i="1" s="1"/>
  <c r="F52" i="1" s="1"/>
  <c r="F53" i="1" s="1"/>
  <c r="I49" i="1"/>
  <c r="FY45" i="6" l="1"/>
  <c r="FZ45" i="6"/>
  <c r="GA45" i="6"/>
  <c r="GE45" i="6"/>
  <c r="GI45" i="6"/>
  <c r="GM45" i="6"/>
  <c r="GF45" i="6"/>
  <c r="FX45" i="6"/>
  <c r="GG45" i="6"/>
  <c r="GB45" i="6"/>
  <c r="GJ45" i="6"/>
  <c r="GC45" i="6"/>
  <c r="GK45" i="6"/>
  <c r="G32" i="4"/>
  <c r="AC31" i="4"/>
  <c r="AD31" i="4" s="1"/>
  <c r="F48" i="4"/>
  <c r="AI47" i="4"/>
  <c r="AJ47" i="4" s="1"/>
  <c r="H42" i="4"/>
  <c r="AX41" i="4"/>
  <c r="AY41" i="4" s="1"/>
  <c r="E33" i="4"/>
  <c r="T32" i="4"/>
  <c r="U32" i="4" s="1"/>
  <c r="F54" i="1"/>
  <c r="F55" i="1" s="1"/>
  <c r="F56" i="1" s="1"/>
  <c r="F57" i="1" s="1"/>
  <c r="I53" i="1"/>
  <c r="E54" i="1"/>
  <c r="E55" i="1" s="1"/>
  <c r="E56" i="1" s="1"/>
  <c r="E57" i="1" s="1"/>
  <c r="H53" i="1"/>
  <c r="H49" i="1"/>
  <c r="J49" i="1" s="1"/>
  <c r="FZ46" i="6" l="1"/>
  <c r="GA46" i="6"/>
  <c r="GE46" i="6"/>
  <c r="GI46" i="6"/>
  <c r="GM46" i="6"/>
  <c r="FX46" i="6"/>
  <c r="GF46" i="6"/>
  <c r="FY46" i="6"/>
  <c r="GG46" i="6"/>
  <c r="GB46" i="6"/>
  <c r="GJ46" i="6"/>
  <c r="GC46" i="6"/>
  <c r="GK46" i="6"/>
  <c r="Z33" i="4"/>
  <c r="AA33" i="4" s="1"/>
  <c r="E34" i="4"/>
  <c r="F49" i="4"/>
  <c r="AO48" i="4"/>
  <c r="AP48" i="4" s="1"/>
  <c r="H43" i="4"/>
  <c r="BA42" i="4"/>
  <c r="BB42" i="4" s="1"/>
  <c r="G33" i="4"/>
  <c r="AF32" i="4"/>
  <c r="AG32" i="4" s="1"/>
  <c r="J53" i="1"/>
  <c r="F58" i="1"/>
  <c r="F59" i="1" s="1"/>
  <c r="F60" i="1" s="1"/>
  <c r="F61" i="1" s="1"/>
  <c r="I57" i="1"/>
  <c r="E58" i="1"/>
  <c r="E59" i="1" s="1"/>
  <c r="E60" i="1" s="1"/>
  <c r="E61" i="1" s="1"/>
  <c r="H57" i="1"/>
  <c r="J57" i="1" s="1"/>
  <c r="FZ47" i="6" l="1"/>
  <c r="GA47" i="6"/>
  <c r="GE47" i="6"/>
  <c r="GI47" i="6"/>
  <c r="GM47" i="6"/>
  <c r="FX47" i="6"/>
  <c r="GF47" i="6"/>
  <c r="FY47" i="6"/>
  <c r="GG47" i="6"/>
  <c r="GB47" i="6"/>
  <c r="GJ47" i="6"/>
  <c r="GC47" i="6"/>
  <c r="GK47" i="6"/>
  <c r="H44" i="4"/>
  <c r="AR43" i="4"/>
  <c r="AS43" i="4" s="1"/>
  <c r="BD43" i="4"/>
  <c r="BE43" i="4" s="1"/>
  <c r="K33" i="4"/>
  <c r="L33" i="4" s="1"/>
  <c r="G34" i="4"/>
  <c r="F50" i="4"/>
  <c r="AU49" i="4"/>
  <c r="AV49" i="4" s="1"/>
  <c r="E35" i="4"/>
  <c r="AC34" i="4"/>
  <c r="AD34" i="4" s="1"/>
  <c r="E62" i="1"/>
  <c r="E63" i="1" s="1"/>
  <c r="E64" i="1" s="1"/>
  <c r="E65" i="1" s="1"/>
  <c r="F62" i="1"/>
  <c r="F63" i="1" s="1"/>
  <c r="F64" i="1" s="1"/>
  <c r="F65" i="1" s="1"/>
  <c r="FZ48" i="6" l="1"/>
  <c r="GA48" i="6"/>
  <c r="GE48" i="6"/>
  <c r="GI48" i="6"/>
  <c r="GM48" i="6"/>
  <c r="FX48" i="6"/>
  <c r="GF48" i="6"/>
  <c r="FY48" i="6"/>
  <c r="GG48" i="6"/>
  <c r="GB48" i="6"/>
  <c r="GJ48" i="6"/>
  <c r="GC48" i="6"/>
  <c r="GK48" i="6"/>
  <c r="F51" i="4"/>
  <c r="F52" i="4" s="1"/>
  <c r="F53" i="4" s="1"/>
  <c r="AL50" i="4"/>
  <c r="AM50" i="4" s="1"/>
  <c r="E36" i="4"/>
  <c r="AF35" i="4"/>
  <c r="AG35" i="4" s="1"/>
  <c r="G35" i="4"/>
  <c r="Q34" i="4"/>
  <c r="R34" i="4" s="1"/>
  <c r="H45" i="4"/>
  <c r="AI44" i="4"/>
  <c r="AJ44" i="4" s="1"/>
  <c r="AX44" i="4"/>
  <c r="AY44" i="4" s="1"/>
  <c r="E66" i="1"/>
  <c r="E67" i="1" s="1"/>
  <c r="E68" i="1" s="1"/>
  <c r="E69" i="1" s="1"/>
  <c r="I61" i="1"/>
  <c r="J61" i="1" s="1"/>
  <c r="F66" i="1"/>
  <c r="F67" i="1" s="1"/>
  <c r="F68" i="1" s="1"/>
  <c r="F69" i="1" s="1"/>
  <c r="I65" i="1"/>
  <c r="H61" i="1"/>
  <c r="FX49" i="6" l="1"/>
  <c r="GB49" i="6"/>
  <c r="GF49" i="6"/>
  <c r="GJ49" i="6"/>
  <c r="FY49" i="6"/>
  <c r="GC49" i="6"/>
  <c r="GG49" i="6"/>
  <c r="GK49" i="6"/>
  <c r="FZ49" i="6"/>
  <c r="GI49" i="6"/>
  <c r="GM49" i="6"/>
  <c r="GA49" i="6"/>
  <c r="GE49" i="6"/>
  <c r="H46" i="4"/>
  <c r="BA45" i="4"/>
  <c r="BB45" i="4" s="1"/>
  <c r="E37" i="4"/>
  <c r="K36" i="4"/>
  <c r="L36" i="4" s="1"/>
  <c r="G36" i="4"/>
  <c r="W35" i="4"/>
  <c r="X35" i="4" s="1"/>
  <c r="F54" i="4"/>
  <c r="AO53" i="4"/>
  <c r="AP53" i="4" s="1"/>
  <c r="E70" i="1"/>
  <c r="E71" i="1" s="1"/>
  <c r="E72" i="1" s="1"/>
  <c r="E73" i="1" s="1"/>
  <c r="F70" i="1"/>
  <c r="F71" i="1" s="1"/>
  <c r="F72" i="1" s="1"/>
  <c r="F73" i="1" s="1"/>
  <c r="H65" i="1"/>
  <c r="J65" i="1" s="1"/>
  <c r="FX50" i="6" l="1"/>
  <c r="GB50" i="6"/>
  <c r="GF50" i="6"/>
  <c r="GJ50" i="6"/>
  <c r="FY50" i="6"/>
  <c r="GC50" i="6"/>
  <c r="GG50" i="6"/>
  <c r="GK50" i="6"/>
  <c r="FZ50" i="6"/>
  <c r="GI50" i="6"/>
  <c r="GM50" i="6"/>
  <c r="GA50" i="6"/>
  <c r="GE50" i="6"/>
  <c r="F55" i="4"/>
  <c r="AU54" i="4"/>
  <c r="AV54" i="4" s="1"/>
  <c r="Q37" i="4"/>
  <c r="R37" i="4" s="1"/>
  <c r="E38" i="4"/>
  <c r="G37" i="4"/>
  <c r="N36" i="4"/>
  <c r="O36" i="4" s="1"/>
  <c r="H47" i="4"/>
  <c r="BD46" i="4"/>
  <c r="BE46" i="4" s="1"/>
  <c r="E74" i="1"/>
  <c r="E75" i="1" s="1"/>
  <c r="E76" i="1" s="1"/>
  <c r="E77" i="1" s="1"/>
  <c r="I69" i="1"/>
  <c r="F74" i="1"/>
  <c r="F75" i="1" s="1"/>
  <c r="F76" i="1" s="1"/>
  <c r="F77" i="1" s="1"/>
  <c r="I73" i="1"/>
  <c r="H69" i="1"/>
  <c r="FX51" i="6" l="1"/>
  <c r="GB51" i="6"/>
  <c r="GF51" i="6"/>
  <c r="GJ51" i="6"/>
  <c r="FY51" i="6"/>
  <c r="GC51" i="6"/>
  <c r="GG51" i="6"/>
  <c r="GK51" i="6"/>
  <c r="FZ51" i="6"/>
  <c r="GI51" i="6"/>
  <c r="GM51" i="6"/>
  <c r="GA51" i="6"/>
  <c r="GE51" i="6"/>
  <c r="E39" i="4"/>
  <c r="W38" i="4"/>
  <c r="X38" i="4" s="1"/>
  <c r="H48" i="4"/>
  <c r="AL47" i="4"/>
  <c r="AM47" i="4" s="1"/>
  <c r="T37" i="4"/>
  <c r="U37" i="4" s="1"/>
  <c r="G38" i="4"/>
  <c r="F56" i="4"/>
  <c r="AI55" i="4"/>
  <c r="AJ55" i="4" s="1"/>
  <c r="E78" i="1"/>
  <c r="E79" i="1" s="1"/>
  <c r="E80" i="1" s="1"/>
  <c r="F78" i="1"/>
  <c r="F79" i="1" s="1"/>
  <c r="F80" i="1" s="1"/>
  <c r="J69" i="1"/>
  <c r="H73" i="1"/>
  <c r="J73" i="1" s="1"/>
  <c r="FX52" i="6" l="1"/>
  <c r="GB52" i="6"/>
  <c r="GF52" i="6"/>
  <c r="GJ52" i="6"/>
  <c r="FY52" i="6"/>
  <c r="GC52" i="6"/>
  <c r="GG52" i="6"/>
  <c r="GK52" i="6"/>
  <c r="FZ52" i="6"/>
  <c r="GI52" i="6"/>
  <c r="GM52" i="6"/>
  <c r="GA52" i="6"/>
  <c r="GE52" i="6"/>
  <c r="H49" i="4"/>
  <c r="AR48" i="4"/>
  <c r="AS48" i="4" s="1"/>
  <c r="G39" i="4"/>
  <c r="Z38" i="4"/>
  <c r="AA38" i="4" s="1"/>
  <c r="F57" i="4"/>
  <c r="AO56" i="4"/>
  <c r="AP56" i="4" s="1"/>
  <c r="E40" i="4"/>
  <c r="N39" i="4"/>
  <c r="O39" i="4" s="1"/>
  <c r="I77" i="1"/>
  <c r="H77" i="1"/>
  <c r="J77" i="1" s="1"/>
  <c r="FX53" i="6" l="1"/>
  <c r="GB53" i="6"/>
  <c r="GF53" i="6"/>
  <c r="GJ53" i="6"/>
  <c r="FY53" i="6"/>
  <c r="GC53" i="6"/>
  <c r="GG53" i="6"/>
  <c r="GK53" i="6"/>
  <c r="FZ53" i="6"/>
  <c r="GI53" i="6"/>
  <c r="GM53" i="6"/>
  <c r="GA53" i="6"/>
  <c r="GE53" i="6"/>
  <c r="F58" i="4"/>
  <c r="AU57" i="4"/>
  <c r="AV57" i="4" s="1"/>
  <c r="H50" i="4"/>
  <c r="AX49" i="4"/>
  <c r="AY49" i="4" s="1"/>
  <c r="E41" i="4"/>
  <c r="T40" i="4"/>
  <c r="U40" i="4" s="1"/>
  <c r="G40" i="4"/>
  <c r="AC39" i="4"/>
  <c r="AD39" i="4" s="1"/>
  <c r="FX54" i="6" l="1"/>
  <c r="GB54" i="6"/>
  <c r="GF54" i="6"/>
  <c r="GJ54" i="6"/>
  <c r="FY54" i="6"/>
  <c r="GC54" i="6"/>
  <c r="GG54" i="6"/>
  <c r="GK54" i="6"/>
  <c r="FZ54" i="6"/>
  <c r="GI54" i="6"/>
  <c r="GM54" i="6"/>
  <c r="GA54" i="6"/>
  <c r="GE54" i="6"/>
  <c r="Z41" i="4"/>
  <c r="AA41" i="4" s="1"/>
  <c r="E42" i="4"/>
  <c r="F59" i="4"/>
  <c r="F60" i="4" s="1"/>
  <c r="F61" i="4" s="1"/>
  <c r="AL58" i="4"/>
  <c r="AM58" i="4" s="1"/>
  <c r="G41" i="4"/>
  <c r="AF40" i="4"/>
  <c r="AG40" i="4" s="1"/>
  <c r="H51" i="4"/>
  <c r="BA50" i="4"/>
  <c r="BB50" i="4" s="1"/>
  <c r="FX55" i="6" l="1"/>
  <c r="GB55" i="6"/>
  <c r="GF55" i="6"/>
  <c r="GJ55" i="6"/>
  <c r="FY55" i="6"/>
  <c r="GC55" i="6"/>
  <c r="GG55" i="6"/>
  <c r="GK55" i="6"/>
  <c r="FZ55" i="6"/>
  <c r="GI55" i="6"/>
  <c r="GM55" i="6"/>
  <c r="GA55" i="6"/>
  <c r="GE55" i="6"/>
  <c r="H52" i="4"/>
  <c r="BD51" i="4"/>
  <c r="BE51" i="4" s="1"/>
  <c r="AR51" i="4"/>
  <c r="AS51" i="4" s="1"/>
  <c r="F62" i="4"/>
  <c r="AO61" i="4"/>
  <c r="AP61" i="4" s="1"/>
  <c r="E43" i="4"/>
  <c r="AC42" i="4"/>
  <c r="AD42" i="4" s="1"/>
  <c r="K41" i="4"/>
  <c r="L41" i="4" s="1"/>
  <c r="G42" i="4"/>
  <c r="FX56" i="6" l="1"/>
  <c r="GB56" i="6"/>
  <c r="GF56" i="6"/>
  <c r="GJ56" i="6"/>
  <c r="FY56" i="6"/>
  <c r="GC56" i="6"/>
  <c r="GG56" i="6"/>
  <c r="GK56" i="6"/>
  <c r="FZ56" i="6"/>
  <c r="GI56" i="6"/>
  <c r="GM56" i="6"/>
  <c r="GA56" i="6"/>
  <c r="GE56" i="6"/>
  <c r="F63" i="4"/>
  <c r="AI63" i="4" s="1"/>
  <c r="AJ63" i="4" s="1"/>
  <c r="AU62" i="4"/>
  <c r="AV62" i="4" s="1"/>
  <c r="E44" i="4"/>
  <c r="AF43" i="4"/>
  <c r="AG43" i="4" s="1"/>
  <c r="G43" i="4"/>
  <c r="Q42" i="4"/>
  <c r="R42" i="4" s="1"/>
  <c r="H53" i="4"/>
  <c r="AX52" i="4"/>
  <c r="AY52" i="4" s="1"/>
  <c r="AI52" i="4"/>
  <c r="AJ52" i="4" s="1"/>
  <c r="FX57" i="6" l="1"/>
  <c r="GB57" i="6"/>
  <c r="GF57" i="6"/>
  <c r="GJ57" i="6"/>
  <c r="FY57" i="6"/>
  <c r="GC57" i="6"/>
  <c r="GG57" i="6"/>
  <c r="GK57" i="6"/>
  <c r="FZ57" i="6"/>
  <c r="GI57" i="6"/>
  <c r="GM57" i="6"/>
  <c r="GA57" i="6"/>
  <c r="GE57" i="6"/>
  <c r="G44" i="4"/>
  <c r="W43" i="4"/>
  <c r="X43" i="4" s="1"/>
  <c r="H54" i="4"/>
  <c r="BA53" i="4"/>
  <c r="BB53" i="4" s="1"/>
  <c r="E45" i="4"/>
  <c r="K44" i="4"/>
  <c r="L44" i="4" s="1"/>
  <c r="FX58" i="6" l="1"/>
  <c r="GB58" i="6"/>
  <c r="GF58" i="6"/>
  <c r="GJ58" i="6"/>
  <c r="FY58" i="6"/>
  <c r="GC58" i="6"/>
  <c r="GG58" i="6"/>
  <c r="GK58" i="6"/>
  <c r="FZ58" i="6"/>
  <c r="GI58" i="6"/>
  <c r="GM58" i="6"/>
  <c r="GA58" i="6"/>
  <c r="GE58" i="6"/>
  <c r="Q45" i="4"/>
  <c r="R45" i="4" s="1"/>
  <c r="E46" i="4"/>
  <c r="G45" i="4"/>
  <c r="N44" i="4"/>
  <c r="O44" i="4" s="1"/>
  <c r="H55" i="4"/>
  <c r="BD54" i="4"/>
  <c r="BE54" i="4" s="1"/>
  <c r="FX59" i="6" l="1"/>
  <c r="GB59" i="6"/>
  <c r="GF59" i="6"/>
  <c r="GJ59" i="6"/>
  <c r="FY59" i="6"/>
  <c r="GC59" i="6"/>
  <c r="GG59" i="6"/>
  <c r="GK59" i="6"/>
  <c r="FZ59" i="6"/>
  <c r="GI59" i="6"/>
  <c r="GM59" i="6"/>
  <c r="GA59" i="6"/>
  <c r="GE59" i="6"/>
  <c r="E47" i="4"/>
  <c r="W46" i="4"/>
  <c r="X46" i="4" s="1"/>
  <c r="H56" i="4"/>
  <c r="AL55" i="4"/>
  <c r="AM55" i="4" s="1"/>
  <c r="T45" i="4"/>
  <c r="U45" i="4" s="1"/>
  <c r="G46" i="4"/>
  <c r="FX60" i="6" l="1"/>
  <c r="GB60" i="6"/>
  <c r="GF60" i="6"/>
  <c r="GJ60" i="6"/>
  <c r="FY60" i="6"/>
  <c r="GC60" i="6"/>
  <c r="GG60" i="6"/>
  <c r="GK60" i="6"/>
  <c r="FZ60" i="6"/>
  <c r="GI60" i="6"/>
  <c r="GM60" i="6"/>
  <c r="GA60" i="6"/>
  <c r="GE60" i="6"/>
  <c r="G47" i="4"/>
  <c r="Z46" i="4"/>
  <c r="AA46" i="4" s="1"/>
  <c r="E48" i="4"/>
  <c r="N47" i="4"/>
  <c r="O47" i="4" s="1"/>
  <c r="H57" i="4"/>
  <c r="AR56" i="4"/>
  <c r="AS56" i="4" s="1"/>
  <c r="FX61" i="6" l="1"/>
  <c r="GB61" i="6"/>
  <c r="GF61" i="6"/>
  <c r="GJ61" i="6"/>
  <c r="FY61" i="6"/>
  <c r="GC61" i="6"/>
  <c r="GG61" i="6"/>
  <c r="GK61" i="6"/>
  <c r="FZ61" i="6"/>
  <c r="GI61" i="6"/>
  <c r="GM61" i="6"/>
  <c r="GA61" i="6"/>
  <c r="GE61" i="6"/>
  <c r="H58" i="4"/>
  <c r="AX57" i="4"/>
  <c r="AY57" i="4" s="1"/>
  <c r="G48" i="4"/>
  <c r="AC47" i="4"/>
  <c r="AD47" i="4" s="1"/>
  <c r="E49" i="4"/>
  <c r="T48" i="4"/>
  <c r="U48" i="4" s="1"/>
  <c r="FX62" i="6" l="1"/>
  <c r="GB62" i="6"/>
  <c r="GF62" i="6"/>
  <c r="GJ62" i="6"/>
  <c r="FY62" i="6"/>
  <c r="GC62" i="6"/>
  <c r="GG62" i="6"/>
  <c r="GK62" i="6"/>
  <c r="FZ62" i="6"/>
  <c r="GI62" i="6"/>
  <c r="GM62" i="6"/>
  <c r="GA62" i="6"/>
  <c r="GE62" i="6"/>
  <c r="Z49" i="4"/>
  <c r="AA49" i="4" s="1"/>
  <c r="E50" i="4"/>
  <c r="H59" i="4"/>
  <c r="BA58" i="4"/>
  <c r="BB58" i="4" s="1"/>
  <c r="G49" i="4"/>
  <c r="AF48" i="4"/>
  <c r="AG48" i="4" s="1"/>
  <c r="FX63" i="6" l="1"/>
  <c r="GB63" i="6"/>
  <c r="GF63" i="6"/>
  <c r="GJ63" i="6"/>
  <c r="FY63" i="6"/>
  <c r="GC63" i="6"/>
  <c r="GG63" i="6"/>
  <c r="GK63" i="6"/>
  <c r="FZ63" i="6"/>
  <c r="GI63" i="6"/>
  <c r="GM63" i="6"/>
  <c r="GA63" i="6"/>
  <c r="GE63" i="6"/>
  <c r="E51" i="4"/>
  <c r="AC50" i="4"/>
  <c r="AD50" i="4" s="1"/>
  <c r="K49" i="4"/>
  <c r="L49" i="4" s="1"/>
  <c r="G50" i="4"/>
  <c r="H60" i="4"/>
  <c r="AR59" i="4"/>
  <c r="AS59" i="4" s="1"/>
  <c r="BD59" i="4"/>
  <c r="BE59" i="4" s="1"/>
  <c r="FX64" i="6" l="1"/>
  <c r="GB64" i="6"/>
  <c r="GF64" i="6"/>
  <c r="GJ64" i="6"/>
  <c r="FY64" i="6"/>
  <c r="GC64" i="6"/>
  <c r="GG64" i="6"/>
  <c r="GK64" i="6"/>
  <c r="FZ64" i="6"/>
  <c r="GI64" i="6"/>
  <c r="GM64" i="6"/>
  <c r="GA64" i="6"/>
  <c r="GE64" i="6"/>
  <c r="G51" i="4"/>
  <c r="Q50" i="4"/>
  <c r="R50" i="4" s="1"/>
  <c r="H61" i="4"/>
  <c r="AI60" i="4"/>
  <c r="AJ60" i="4" s="1"/>
  <c r="AX60" i="4"/>
  <c r="AY60" i="4" s="1"/>
  <c r="E52" i="4"/>
  <c r="AF51" i="4"/>
  <c r="AG51" i="4" s="1"/>
  <c r="FX65" i="6" l="1"/>
  <c r="GB65" i="6"/>
  <c r="GF65" i="6"/>
  <c r="GJ65" i="6"/>
  <c r="FY65" i="6"/>
  <c r="GC65" i="6"/>
  <c r="GG65" i="6"/>
  <c r="GK65" i="6"/>
  <c r="FZ65" i="6"/>
  <c r="GI65" i="6"/>
  <c r="GM65" i="6"/>
  <c r="GA65" i="6"/>
  <c r="GE65" i="6"/>
  <c r="E53" i="4"/>
  <c r="K52" i="4"/>
  <c r="L52" i="4" s="1"/>
  <c r="G52" i="4"/>
  <c r="W51" i="4"/>
  <c r="X51" i="4" s="1"/>
  <c r="H62" i="4"/>
  <c r="BA61" i="4"/>
  <c r="BB61" i="4" s="1"/>
  <c r="FX66" i="6" l="1"/>
  <c r="GB66" i="6"/>
  <c r="GF66" i="6"/>
  <c r="GJ66" i="6"/>
  <c r="FY66" i="6"/>
  <c r="GC66" i="6"/>
  <c r="GG66" i="6"/>
  <c r="GK66" i="6"/>
  <c r="FZ66" i="6"/>
  <c r="GI66" i="6"/>
  <c r="GM66" i="6"/>
  <c r="GA66" i="6"/>
  <c r="GE66" i="6"/>
  <c r="G53" i="4"/>
  <c r="N52" i="4"/>
  <c r="O52" i="4" s="1"/>
  <c r="H63" i="4"/>
  <c r="AL63" i="4" s="1"/>
  <c r="AM63" i="4" s="1"/>
  <c r="BD62" i="4"/>
  <c r="BE62" i="4" s="1"/>
  <c r="Q53" i="4"/>
  <c r="R53" i="4" s="1"/>
  <c r="E54" i="4"/>
  <c r="FX67" i="6" l="1"/>
  <c r="GB67" i="6"/>
  <c r="GF67" i="6"/>
  <c r="GJ67" i="6"/>
  <c r="FY67" i="6"/>
  <c r="GC67" i="6"/>
  <c r="GG67" i="6"/>
  <c r="GK67" i="6"/>
  <c r="FZ67" i="6"/>
  <c r="GI67" i="6"/>
  <c r="GM67" i="6"/>
  <c r="GA67" i="6"/>
  <c r="GE67" i="6"/>
  <c r="E55" i="4"/>
  <c r="W54" i="4"/>
  <c r="X54" i="4" s="1"/>
  <c r="T53" i="4"/>
  <c r="U53" i="4" s="1"/>
  <c r="G54" i="4"/>
  <c r="FX68" i="6" l="1"/>
  <c r="GB68" i="6"/>
  <c r="GF68" i="6"/>
  <c r="GJ68" i="6"/>
  <c r="FY68" i="6"/>
  <c r="GC68" i="6"/>
  <c r="GG68" i="6"/>
  <c r="GK68" i="6"/>
  <c r="FZ68" i="6"/>
  <c r="GI68" i="6"/>
  <c r="GM68" i="6"/>
  <c r="GA68" i="6"/>
  <c r="GE68" i="6"/>
  <c r="G55" i="4"/>
  <c r="Z54" i="4"/>
  <c r="AA54" i="4" s="1"/>
  <c r="E56" i="4"/>
  <c r="N55" i="4"/>
  <c r="O55" i="4" s="1"/>
  <c r="FX69" i="6" l="1"/>
  <c r="GB69" i="6"/>
  <c r="GF69" i="6"/>
  <c r="GJ69" i="6"/>
  <c r="FY69" i="6"/>
  <c r="GC69" i="6"/>
  <c r="GG69" i="6"/>
  <c r="GK69" i="6"/>
  <c r="FZ69" i="6"/>
  <c r="GI69" i="6"/>
  <c r="GM69" i="6"/>
  <c r="GA69" i="6"/>
  <c r="GE69" i="6"/>
  <c r="E57" i="4"/>
  <c r="T56" i="4"/>
  <c r="U56" i="4" s="1"/>
  <c r="G56" i="4"/>
  <c r="AC55" i="4"/>
  <c r="AD55" i="4" s="1"/>
  <c r="FX70" i="6" l="1"/>
  <c r="GB70" i="6"/>
  <c r="GF70" i="6"/>
  <c r="GJ70" i="6"/>
  <c r="FY70" i="6"/>
  <c r="GC70" i="6"/>
  <c r="GG70" i="6"/>
  <c r="GK70" i="6"/>
  <c r="FZ70" i="6"/>
  <c r="GI70" i="6"/>
  <c r="GM70" i="6"/>
  <c r="GA70" i="6"/>
  <c r="GE70" i="6"/>
  <c r="G57" i="4"/>
  <c r="AF56" i="4"/>
  <c r="AG56" i="4" s="1"/>
  <c r="Z57" i="4"/>
  <c r="AA57" i="4" s="1"/>
  <c r="E58" i="4"/>
  <c r="FX71" i="6" l="1"/>
  <c r="GB71" i="6"/>
  <c r="GF71" i="6"/>
  <c r="GJ71" i="6"/>
  <c r="FY71" i="6"/>
  <c r="GC71" i="6"/>
  <c r="GG71" i="6"/>
  <c r="GK71" i="6"/>
  <c r="FZ71" i="6"/>
  <c r="GI71" i="6"/>
  <c r="GM71" i="6"/>
  <c r="GA71" i="6"/>
  <c r="GE71" i="6"/>
  <c r="E59" i="4"/>
  <c r="AC58" i="4"/>
  <c r="AD58" i="4" s="1"/>
  <c r="K57" i="4"/>
  <c r="L57" i="4" s="1"/>
  <c r="G58" i="4"/>
  <c r="FX72" i="6" l="1"/>
  <c r="GB72" i="6"/>
  <c r="GF72" i="6"/>
  <c r="GJ72" i="6"/>
  <c r="FY72" i="6"/>
  <c r="GC72" i="6"/>
  <c r="GG72" i="6"/>
  <c r="GK72" i="6"/>
  <c r="FZ72" i="6"/>
  <c r="GI72" i="6"/>
  <c r="GM72" i="6"/>
  <c r="GA72" i="6"/>
  <c r="GE72" i="6"/>
  <c r="G59" i="4"/>
  <c r="Q58" i="4"/>
  <c r="R58" i="4" s="1"/>
  <c r="E60" i="4"/>
  <c r="AF59" i="4"/>
  <c r="AG59" i="4" s="1"/>
  <c r="FX73" i="6" l="1"/>
  <c r="GB73" i="6"/>
  <c r="GF73" i="6"/>
  <c r="GJ73" i="6"/>
  <c r="FY73" i="6"/>
  <c r="GC73" i="6"/>
  <c r="GG73" i="6"/>
  <c r="GK73" i="6"/>
  <c r="FZ73" i="6"/>
  <c r="GI73" i="6"/>
  <c r="GM73" i="6"/>
  <c r="GA73" i="6"/>
  <c r="GE73" i="6"/>
  <c r="E61" i="4"/>
  <c r="K60" i="4"/>
  <c r="L60" i="4" s="1"/>
  <c r="G60" i="4"/>
  <c r="W59" i="4"/>
  <c r="X59" i="4" s="1"/>
  <c r="FX74" i="6" l="1"/>
  <c r="GB74" i="6"/>
  <c r="GF74" i="6"/>
  <c r="GJ74" i="6"/>
  <c r="FY74" i="6"/>
  <c r="GC74" i="6"/>
  <c r="GG74" i="6"/>
  <c r="GK74" i="6"/>
  <c r="FZ74" i="6"/>
  <c r="GI74" i="6"/>
  <c r="GM74" i="6"/>
  <c r="GA74" i="6"/>
  <c r="GE74" i="6"/>
  <c r="G61" i="4"/>
  <c r="N60" i="4"/>
  <c r="O60" i="4" s="1"/>
  <c r="Q61" i="4"/>
  <c r="R61" i="4" s="1"/>
  <c r="E62" i="4"/>
  <c r="FX75" i="6" l="1"/>
  <c r="GB75" i="6"/>
  <c r="GF75" i="6"/>
  <c r="GJ75" i="6"/>
  <c r="FY75" i="6"/>
  <c r="GC75" i="6"/>
  <c r="GG75" i="6"/>
  <c r="GK75" i="6"/>
  <c r="FZ75" i="6"/>
  <c r="GI75" i="6"/>
  <c r="GM75" i="6"/>
  <c r="GA75" i="6"/>
  <c r="GE75" i="6"/>
  <c r="E63" i="4"/>
  <c r="W62" i="4"/>
  <c r="X62" i="4" s="1"/>
  <c r="T61" i="4"/>
  <c r="U61" i="4" s="1"/>
  <c r="G62" i="4"/>
  <c r="FX76" i="6" l="1"/>
  <c r="GB76" i="6"/>
  <c r="GF76" i="6"/>
  <c r="GJ76" i="6"/>
  <c r="FY76" i="6"/>
  <c r="GC76" i="6"/>
  <c r="GG76" i="6"/>
  <c r="GK76" i="6"/>
  <c r="FZ76" i="6"/>
  <c r="GI76" i="6"/>
  <c r="GM76" i="6"/>
  <c r="GA76" i="6"/>
  <c r="GE76" i="6"/>
  <c r="G63" i="4"/>
  <c r="Z62" i="4"/>
  <c r="AA62" i="4" s="1"/>
  <c r="E64" i="4"/>
  <c r="N63" i="4"/>
  <c r="O63" i="4" s="1"/>
  <c r="FX77" i="6" l="1"/>
  <c r="GB77" i="6"/>
  <c r="GF77" i="6"/>
  <c r="GJ77" i="6"/>
  <c r="FY77" i="6"/>
  <c r="GC77" i="6"/>
  <c r="GG77" i="6"/>
  <c r="GK77" i="6"/>
  <c r="FZ77" i="6"/>
  <c r="GI77" i="6"/>
  <c r="GM77" i="6"/>
  <c r="GA77" i="6"/>
  <c r="GE77" i="6"/>
  <c r="E65" i="4"/>
  <c r="AO64" i="4"/>
  <c r="AP64" i="4" s="1"/>
  <c r="G64" i="4"/>
  <c r="AC63" i="4"/>
  <c r="AD63" i="4" s="1"/>
  <c r="FY78" i="6" l="1"/>
  <c r="GC78" i="6"/>
  <c r="GG78" i="6"/>
  <c r="GK78" i="6"/>
  <c r="FZ78" i="6"/>
  <c r="GB78" i="6"/>
  <c r="GJ78" i="6"/>
  <c r="GE78" i="6"/>
  <c r="GM78" i="6"/>
  <c r="FX78" i="6"/>
  <c r="GF78" i="6"/>
  <c r="GA78" i="6"/>
  <c r="GI78" i="6"/>
  <c r="G65" i="4"/>
  <c r="AR64" i="4"/>
  <c r="AS64" i="4" s="1"/>
  <c r="AU65" i="4"/>
  <c r="AV65" i="4" s="1"/>
  <c r="E66" i="4"/>
  <c r="FY79" i="6" l="1"/>
  <c r="GC79" i="6"/>
  <c r="GG79" i="6"/>
  <c r="GK79" i="6"/>
  <c r="FZ79" i="6"/>
  <c r="GB79" i="6"/>
  <c r="GJ79" i="6"/>
  <c r="GE79" i="6"/>
  <c r="GM79" i="6"/>
  <c r="FX79" i="6"/>
  <c r="GF79" i="6"/>
  <c r="GI79" i="6"/>
  <c r="GA79" i="6"/>
  <c r="E67" i="4"/>
  <c r="AL66" i="4"/>
  <c r="AM66" i="4" s="1"/>
  <c r="AX65" i="4"/>
  <c r="AY65" i="4" s="1"/>
  <c r="G66" i="4"/>
  <c r="FY80" i="6" l="1"/>
  <c r="GC80" i="6"/>
  <c r="GG80" i="6"/>
  <c r="GK80" i="6"/>
  <c r="FZ80" i="6"/>
  <c r="GB80" i="6"/>
  <c r="GJ80" i="6"/>
  <c r="GE80" i="6"/>
  <c r="GM80" i="6"/>
  <c r="FX80" i="6"/>
  <c r="GF80" i="6"/>
  <c r="GA80" i="6"/>
  <c r="GI80" i="6"/>
  <c r="G67" i="4"/>
  <c r="BA66" i="4"/>
  <c r="BB66" i="4" s="1"/>
  <c r="E68" i="4"/>
  <c r="AR67" i="4"/>
  <c r="AS67" i="4" s="1"/>
  <c r="FY81" i="6" l="1"/>
  <c r="GC81" i="6"/>
  <c r="GG81" i="6"/>
  <c r="GK81" i="6"/>
  <c r="FZ81" i="6"/>
  <c r="GB81" i="6"/>
  <c r="GJ81" i="6"/>
  <c r="GE81" i="6"/>
  <c r="GM81" i="6"/>
  <c r="FX81" i="6"/>
  <c r="GF81" i="6"/>
  <c r="GI81" i="6"/>
  <c r="GA81" i="6"/>
  <c r="E69" i="4"/>
  <c r="E70" i="4" s="1"/>
  <c r="AX68" i="4"/>
  <c r="AY68" i="4" s="1"/>
  <c r="G68" i="4"/>
  <c r="BD67" i="4"/>
  <c r="BE67" i="4" s="1"/>
  <c r="FY82" i="6" l="1"/>
  <c r="GC82" i="6"/>
  <c r="GG82" i="6"/>
  <c r="GK82" i="6"/>
  <c r="FZ82" i="6"/>
  <c r="GB82" i="6"/>
  <c r="GJ82" i="6"/>
  <c r="GE82" i="6"/>
  <c r="GM82" i="6"/>
  <c r="FX82" i="6"/>
  <c r="GF82" i="6"/>
  <c r="GA82" i="6"/>
  <c r="GI82" i="6"/>
  <c r="G69" i="4"/>
  <c r="AI68" i="4"/>
  <c r="AJ68" i="4" s="1"/>
  <c r="E71" i="4"/>
  <c r="AU70" i="4"/>
  <c r="AV70" i="4" s="1"/>
  <c r="FY83" i="6" l="1"/>
  <c r="GC83" i="6"/>
  <c r="GG83" i="6"/>
  <c r="GK83" i="6"/>
  <c r="FZ83" i="6"/>
  <c r="GB83" i="6"/>
  <c r="GJ83" i="6"/>
  <c r="GE83" i="6"/>
  <c r="GM83" i="6"/>
  <c r="FX83" i="6"/>
  <c r="GF83" i="6"/>
  <c r="GI83" i="6"/>
  <c r="GA83" i="6"/>
  <c r="E72" i="4"/>
  <c r="AI71" i="4"/>
  <c r="AJ71" i="4" s="1"/>
  <c r="AO69" i="4"/>
  <c r="AP69" i="4" s="1"/>
  <c r="BA69" i="4"/>
  <c r="BB69" i="4" s="1"/>
  <c r="G70" i="4"/>
  <c r="FY84" i="6" l="1"/>
  <c r="FZ84" i="6"/>
  <c r="GB84" i="6"/>
  <c r="GF84" i="6"/>
  <c r="GJ84" i="6"/>
  <c r="GC84" i="6"/>
  <c r="GG84" i="6"/>
  <c r="GK84" i="6"/>
  <c r="FX84" i="6"/>
  <c r="GM84" i="6"/>
  <c r="GA84" i="6"/>
  <c r="GE84" i="6"/>
  <c r="GI84" i="6"/>
  <c r="G71" i="4"/>
  <c r="BD70" i="4"/>
  <c r="BE70" i="4" s="1"/>
  <c r="E73" i="4"/>
  <c r="AO72" i="4"/>
  <c r="AP72" i="4" s="1"/>
  <c r="FX85" i="6" l="1"/>
  <c r="GB85" i="6"/>
  <c r="GF85" i="6"/>
  <c r="GJ85" i="6"/>
  <c r="FY85" i="6"/>
  <c r="GC85" i="6"/>
  <c r="GG85" i="6"/>
  <c r="GK85" i="6"/>
  <c r="FZ85" i="6"/>
  <c r="GM85" i="6"/>
  <c r="GA85" i="6"/>
  <c r="GE85" i="6"/>
  <c r="GI85" i="6"/>
  <c r="AU73" i="4"/>
  <c r="AV73" i="4" s="1"/>
  <c r="E74" i="4"/>
  <c r="G72" i="4"/>
  <c r="AL71" i="4"/>
  <c r="AM71" i="4" s="1"/>
  <c r="FX86" i="6" l="1"/>
  <c r="GB86" i="6"/>
  <c r="GF86" i="6"/>
  <c r="GJ86" i="6"/>
  <c r="FY86" i="6"/>
  <c r="GC86" i="6"/>
  <c r="GG86" i="6"/>
  <c r="GK86" i="6"/>
  <c r="FZ86" i="6"/>
  <c r="GM86" i="6"/>
  <c r="GA86" i="6"/>
  <c r="GE86" i="6"/>
  <c r="GI86" i="6"/>
  <c r="E75" i="4"/>
  <c r="AL74" i="4"/>
  <c r="AM74" i="4" s="1"/>
  <c r="G73" i="4"/>
  <c r="AR72" i="4"/>
  <c r="AS72" i="4" s="1"/>
  <c r="FX87" i="6" l="1"/>
  <c r="GB87" i="6"/>
  <c r="GF87" i="6"/>
  <c r="GJ87" i="6"/>
  <c r="FY87" i="6"/>
  <c r="GC87" i="6"/>
  <c r="GG87" i="6"/>
  <c r="GK87" i="6"/>
  <c r="FZ87" i="6"/>
  <c r="GM87" i="6"/>
  <c r="GA87" i="6"/>
  <c r="GE87" i="6"/>
  <c r="GI87" i="6"/>
  <c r="AX73" i="4"/>
  <c r="AY73" i="4" s="1"/>
  <c r="G74" i="4"/>
  <c r="E76" i="4"/>
  <c r="AR75" i="4"/>
  <c r="AS75" i="4" s="1"/>
  <c r="FX88" i="6" l="1"/>
  <c r="GB88" i="6"/>
  <c r="GF88" i="6"/>
  <c r="GJ88" i="6"/>
  <c r="FY88" i="6"/>
  <c r="GC88" i="6"/>
  <c r="GG88" i="6"/>
  <c r="GK88" i="6"/>
  <c r="FZ88" i="6"/>
  <c r="GM88" i="6"/>
  <c r="GA88" i="6"/>
  <c r="GE88" i="6"/>
  <c r="GI88" i="6"/>
  <c r="E77" i="4"/>
  <c r="E78" i="4" s="1"/>
  <c r="AX76" i="4"/>
  <c r="AY76" i="4" s="1"/>
  <c r="G75" i="4"/>
  <c r="BA74" i="4"/>
  <c r="BB74" i="4" s="1"/>
  <c r="FX89" i="6" l="1"/>
  <c r="GB89" i="6"/>
  <c r="GF89" i="6"/>
  <c r="GJ89" i="6"/>
  <c r="FY89" i="6"/>
  <c r="GC89" i="6"/>
  <c r="GG89" i="6"/>
  <c r="GK89" i="6"/>
  <c r="FZ89" i="6"/>
  <c r="GM89" i="6"/>
  <c r="GA89" i="6"/>
  <c r="GE89" i="6"/>
  <c r="GI89" i="6"/>
  <c r="G76" i="4"/>
  <c r="BD75" i="4"/>
  <c r="BE75" i="4" s="1"/>
  <c r="E79" i="4"/>
  <c r="AU78" i="4"/>
  <c r="AV78" i="4" s="1"/>
  <c r="FX90" i="6" l="1"/>
  <c r="GB90" i="6"/>
  <c r="GF90" i="6"/>
  <c r="GJ90" i="6"/>
  <c r="FY90" i="6"/>
  <c r="GC90" i="6"/>
  <c r="GG90" i="6"/>
  <c r="GK90" i="6"/>
  <c r="FZ90" i="6"/>
  <c r="GM90" i="6"/>
  <c r="GA90" i="6"/>
  <c r="GE90" i="6"/>
  <c r="GI90" i="6"/>
  <c r="E80" i="4"/>
  <c r="AO80" i="4" s="1"/>
  <c r="AP80" i="4" s="1"/>
  <c r="AI79" i="4"/>
  <c r="AJ79" i="4" s="1"/>
  <c r="G77" i="4"/>
  <c r="AI76" i="4"/>
  <c r="AJ76" i="4" s="1"/>
  <c r="FX91" i="6" l="1"/>
  <c r="GB91" i="6"/>
  <c r="GF91" i="6"/>
  <c r="GJ91" i="6"/>
  <c r="FY91" i="6"/>
  <c r="GC91" i="6"/>
  <c r="GG91" i="6"/>
  <c r="GK91" i="6"/>
  <c r="FZ91" i="6"/>
  <c r="GM91" i="6"/>
  <c r="GA91" i="6"/>
  <c r="GE91" i="6"/>
  <c r="GI91" i="6"/>
  <c r="BA77" i="4"/>
  <c r="BB77" i="4" s="1"/>
  <c r="AO77" i="4"/>
  <c r="AP77" i="4" s="1"/>
  <c r="G78" i="4"/>
  <c r="FX92" i="6" l="1"/>
  <c r="GB92" i="6"/>
  <c r="GF92" i="6"/>
  <c r="GJ92" i="6"/>
  <c r="FY92" i="6"/>
  <c r="GC92" i="6"/>
  <c r="GG92" i="6"/>
  <c r="GK92" i="6"/>
  <c r="FZ92" i="6"/>
  <c r="GM92" i="6"/>
  <c r="GA92" i="6"/>
  <c r="GE92" i="6"/>
  <c r="GI92" i="6"/>
  <c r="G79" i="4"/>
  <c r="BD78" i="4"/>
  <c r="BE78" i="4" s="1"/>
  <c r="FX93" i="6" l="1"/>
  <c r="GB93" i="6"/>
  <c r="GF93" i="6"/>
  <c r="GJ93" i="6"/>
  <c r="FY93" i="6"/>
  <c r="GC93" i="6"/>
  <c r="GG93" i="6"/>
  <c r="GK93" i="6"/>
  <c r="FZ93" i="6"/>
  <c r="GM93" i="6"/>
  <c r="GA93" i="6"/>
  <c r="GE93" i="6"/>
  <c r="GI93" i="6"/>
  <c r="G80" i="4"/>
  <c r="AR80" i="4" s="1"/>
  <c r="AS80" i="4" s="1"/>
  <c r="AL79" i="4"/>
  <c r="AM79" i="4" s="1"/>
  <c r="FX94" i="6" l="1"/>
  <c r="GB94" i="6"/>
  <c r="GF94" i="6"/>
  <c r="GJ94" i="6"/>
  <c r="FY94" i="6"/>
  <c r="GC94" i="6"/>
  <c r="GG94" i="6"/>
  <c r="GK94" i="6"/>
  <c r="FZ94" i="6"/>
  <c r="GM94" i="6"/>
  <c r="GA94" i="6"/>
  <c r="GE94" i="6"/>
  <c r="GI94" i="6"/>
  <c r="FX95" i="6" l="1"/>
  <c r="GB95" i="6"/>
  <c r="GF95" i="6"/>
  <c r="GJ95" i="6"/>
  <c r="FY95" i="6"/>
  <c r="GC95" i="6"/>
  <c r="GG95" i="6"/>
  <c r="GK95" i="6"/>
  <c r="FZ95" i="6"/>
  <c r="GM95" i="6"/>
  <c r="GA95" i="6"/>
  <c r="GE95" i="6"/>
  <c r="GI95" i="6"/>
  <c r="FX96" i="6" l="1"/>
  <c r="GB96" i="6"/>
  <c r="GF96" i="6"/>
  <c r="GJ96" i="6"/>
  <c r="FY96" i="6"/>
  <c r="GC96" i="6"/>
  <c r="GG96" i="6"/>
  <c r="GK96" i="6"/>
  <c r="FZ96" i="6"/>
  <c r="GM96" i="6"/>
  <c r="GA96" i="6"/>
  <c r="GE96" i="6"/>
  <c r="GI96" i="6"/>
  <c r="FX97" i="6" l="1"/>
  <c r="GB97" i="6"/>
  <c r="GF97" i="6"/>
  <c r="GJ97" i="6"/>
  <c r="FY97" i="6"/>
  <c r="GC97" i="6"/>
  <c r="GG97" i="6"/>
  <c r="GK97" i="6"/>
  <c r="FZ97" i="6"/>
  <c r="GM97" i="6"/>
  <c r="GA97" i="6"/>
  <c r="GE97" i="6"/>
  <c r="GI97" i="6"/>
  <c r="FX98" i="6" l="1"/>
  <c r="GB98" i="6"/>
  <c r="GF98" i="6"/>
  <c r="GJ98" i="6"/>
  <c r="FY98" i="6"/>
  <c r="GC98" i="6"/>
  <c r="GG98" i="6"/>
  <c r="GK98" i="6"/>
  <c r="FZ98" i="6"/>
  <c r="GM98" i="6"/>
  <c r="GA98" i="6"/>
  <c r="GE98" i="6"/>
  <c r="GI98" i="6"/>
  <c r="FX99" i="6" l="1"/>
  <c r="GB99" i="6"/>
  <c r="GF99" i="6"/>
  <c r="GJ99" i="6"/>
  <c r="FY99" i="6"/>
  <c r="GC99" i="6"/>
  <c r="GG99" i="6"/>
  <c r="GK99" i="6"/>
  <c r="FZ99" i="6"/>
  <c r="GM99" i="6"/>
  <c r="GA99" i="6"/>
  <c r="GE99" i="6"/>
  <c r="GI99" i="6"/>
  <c r="FX100" i="6" l="1"/>
  <c r="GB100" i="6"/>
  <c r="GF100" i="6"/>
  <c r="GJ100" i="6"/>
  <c r="FY100" i="6"/>
  <c r="GC100" i="6"/>
  <c r="GG100" i="6"/>
  <c r="GK100" i="6"/>
  <c r="FZ100" i="6"/>
  <c r="GM100" i="6"/>
  <c r="GA100" i="6"/>
  <c r="GE100" i="6"/>
  <c r="GI100" i="6"/>
  <c r="FX101" i="6" l="1"/>
  <c r="GB101" i="6"/>
  <c r="GF101" i="6"/>
  <c r="GJ101" i="6"/>
  <c r="FY101" i="6"/>
  <c r="GC101" i="6"/>
  <c r="GG101" i="6"/>
  <c r="GK101" i="6"/>
  <c r="FZ101" i="6"/>
  <c r="GM101" i="6"/>
  <c r="GA101" i="6"/>
  <c r="GE101" i="6"/>
  <c r="GI101" i="6"/>
  <c r="FX102" i="6" l="1"/>
  <c r="GB102" i="6"/>
  <c r="GF102" i="6"/>
  <c r="GJ102" i="6"/>
  <c r="FY102" i="6"/>
  <c r="GC102" i="6"/>
  <c r="GG102" i="6"/>
  <c r="GK102" i="6"/>
  <c r="FZ102" i="6"/>
  <c r="GM102" i="6"/>
  <c r="GA102" i="6"/>
  <c r="GE102" i="6"/>
  <c r="GI102" i="6"/>
  <c r="FX103" i="6" l="1"/>
  <c r="GB103" i="6"/>
  <c r="GF103" i="6"/>
  <c r="GJ103" i="6"/>
  <c r="FY103" i="6"/>
  <c r="GC103" i="6"/>
  <c r="GG103" i="6"/>
  <c r="GK103" i="6"/>
  <c r="FZ103" i="6"/>
  <c r="GM103" i="6"/>
  <c r="GA103" i="6"/>
  <c r="GE103" i="6"/>
  <c r="GI103" i="6"/>
  <c r="FX104" i="6" l="1"/>
  <c r="GB104" i="6"/>
  <c r="GF104" i="6"/>
  <c r="GJ104" i="6"/>
  <c r="FY104" i="6"/>
  <c r="GC104" i="6"/>
  <c r="GG104" i="6"/>
  <c r="GK104" i="6"/>
  <c r="FZ104" i="6"/>
  <c r="GM104" i="6"/>
  <c r="GA104" i="6"/>
  <c r="GE104" i="6"/>
  <c r="GI104" i="6"/>
  <c r="FX105" i="6" l="1"/>
  <c r="GB105" i="6"/>
  <c r="GF105" i="6"/>
  <c r="GJ105" i="6"/>
  <c r="FY105" i="6"/>
  <c r="GC105" i="6"/>
  <c r="GG105" i="6"/>
  <c r="GK105" i="6"/>
  <c r="FZ105" i="6"/>
  <c r="GM105" i="6"/>
  <c r="GA105" i="6"/>
  <c r="GE105" i="6"/>
  <c r="GI105" i="6"/>
  <c r="FX106" i="6" l="1"/>
  <c r="GB106" i="6"/>
  <c r="GF106" i="6"/>
  <c r="GJ106" i="6"/>
  <c r="FY106" i="6"/>
  <c r="GC106" i="6"/>
  <c r="GG106" i="6"/>
  <c r="GK106" i="6"/>
  <c r="FZ106" i="6"/>
  <c r="GM106" i="6"/>
  <c r="GA106" i="6"/>
  <c r="GE106" i="6"/>
  <c r="GI106" i="6"/>
  <c r="FX107" i="6" l="1"/>
  <c r="GB107" i="6"/>
  <c r="GF107" i="6"/>
  <c r="GJ107" i="6"/>
  <c r="FY107" i="6"/>
  <c r="GC107" i="6"/>
  <c r="GG107" i="6"/>
  <c r="GK107" i="6"/>
  <c r="FZ107" i="6"/>
  <c r="GM107" i="6"/>
  <c r="GA107" i="6"/>
  <c r="GE107" i="6"/>
  <c r="GI107" i="6"/>
  <c r="FX108" i="6" l="1"/>
  <c r="GB108" i="6"/>
  <c r="GF108" i="6"/>
  <c r="GJ108" i="6"/>
  <c r="FY108" i="6"/>
  <c r="GC108" i="6"/>
  <c r="GG108" i="6"/>
  <c r="GK108" i="6"/>
  <c r="FZ108" i="6"/>
  <c r="GM108" i="6"/>
  <c r="GA108" i="6"/>
  <c r="GE108" i="6"/>
  <c r="GI108" i="6"/>
  <c r="FX109" i="6" l="1"/>
  <c r="GB109" i="6"/>
  <c r="GF109" i="6"/>
  <c r="GJ109" i="6"/>
  <c r="FY109" i="6"/>
  <c r="GC109" i="6"/>
  <c r="GG109" i="6"/>
  <c r="GK109" i="6"/>
  <c r="FZ109" i="6"/>
  <c r="GM109" i="6"/>
  <c r="GA109" i="6"/>
  <c r="GE109" i="6"/>
  <c r="GI109" i="6"/>
  <c r="FX110" i="6" l="1"/>
  <c r="GB110" i="6"/>
  <c r="GF110" i="6"/>
  <c r="GJ110" i="6"/>
  <c r="FY110" i="6"/>
  <c r="GC110" i="6"/>
  <c r="GG110" i="6"/>
  <c r="GK110" i="6"/>
  <c r="FZ110" i="6"/>
  <c r="GM110" i="6"/>
  <c r="GA110" i="6"/>
  <c r="GE110" i="6"/>
  <c r="GI110" i="6"/>
  <c r="FX111" i="6" l="1"/>
  <c r="GB111" i="6"/>
  <c r="GF111" i="6"/>
  <c r="GJ111" i="6"/>
  <c r="FY111" i="6"/>
  <c r="GC111" i="6"/>
  <c r="GG111" i="6"/>
  <c r="GK111" i="6"/>
  <c r="FZ111" i="6"/>
  <c r="GM111" i="6"/>
  <c r="GA111" i="6"/>
  <c r="GE111" i="6"/>
  <c r="GI111" i="6"/>
  <c r="FX112" i="6" l="1"/>
  <c r="GB112" i="6"/>
  <c r="GF112" i="6"/>
  <c r="GJ112" i="6"/>
  <c r="FY112" i="6"/>
  <c r="GC112" i="6"/>
  <c r="GG112" i="6"/>
  <c r="GK112" i="6"/>
  <c r="FZ112" i="6"/>
  <c r="GM112" i="6"/>
  <c r="GA112" i="6"/>
  <c r="GE112" i="6"/>
  <c r="GI112" i="6"/>
  <c r="FX113" i="6" l="1"/>
  <c r="GB113" i="6"/>
  <c r="GF113" i="6"/>
  <c r="GJ113" i="6"/>
  <c r="FY113" i="6"/>
  <c r="GC113" i="6"/>
  <c r="GG113" i="6"/>
  <c r="GK113" i="6"/>
  <c r="FZ113" i="6"/>
  <c r="GM113" i="6"/>
  <c r="GA113" i="6"/>
  <c r="GE113" i="6"/>
  <c r="GI113" i="6"/>
  <c r="FX114" i="6" l="1"/>
  <c r="GB114" i="6"/>
  <c r="GF114" i="6"/>
  <c r="FY114" i="6"/>
  <c r="GC114" i="6"/>
  <c r="GG114" i="6"/>
  <c r="GK114" i="6"/>
  <c r="FZ114" i="6"/>
  <c r="GJ114" i="6"/>
  <c r="GA114" i="6"/>
  <c r="GM114" i="6"/>
  <c r="GE114" i="6"/>
  <c r="GI114" i="6"/>
  <c r="FY115" i="6" l="1"/>
  <c r="GC115" i="6"/>
  <c r="GG115" i="6"/>
  <c r="GK115" i="6"/>
  <c r="FZ115" i="6"/>
  <c r="GB115" i="6"/>
  <c r="GJ115" i="6"/>
  <c r="GE115" i="6"/>
  <c r="GM115" i="6"/>
  <c r="FX115" i="6"/>
  <c r="GF115" i="6"/>
  <c r="GA115" i="6"/>
  <c r="GI115" i="6"/>
  <c r="FY116" i="6" l="1"/>
  <c r="GC116" i="6"/>
  <c r="GG116" i="6"/>
  <c r="GK116" i="6"/>
  <c r="FZ116" i="6"/>
  <c r="GB116" i="6"/>
  <c r="GJ116" i="6"/>
  <c r="GE116" i="6"/>
  <c r="GM116" i="6"/>
  <c r="FX116" i="6"/>
  <c r="GF116" i="6"/>
  <c r="GA116" i="6"/>
  <c r="GI116" i="6"/>
  <c r="FY117" i="6" l="1"/>
  <c r="GC117" i="6"/>
  <c r="GG117" i="6"/>
  <c r="GK117" i="6"/>
  <c r="FZ117" i="6"/>
  <c r="GB117" i="6"/>
  <c r="GJ117" i="6"/>
  <c r="GE117" i="6"/>
  <c r="GM117" i="6"/>
  <c r="FX117" i="6"/>
  <c r="GF117" i="6"/>
  <c r="GA117" i="6"/>
  <c r="GI117" i="6"/>
  <c r="FY118" i="6" l="1"/>
  <c r="GC118" i="6"/>
  <c r="GG118" i="6"/>
  <c r="GK118" i="6"/>
  <c r="FZ118" i="6"/>
  <c r="GB118" i="6"/>
  <c r="GJ118" i="6"/>
  <c r="GE118" i="6"/>
  <c r="GM118" i="6"/>
  <c r="FX118" i="6"/>
  <c r="GF118" i="6"/>
  <c r="GA118" i="6"/>
  <c r="GI118" i="6"/>
  <c r="FY119" i="6" l="1"/>
  <c r="GC119" i="6"/>
  <c r="GG119" i="6"/>
  <c r="GK119" i="6"/>
  <c r="FZ119" i="6"/>
  <c r="GB119" i="6"/>
  <c r="GJ119" i="6"/>
  <c r="GE119" i="6"/>
  <c r="GM119" i="6"/>
  <c r="FX119" i="6"/>
  <c r="GF119" i="6"/>
  <c r="GA119" i="6"/>
  <c r="GI119" i="6"/>
  <c r="FY120" i="6" l="1"/>
  <c r="GC120" i="6"/>
  <c r="GK120" i="6"/>
  <c r="FZ120" i="6"/>
  <c r="GB120" i="6"/>
  <c r="GJ120" i="6"/>
  <c r="GE120" i="6"/>
  <c r="GM120" i="6"/>
  <c r="FX120" i="6"/>
  <c r="GA120" i="6"/>
  <c r="GI120" i="6"/>
  <c r="FY121" i="6" l="1"/>
  <c r="GC121" i="6"/>
  <c r="GG121" i="6"/>
  <c r="GK121" i="6"/>
  <c r="FZ121" i="6"/>
  <c r="GB121" i="6"/>
  <c r="GJ121" i="6"/>
  <c r="GE121" i="6"/>
  <c r="GM121" i="6"/>
  <c r="FX121" i="6"/>
  <c r="GF121" i="6"/>
  <c r="GA121" i="6"/>
  <c r="GI121" i="6"/>
  <c r="FY122" i="6" l="1"/>
  <c r="GC122" i="6"/>
  <c r="GG122" i="6"/>
  <c r="GK122" i="6"/>
  <c r="FZ122" i="6"/>
  <c r="GB122" i="6"/>
  <c r="GJ122" i="6"/>
  <c r="GE122" i="6"/>
  <c r="FX122" i="6"/>
  <c r="GF122" i="6"/>
  <c r="GM122" i="6"/>
  <c r="GA122" i="6"/>
  <c r="GI122" i="6"/>
  <c r="FY123" i="6" l="1"/>
  <c r="GC123" i="6"/>
  <c r="GG123" i="6"/>
  <c r="GK123" i="6"/>
  <c r="FZ123" i="6"/>
  <c r="GA123" i="6"/>
  <c r="GE123" i="6"/>
  <c r="GI123" i="6"/>
  <c r="GM123" i="6"/>
  <c r="FX123" i="6"/>
  <c r="GB123" i="6"/>
  <c r="GF123" i="6"/>
  <c r="GJ123" i="6"/>
  <c r="FY124" i="6" l="1"/>
  <c r="GC124" i="6"/>
  <c r="GG124" i="6"/>
  <c r="GK124" i="6"/>
  <c r="FZ124" i="6"/>
  <c r="GA124" i="6"/>
  <c r="GE124" i="6"/>
  <c r="GI124" i="6"/>
  <c r="GM124" i="6"/>
  <c r="FX124" i="6"/>
  <c r="GB124" i="6"/>
  <c r="GF124" i="6"/>
  <c r="GJ124" i="6"/>
  <c r="FY125" i="6" l="1"/>
  <c r="GC125" i="6"/>
  <c r="GG125" i="6"/>
  <c r="GK125" i="6"/>
  <c r="FZ125" i="6"/>
  <c r="GA125" i="6"/>
  <c r="GE125" i="6"/>
  <c r="GI125" i="6"/>
  <c r="GM125" i="6"/>
  <c r="FX125" i="6"/>
  <c r="GB125" i="6"/>
  <c r="GF125" i="6"/>
  <c r="GJ125" i="6"/>
  <c r="FY126" i="6" l="1"/>
  <c r="GC126" i="6"/>
  <c r="GG126" i="6"/>
  <c r="GK126" i="6"/>
  <c r="FZ126" i="6"/>
  <c r="GA126" i="6"/>
  <c r="GE126" i="6"/>
  <c r="GI126" i="6"/>
  <c r="GM126" i="6"/>
  <c r="FX126" i="6"/>
  <c r="GB126" i="6"/>
  <c r="GF126" i="6"/>
  <c r="GJ126" i="6"/>
  <c r="FY127" i="6" l="1"/>
  <c r="GC127" i="6"/>
  <c r="GG127" i="6"/>
  <c r="GK127" i="6"/>
  <c r="FZ127" i="6"/>
  <c r="GA127" i="6"/>
  <c r="GE127" i="6"/>
  <c r="GI127" i="6"/>
  <c r="GM127" i="6"/>
  <c r="FX127" i="6"/>
  <c r="GB127" i="6"/>
  <c r="GF127" i="6"/>
  <c r="GJ127" i="6"/>
  <c r="FY128" i="6" l="1"/>
  <c r="GC128" i="6"/>
  <c r="GG128" i="6"/>
  <c r="GK128" i="6"/>
  <c r="FZ128" i="6"/>
  <c r="GA128" i="6"/>
  <c r="GE128" i="6"/>
  <c r="GI128" i="6"/>
  <c r="GM128" i="6"/>
  <c r="FX128" i="6"/>
  <c r="GB128" i="6"/>
  <c r="GF128" i="6"/>
  <c r="GJ128" i="6"/>
  <c r="FY129" i="6" l="1"/>
  <c r="GC129" i="6"/>
  <c r="GG129" i="6"/>
  <c r="GK129" i="6"/>
  <c r="FZ129" i="6"/>
  <c r="GA129" i="6"/>
  <c r="GE129" i="6"/>
  <c r="GI129" i="6"/>
  <c r="GM129" i="6"/>
  <c r="FX129" i="6"/>
  <c r="GB129" i="6"/>
  <c r="GF129" i="6"/>
  <c r="GJ129" i="6"/>
  <c r="FY130" i="6" l="1"/>
  <c r="GC130" i="6"/>
  <c r="GG130" i="6"/>
  <c r="GK130" i="6"/>
  <c r="FZ130" i="6"/>
  <c r="GA130" i="6"/>
  <c r="GE130" i="6"/>
  <c r="GI130" i="6"/>
  <c r="GM130" i="6"/>
  <c r="FX130" i="6"/>
  <c r="GB130" i="6"/>
  <c r="GF130" i="6"/>
  <c r="GJ130" i="6"/>
  <c r="FY131" i="6" l="1"/>
  <c r="GC131" i="6"/>
  <c r="GG131" i="6"/>
  <c r="GK131" i="6"/>
  <c r="FZ131" i="6"/>
  <c r="GA131" i="6"/>
  <c r="GE131" i="6"/>
  <c r="GI131" i="6"/>
  <c r="GM131" i="6"/>
  <c r="FX131" i="6"/>
  <c r="GB131" i="6"/>
  <c r="GF131" i="6"/>
  <c r="GJ131" i="6"/>
  <c r="FY132" i="6" l="1"/>
  <c r="GC132" i="6"/>
  <c r="GG132" i="6"/>
  <c r="GK132" i="6"/>
  <c r="FZ132" i="6"/>
  <c r="GA132" i="6"/>
  <c r="GE132" i="6"/>
  <c r="GI132" i="6"/>
  <c r="GM132" i="6"/>
  <c r="FX132" i="6"/>
  <c r="GB132" i="6"/>
  <c r="GF132" i="6"/>
  <c r="GJ132" i="6"/>
  <c r="FY133" i="6" l="1"/>
  <c r="GC133" i="6"/>
  <c r="GG133" i="6"/>
  <c r="GK133" i="6"/>
  <c r="FZ133" i="6"/>
  <c r="GA133" i="6"/>
  <c r="GE133" i="6"/>
  <c r="GI133" i="6"/>
  <c r="GM133" i="6"/>
  <c r="FX133" i="6"/>
  <c r="GB133" i="6"/>
  <c r="GF133" i="6"/>
  <c r="GJ133" i="6"/>
  <c r="FY134" i="6" l="1"/>
  <c r="GC134" i="6"/>
  <c r="GG134" i="6"/>
  <c r="GK134" i="6"/>
  <c r="FZ134" i="6"/>
  <c r="GA134" i="6"/>
  <c r="GE134" i="6"/>
  <c r="GI134" i="6"/>
  <c r="GM134" i="6"/>
  <c r="FX134" i="6"/>
  <c r="GB134" i="6"/>
  <c r="GF134" i="6"/>
  <c r="GJ134" i="6"/>
  <c r="FY135" i="6" l="1"/>
  <c r="GC135" i="6"/>
  <c r="GG135" i="6"/>
  <c r="GK135" i="6"/>
  <c r="FZ135" i="6"/>
  <c r="GA135" i="6"/>
  <c r="GE135" i="6"/>
  <c r="GI135" i="6"/>
  <c r="GM135" i="6"/>
  <c r="FX135" i="6"/>
  <c r="GB135" i="6"/>
  <c r="GF135" i="6"/>
  <c r="GJ135" i="6"/>
  <c r="FY136" i="6" l="1"/>
  <c r="GC136" i="6"/>
  <c r="GG136" i="6"/>
  <c r="GK136" i="6"/>
  <c r="FZ136" i="6"/>
  <c r="GA136" i="6"/>
  <c r="GE136" i="6"/>
  <c r="GI136" i="6"/>
  <c r="GM136" i="6"/>
  <c r="FX136" i="6"/>
  <c r="GB136" i="6"/>
  <c r="GF136" i="6"/>
  <c r="GJ136" i="6"/>
  <c r="FY137" i="6" l="1"/>
  <c r="GC137" i="6"/>
  <c r="GG137" i="6"/>
  <c r="GK137" i="6"/>
  <c r="FZ137" i="6"/>
  <c r="GA137" i="6"/>
  <c r="GE137" i="6"/>
  <c r="GI137" i="6"/>
  <c r="GM137" i="6"/>
  <c r="FX137" i="6"/>
  <c r="GB137" i="6"/>
  <c r="GF137" i="6"/>
  <c r="GJ137" i="6"/>
  <c r="FY138" i="6" l="1"/>
  <c r="GC138" i="6"/>
  <c r="GG138" i="6"/>
  <c r="FZ138" i="6"/>
  <c r="GA138" i="6"/>
  <c r="GE138" i="6"/>
  <c r="GI138" i="6"/>
  <c r="GM138" i="6"/>
  <c r="FX138" i="6"/>
  <c r="GB138" i="6"/>
  <c r="GF138" i="6"/>
  <c r="GJ138" i="6"/>
  <c r="FY139" i="6" l="1"/>
  <c r="GC139" i="6"/>
  <c r="GG139" i="6"/>
  <c r="GK139" i="6"/>
  <c r="FZ139" i="6"/>
  <c r="GA139" i="6"/>
  <c r="GE139" i="6"/>
  <c r="GI139" i="6"/>
  <c r="GM139" i="6"/>
  <c r="FX139" i="6"/>
  <c r="GB139" i="6"/>
  <c r="GF139" i="6"/>
  <c r="GJ139" i="6"/>
  <c r="FY140" i="6" l="1"/>
  <c r="GC140" i="6"/>
  <c r="GG140" i="6"/>
  <c r="GK140" i="6"/>
  <c r="FZ140" i="6"/>
  <c r="GA140" i="6"/>
  <c r="GE140" i="6"/>
  <c r="GI140" i="6"/>
  <c r="GM140" i="6"/>
  <c r="FX140" i="6"/>
  <c r="GB140" i="6"/>
  <c r="GF140" i="6"/>
  <c r="GJ140" i="6"/>
  <c r="FY141" i="6" l="1"/>
  <c r="GC141" i="6"/>
  <c r="GG141" i="6"/>
  <c r="GK141" i="6"/>
  <c r="FZ141" i="6"/>
  <c r="GA141" i="6"/>
  <c r="GE141" i="6"/>
  <c r="GI141" i="6"/>
  <c r="GM141" i="6"/>
  <c r="FX141" i="6"/>
  <c r="GB141" i="6"/>
  <c r="GF141" i="6"/>
  <c r="GJ141" i="6"/>
  <c r="FY142" i="6" l="1"/>
  <c r="GC142" i="6"/>
  <c r="GG142" i="6"/>
  <c r="GK142" i="6"/>
  <c r="FZ142" i="6"/>
  <c r="GA142" i="6"/>
  <c r="GE142" i="6"/>
  <c r="GI142" i="6"/>
  <c r="GM142" i="6"/>
  <c r="FX142" i="6"/>
  <c r="GB142" i="6"/>
  <c r="GF142" i="6"/>
  <c r="GJ142" i="6"/>
  <c r="FY143" i="6" l="1"/>
  <c r="GC143" i="6"/>
  <c r="GG143" i="6"/>
  <c r="GK143" i="6"/>
  <c r="FZ143" i="6"/>
  <c r="GA143" i="6"/>
  <c r="GE143" i="6"/>
  <c r="GI143" i="6"/>
  <c r="GM143" i="6"/>
  <c r="FX143" i="6"/>
  <c r="GB143" i="6"/>
  <c r="GF143" i="6"/>
  <c r="GJ143" i="6"/>
  <c r="FY144" i="6" l="1"/>
  <c r="GC144" i="6"/>
  <c r="GG144" i="6"/>
  <c r="GK144" i="6"/>
  <c r="FZ144" i="6"/>
  <c r="GA144" i="6"/>
  <c r="GE144" i="6"/>
  <c r="GI144" i="6"/>
  <c r="GM144" i="6"/>
  <c r="FX144" i="6"/>
  <c r="GB144" i="6"/>
  <c r="GF144" i="6"/>
  <c r="GJ144" i="6"/>
  <c r="FY145" i="6" l="1"/>
  <c r="GC145" i="6"/>
  <c r="GG145" i="6"/>
  <c r="GK145" i="6"/>
  <c r="FZ145" i="6"/>
  <c r="GA145" i="6"/>
  <c r="GE145" i="6"/>
  <c r="GI145" i="6"/>
  <c r="GM145" i="6"/>
  <c r="FX145" i="6"/>
  <c r="GB145" i="6"/>
  <c r="GF145" i="6"/>
  <c r="GJ145" i="6"/>
  <c r="FY146" i="6" l="1"/>
  <c r="GC146" i="6"/>
  <c r="GG146" i="6"/>
  <c r="GK146" i="6"/>
  <c r="FZ146" i="6"/>
  <c r="GA146" i="6"/>
  <c r="GE146" i="6"/>
  <c r="GI146" i="6"/>
  <c r="GM146" i="6"/>
  <c r="FX146" i="6"/>
  <c r="GB146" i="6"/>
  <c r="GF146" i="6"/>
  <c r="GJ146" i="6"/>
  <c r="FY147" i="6" l="1"/>
  <c r="GC147" i="6"/>
  <c r="GG147" i="6"/>
  <c r="GK147" i="6"/>
  <c r="FZ147" i="6"/>
  <c r="GA147" i="6"/>
  <c r="GE147" i="6"/>
  <c r="GI147" i="6"/>
  <c r="GM147" i="6"/>
  <c r="FX147" i="6"/>
  <c r="GB147" i="6"/>
  <c r="GF147" i="6"/>
  <c r="GJ147" i="6"/>
  <c r="FY148" i="6" l="1"/>
  <c r="GC148" i="6"/>
  <c r="GG148" i="6"/>
  <c r="GK148" i="6"/>
  <c r="FZ148" i="6"/>
  <c r="GA148" i="6"/>
  <c r="GE148" i="6"/>
  <c r="GI148" i="6"/>
  <c r="GM148" i="6"/>
  <c r="FX148" i="6"/>
  <c r="GB148" i="6"/>
  <c r="GF148" i="6"/>
  <c r="GJ148" i="6"/>
  <c r="FY149" i="6" l="1"/>
  <c r="GC149" i="6"/>
  <c r="GG149" i="6"/>
  <c r="GK149" i="6"/>
  <c r="FZ149" i="6"/>
  <c r="GA149" i="6"/>
  <c r="GE149" i="6"/>
  <c r="GI149" i="6"/>
  <c r="GM149" i="6"/>
  <c r="FX149" i="6"/>
  <c r="GB149" i="6"/>
  <c r="GF149" i="6"/>
  <c r="GJ149" i="6"/>
  <c r="FY150" i="6" l="1"/>
  <c r="GC150" i="6"/>
  <c r="GG150" i="6"/>
  <c r="GK150" i="6"/>
  <c r="FZ150" i="6"/>
  <c r="GA150" i="6"/>
  <c r="GE150" i="6"/>
  <c r="GI150" i="6"/>
  <c r="GM150" i="6"/>
  <c r="FX150" i="6"/>
  <c r="GB150" i="6"/>
  <c r="GF150" i="6"/>
  <c r="GJ150" i="6"/>
  <c r="FY151" i="6" l="1"/>
  <c r="GC151" i="6"/>
  <c r="GG151" i="6"/>
  <c r="GK151" i="6"/>
  <c r="FZ151" i="6"/>
  <c r="GA151" i="6"/>
  <c r="GE151" i="6"/>
  <c r="GI151" i="6"/>
  <c r="GM151" i="6"/>
  <c r="FX151" i="6"/>
  <c r="GB151" i="6"/>
  <c r="GF151" i="6"/>
  <c r="GJ151" i="6"/>
  <c r="FY152" i="6" l="1"/>
  <c r="GC152" i="6"/>
  <c r="GG152" i="6"/>
  <c r="GK152" i="6"/>
  <c r="FZ152" i="6"/>
  <c r="GA152" i="6"/>
  <c r="GE152" i="6"/>
  <c r="GI152" i="6"/>
  <c r="GM152" i="6"/>
  <c r="FX152" i="6"/>
  <c r="GB152" i="6"/>
  <c r="GF152" i="6"/>
  <c r="GJ152" i="6"/>
  <c r="FY153" i="6" l="1"/>
  <c r="GC153" i="6"/>
  <c r="GG153" i="6"/>
  <c r="GK153" i="6"/>
  <c r="FZ153" i="6"/>
  <c r="GA153" i="6"/>
  <c r="GE153" i="6"/>
  <c r="GI153" i="6"/>
  <c r="GM153" i="6"/>
  <c r="FX153" i="6"/>
  <c r="GB153" i="6"/>
  <c r="GF153" i="6"/>
  <c r="GJ153" i="6"/>
  <c r="FY154" i="6" l="1"/>
  <c r="GC154" i="6"/>
  <c r="GG154" i="6"/>
  <c r="GK154" i="6"/>
  <c r="FZ154" i="6"/>
  <c r="GA154" i="6"/>
  <c r="GE154" i="6"/>
  <c r="GI154" i="6"/>
  <c r="GM154" i="6"/>
  <c r="FX154" i="6"/>
  <c r="GB154" i="6"/>
  <c r="GF154" i="6"/>
  <c r="GJ154" i="6"/>
  <c r="FY155" i="6" l="1"/>
  <c r="GC155" i="6"/>
  <c r="GG155" i="6"/>
  <c r="GK155" i="6"/>
  <c r="FZ155" i="6"/>
  <c r="GA155" i="6"/>
  <c r="GE155" i="6"/>
  <c r="GI155" i="6"/>
  <c r="GM155" i="6"/>
  <c r="FX155" i="6"/>
  <c r="GB155" i="6"/>
  <c r="GF155" i="6"/>
  <c r="GJ155" i="6"/>
  <c r="FY156" i="6" l="1"/>
  <c r="GC156" i="6"/>
  <c r="GG156" i="6"/>
  <c r="GK156" i="6"/>
  <c r="FZ156" i="6"/>
  <c r="GA156" i="6"/>
  <c r="GE156" i="6"/>
  <c r="GI156" i="6"/>
  <c r="GM156" i="6"/>
  <c r="FX156" i="6"/>
  <c r="GB156" i="6"/>
  <c r="GF156" i="6"/>
  <c r="GJ156" i="6"/>
  <c r="FY157" i="6" l="1"/>
  <c r="GC157" i="6"/>
  <c r="GG157" i="6"/>
  <c r="GK157" i="6"/>
  <c r="FZ157" i="6"/>
  <c r="GA157" i="6"/>
  <c r="GE157" i="6"/>
  <c r="GI157" i="6"/>
  <c r="GM157" i="6"/>
  <c r="FX157" i="6"/>
  <c r="GB157" i="6"/>
  <c r="GF157" i="6"/>
  <c r="GJ157" i="6"/>
  <c r="FY158" i="6" l="1"/>
  <c r="GC158" i="6"/>
  <c r="GG158" i="6"/>
  <c r="GK158" i="6"/>
  <c r="FZ158" i="6"/>
  <c r="GA158" i="6"/>
  <c r="GE158" i="6"/>
  <c r="GI158" i="6"/>
  <c r="GM158" i="6"/>
  <c r="FX158" i="6"/>
  <c r="GB158" i="6"/>
  <c r="GF158" i="6"/>
  <c r="GJ158" i="6"/>
  <c r="FY159" i="6" l="1"/>
  <c r="GC159" i="6"/>
  <c r="GG159" i="6"/>
  <c r="GK159" i="6"/>
  <c r="FZ159" i="6"/>
  <c r="GA159" i="6"/>
  <c r="GE159" i="6"/>
  <c r="GI159" i="6"/>
  <c r="GM159" i="6"/>
  <c r="FX159" i="6"/>
  <c r="GB159" i="6"/>
  <c r="GF159" i="6"/>
  <c r="GJ159" i="6"/>
  <c r="FY160" i="6" l="1"/>
  <c r="GC160" i="6"/>
  <c r="GG160" i="6"/>
  <c r="GK160" i="6"/>
  <c r="FZ160" i="6"/>
  <c r="GA160" i="6"/>
  <c r="GE160" i="6"/>
  <c r="GI160" i="6"/>
  <c r="GM160" i="6"/>
  <c r="FX160" i="6"/>
  <c r="GB160" i="6"/>
  <c r="GF160" i="6"/>
  <c r="GJ160" i="6"/>
  <c r="FY161" i="6" l="1"/>
  <c r="GC161" i="6"/>
  <c r="GG161" i="6"/>
  <c r="GK161" i="6"/>
  <c r="FZ161" i="6"/>
  <c r="GA161" i="6"/>
  <c r="GE161" i="6"/>
  <c r="GI161" i="6"/>
  <c r="GM161" i="6"/>
  <c r="FX161" i="6"/>
  <c r="GB161" i="6"/>
  <c r="GF161" i="6"/>
  <c r="GJ161" i="6"/>
  <c r="FY162" i="6" l="1"/>
  <c r="GC162" i="6"/>
  <c r="GG162" i="6"/>
  <c r="GK162" i="6"/>
  <c r="FZ162" i="6"/>
  <c r="GA162" i="6"/>
  <c r="GE162" i="6"/>
  <c r="GI162" i="6"/>
  <c r="GM162" i="6"/>
  <c r="FX162" i="6"/>
  <c r="GB162" i="6"/>
  <c r="GF162" i="6"/>
  <c r="GJ162" i="6"/>
  <c r="FY163" i="6" l="1"/>
  <c r="GC163" i="6"/>
  <c r="GG163" i="6"/>
  <c r="GK163" i="6"/>
  <c r="FZ163" i="6"/>
  <c r="GA163" i="6"/>
  <c r="GE163" i="6"/>
  <c r="GI163" i="6"/>
  <c r="GM163" i="6"/>
  <c r="FX163" i="6"/>
  <c r="GB163" i="6"/>
  <c r="GF163" i="6"/>
  <c r="GJ163" i="6"/>
  <c r="FY164" i="6" l="1"/>
  <c r="GC164" i="6"/>
  <c r="GG164" i="6"/>
  <c r="GK164" i="6"/>
  <c r="FZ164" i="6"/>
  <c r="GA164" i="6"/>
  <c r="GE164" i="6"/>
  <c r="GI164" i="6"/>
  <c r="GM164" i="6"/>
  <c r="FX164" i="6"/>
  <c r="GB164" i="6"/>
  <c r="GF164" i="6"/>
  <c r="GJ164" i="6"/>
  <c r="FY165" i="6" l="1"/>
  <c r="GC165" i="6"/>
  <c r="GG165" i="6"/>
  <c r="GK165" i="6"/>
  <c r="FZ165" i="6"/>
  <c r="GA165" i="6"/>
  <c r="GE165" i="6"/>
  <c r="GI165" i="6"/>
  <c r="GM165" i="6"/>
  <c r="FX165" i="6"/>
  <c r="GB165" i="6"/>
  <c r="GF165" i="6"/>
  <c r="GJ165" i="6"/>
  <c r="FY166" i="6" l="1"/>
  <c r="GC166" i="6"/>
  <c r="GG166" i="6"/>
  <c r="GK166" i="6"/>
  <c r="FZ166" i="6"/>
  <c r="GA166" i="6"/>
  <c r="GE166" i="6"/>
  <c r="GI166" i="6"/>
  <c r="GM166" i="6"/>
  <c r="FX166" i="6"/>
  <c r="GB166" i="6"/>
  <c r="GF166" i="6"/>
  <c r="GJ166" i="6"/>
  <c r="FY167" i="6" l="1"/>
  <c r="GC167" i="6"/>
  <c r="GG167" i="6"/>
  <c r="GK167" i="6"/>
  <c r="FZ167" i="6"/>
  <c r="GA167" i="6"/>
  <c r="GE167" i="6"/>
  <c r="GI167" i="6"/>
  <c r="GM167" i="6"/>
  <c r="FX167" i="6"/>
  <c r="GB167" i="6"/>
  <c r="GF167" i="6"/>
  <c r="GJ167" i="6"/>
  <c r="FY168" i="6" l="1"/>
  <c r="GC168" i="6"/>
  <c r="GG168" i="6"/>
  <c r="GK168" i="6"/>
  <c r="FZ168" i="6"/>
  <c r="GA168" i="6"/>
  <c r="GE168" i="6"/>
  <c r="GI168" i="6"/>
  <c r="GM168" i="6"/>
  <c r="FX168" i="6"/>
  <c r="GB168" i="6"/>
  <c r="GF168" i="6"/>
  <c r="GJ168" i="6"/>
  <c r="FY169" i="6" l="1"/>
  <c r="GC169" i="6"/>
  <c r="GG169" i="6"/>
  <c r="GK169" i="6"/>
  <c r="FZ169" i="6"/>
  <c r="GA169" i="6"/>
  <c r="GE169" i="6"/>
  <c r="GI169" i="6"/>
  <c r="GM169" i="6"/>
  <c r="FX169" i="6"/>
  <c r="GB169" i="6"/>
  <c r="GF169" i="6"/>
  <c r="GJ169" i="6"/>
  <c r="FY170" i="6" l="1"/>
  <c r="GC170" i="6"/>
  <c r="GG170" i="6"/>
  <c r="GK170" i="6"/>
  <c r="FZ170" i="6"/>
  <c r="GA170" i="6"/>
  <c r="GE170" i="6"/>
  <c r="GI170" i="6"/>
  <c r="GM170" i="6"/>
  <c r="FX170" i="6"/>
  <c r="GB170" i="6"/>
  <c r="GF170" i="6"/>
  <c r="GJ170" i="6"/>
  <c r="FY171" i="6" l="1"/>
  <c r="GC171" i="6"/>
  <c r="GG171" i="6"/>
  <c r="GK171" i="6"/>
  <c r="FZ171" i="6"/>
  <c r="GA171" i="6"/>
  <c r="GE171" i="6"/>
  <c r="GI171" i="6"/>
  <c r="GM171" i="6"/>
  <c r="FX171" i="6"/>
  <c r="GB171" i="6"/>
  <c r="GF171" i="6"/>
  <c r="GJ171" i="6"/>
  <c r="FY172" i="6" l="1"/>
  <c r="GC172" i="6"/>
  <c r="GG172" i="6"/>
  <c r="GK172" i="6"/>
  <c r="FZ172" i="6"/>
  <c r="GA172" i="6"/>
  <c r="GE172" i="6"/>
  <c r="GI172" i="6"/>
  <c r="GM172" i="6"/>
  <c r="FX172" i="6"/>
  <c r="GB172" i="6"/>
  <c r="GF172" i="6"/>
  <c r="GJ172" i="6"/>
  <c r="FY173" i="6" l="1"/>
  <c r="GC173" i="6"/>
  <c r="GG173" i="6"/>
  <c r="GK173" i="6"/>
  <c r="FZ173" i="6"/>
  <c r="GA173" i="6"/>
  <c r="GE173" i="6"/>
  <c r="GI173" i="6"/>
  <c r="GM173" i="6"/>
  <c r="FX173" i="6"/>
  <c r="GB173" i="6"/>
  <c r="GF173" i="6"/>
  <c r="GJ173" i="6"/>
  <c r="FY174" i="6" l="1"/>
  <c r="GC174" i="6"/>
  <c r="GG174" i="6"/>
  <c r="GK174" i="6"/>
  <c r="FZ174" i="6"/>
  <c r="GA174" i="6"/>
  <c r="GE174" i="6"/>
  <c r="GI174" i="6"/>
  <c r="GM174" i="6"/>
  <c r="FX174" i="6"/>
  <c r="GB174" i="6"/>
  <c r="GF174" i="6"/>
  <c r="GJ174" i="6"/>
  <c r="FY175" i="6" l="1"/>
  <c r="GC175" i="6"/>
  <c r="GG175" i="6"/>
  <c r="GK175" i="6"/>
  <c r="FZ175" i="6"/>
  <c r="GA175" i="6"/>
  <c r="GE175" i="6"/>
  <c r="GI175" i="6"/>
  <c r="GM175" i="6"/>
  <c r="FX175" i="6"/>
  <c r="GB175" i="6"/>
  <c r="GF175" i="6"/>
  <c r="GJ175" i="6"/>
  <c r="FY176" i="6" l="1"/>
  <c r="GC176" i="6"/>
  <c r="GG176" i="6"/>
  <c r="GK176" i="6"/>
  <c r="FZ176" i="6"/>
  <c r="GA176" i="6"/>
  <c r="GE176" i="6"/>
  <c r="GI176" i="6"/>
  <c r="GM176" i="6"/>
  <c r="FX176" i="6"/>
  <c r="GB176" i="6"/>
  <c r="GF176" i="6"/>
  <c r="GJ176" i="6"/>
  <c r="FY177" i="6" l="1"/>
  <c r="GC177" i="6"/>
  <c r="GG177" i="6"/>
  <c r="GK177" i="6"/>
  <c r="FZ177" i="6"/>
  <c r="GA177" i="6"/>
  <c r="GE177" i="6"/>
  <c r="GI177" i="6"/>
  <c r="GM177" i="6"/>
  <c r="FX177" i="6"/>
  <c r="GB177" i="6"/>
  <c r="GF177" i="6"/>
  <c r="GJ177" i="6"/>
  <c r="FY178" i="6" l="1"/>
  <c r="GC178" i="6"/>
  <c r="GG178" i="6"/>
  <c r="GK178" i="6"/>
  <c r="FZ178" i="6"/>
  <c r="GA178" i="6"/>
  <c r="GE178" i="6"/>
  <c r="GI178" i="6"/>
  <c r="GM178" i="6"/>
  <c r="FX178" i="6"/>
  <c r="GB178" i="6"/>
  <c r="GF178" i="6"/>
  <c r="GJ178" i="6"/>
  <c r="FY179" i="6" l="1"/>
  <c r="GC179" i="6"/>
  <c r="GG179" i="6"/>
  <c r="GK179" i="6"/>
  <c r="FZ179" i="6"/>
  <c r="GA179" i="6"/>
  <c r="GE179" i="6"/>
  <c r="GI179" i="6"/>
  <c r="GM179" i="6"/>
  <c r="FX179" i="6"/>
  <c r="GB179" i="6"/>
  <c r="GF179" i="6"/>
  <c r="GJ179" i="6"/>
  <c r="FY180" i="6" l="1"/>
  <c r="GC180" i="6"/>
  <c r="GG180" i="6"/>
  <c r="GK180" i="6"/>
  <c r="FZ180" i="6"/>
  <c r="GA180" i="6"/>
  <c r="GE180" i="6"/>
  <c r="GI180" i="6"/>
  <c r="GM180" i="6"/>
  <c r="FX180" i="6"/>
  <c r="GB180" i="6"/>
  <c r="GF180" i="6"/>
  <c r="GJ180" i="6"/>
  <c r="FY181" i="6" l="1"/>
  <c r="GC181" i="6"/>
  <c r="GG181" i="6"/>
  <c r="GK181" i="6"/>
  <c r="FZ181" i="6"/>
  <c r="GA181" i="6"/>
  <c r="GE181" i="6"/>
  <c r="GI181" i="6"/>
  <c r="GM181" i="6"/>
  <c r="FX181" i="6"/>
  <c r="GB181" i="6"/>
  <c r="GF181" i="6"/>
  <c r="GJ181" i="6"/>
  <c r="FY182" i="6" l="1"/>
  <c r="FZ182" i="6"/>
  <c r="GA182" i="6"/>
  <c r="GE182" i="6"/>
  <c r="GI182" i="6"/>
  <c r="GM182" i="6"/>
  <c r="FX182" i="6"/>
  <c r="GG182" i="6"/>
  <c r="GB182" i="6"/>
  <c r="GJ182" i="6"/>
  <c r="GC182" i="6"/>
  <c r="GK182" i="6"/>
  <c r="GF182" i="6"/>
  <c r="FZ183" i="6" l="1"/>
  <c r="GA183" i="6"/>
  <c r="GE183" i="6"/>
  <c r="GI183" i="6"/>
  <c r="GM183" i="6"/>
  <c r="FY183" i="6"/>
  <c r="GG183" i="6"/>
  <c r="GB183" i="6"/>
  <c r="GJ183" i="6"/>
  <c r="GC183" i="6"/>
  <c r="GK183" i="6"/>
  <c r="FX183" i="6"/>
  <c r="GF183" i="6"/>
  <c r="FZ184" i="6" l="1"/>
  <c r="GA184" i="6"/>
  <c r="GE184" i="6"/>
  <c r="GI184" i="6"/>
  <c r="GM184" i="6"/>
  <c r="FY184" i="6"/>
  <c r="GG184" i="6"/>
  <c r="GB184" i="6"/>
  <c r="GJ184" i="6"/>
  <c r="GC184" i="6"/>
  <c r="GK184" i="6"/>
  <c r="FX184" i="6"/>
  <c r="GF184" i="6"/>
  <c r="FZ185" i="6" l="1"/>
  <c r="GA185" i="6"/>
  <c r="GE185" i="6"/>
  <c r="GI185" i="6"/>
  <c r="GM185" i="6"/>
  <c r="FY185" i="6"/>
  <c r="GG185" i="6"/>
  <c r="GB185" i="6"/>
  <c r="GJ185" i="6"/>
  <c r="GC185" i="6"/>
  <c r="GK185" i="6"/>
  <c r="FX185" i="6"/>
  <c r="GF185" i="6"/>
  <c r="FZ186" i="6" l="1"/>
  <c r="GA186" i="6"/>
  <c r="GE186" i="6"/>
  <c r="GI186" i="6"/>
  <c r="GM186" i="6"/>
  <c r="FY186" i="6"/>
  <c r="GG186" i="6"/>
  <c r="GB186" i="6"/>
  <c r="GJ186" i="6"/>
  <c r="GC186" i="6"/>
  <c r="GK186" i="6"/>
  <c r="FX186" i="6"/>
  <c r="GF186" i="6"/>
  <c r="FZ187" i="6" l="1"/>
  <c r="GA187" i="6"/>
  <c r="GE187" i="6"/>
  <c r="GI187" i="6"/>
  <c r="GM187" i="6"/>
  <c r="FY187" i="6"/>
  <c r="GG187" i="6"/>
  <c r="GB187" i="6"/>
  <c r="GJ187" i="6"/>
  <c r="GC187" i="6"/>
  <c r="GK187" i="6"/>
  <c r="FX187" i="6"/>
  <c r="GF187" i="6"/>
  <c r="FZ188" i="6" l="1"/>
  <c r="GA188" i="6"/>
  <c r="GE188" i="6"/>
  <c r="GI188" i="6"/>
  <c r="GM188" i="6"/>
  <c r="FY188" i="6"/>
  <c r="GG188" i="6"/>
  <c r="GB188" i="6"/>
  <c r="GJ188" i="6"/>
  <c r="GC188" i="6"/>
  <c r="GK188" i="6"/>
  <c r="FX188" i="6"/>
  <c r="GF188" i="6"/>
  <c r="FZ189" i="6" l="1"/>
  <c r="GA189" i="6"/>
  <c r="GE189" i="6"/>
  <c r="GI189" i="6"/>
  <c r="GM189" i="6"/>
  <c r="FY189" i="6"/>
  <c r="GG189" i="6"/>
  <c r="GB189" i="6"/>
  <c r="GJ189" i="6"/>
  <c r="GC189" i="6"/>
  <c r="GK189" i="6"/>
  <c r="FX189" i="6"/>
  <c r="GF189" i="6"/>
  <c r="FZ190" i="6" l="1"/>
  <c r="GA190" i="6"/>
  <c r="GE190" i="6"/>
  <c r="GI190" i="6"/>
  <c r="GM190" i="6"/>
  <c r="FY190" i="6"/>
  <c r="GG190" i="6"/>
  <c r="GB190" i="6"/>
  <c r="GJ190" i="6"/>
  <c r="GC190" i="6"/>
  <c r="GK190" i="6"/>
  <c r="FX190" i="6"/>
  <c r="GF190" i="6"/>
  <c r="FZ191" i="6" l="1"/>
  <c r="GA191" i="6"/>
  <c r="GE191" i="6"/>
  <c r="GI191" i="6"/>
  <c r="GM191" i="6"/>
  <c r="FY191" i="6"/>
  <c r="GG191" i="6"/>
  <c r="GB191" i="6"/>
  <c r="GJ191" i="6"/>
  <c r="GC191" i="6"/>
  <c r="GK191" i="6"/>
  <c r="FX191" i="6"/>
  <c r="GF191" i="6"/>
  <c r="FZ192" i="6" l="1"/>
  <c r="GA192" i="6"/>
  <c r="GE192" i="6"/>
  <c r="GI192" i="6"/>
  <c r="GM192" i="6"/>
  <c r="FY192" i="6"/>
  <c r="GG192" i="6"/>
  <c r="GB192" i="6"/>
  <c r="GJ192" i="6"/>
  <c r="GC192" i="6"/>
  <c r="GK192" i="6"/>
  <c r="FX192" i="6"/>
  <c r="GF192" i="6"/>
  <c r="FZ193" i="6" l="1"/>
  <c r="GA193" i="6"/>
  <c r="FY193" i="6"/>
  <c r="GE193" i="6"/>
  <c r="GI193" i="6"/>
  <c r="GM193" i="6"/>
  <c r="GB193" i="6"/>
  <c r="GF193" i="6"/>
  <c r="GJ193" i="6"/>
  <c r="GC193" i="6"/>
  <c r="GG193" i="6"/>
  <c r="GK193" i="6"/>
  <c r="FX193" i="6"/>
  <c r="GA194" i="6" l="1"/>
  <c r="GE194" i="6"/>
  <c r="GI194" i="6"/>
  <c r="GM194" i="6"/>
  <c r="FX194" i="6"/>
  <c r="GB194" i="6"/>
  <c r="GF194" i="6"/>
  <c r="GJ194" i="6"/>
  <c r="FY194" i="6"/>
  <c r="GC194" i="6"/>
  <c r="GG194" i="6"/>
  <c r="GK194" i="6"/>
  <c r="FZ194" i="6"/>
  <c r="GA195" i="6" l="1"/>
  <c r="GE195" i="6"/>
  <c r="GI195" i="6"/>
  <c r="GM195" i="6"/>
  <c r="FX195" i="6"/>
  <c r="GB195" i="6"/>
  <c r="GF195" i="6"/>
  <c r="GJ195" i="6"/>
  <c r="FY195" i="6"/>
  <c r="GC195" i="6"/>
  <c r="GG195" i="6"/>
  <c r="GK195" i="6"/>
  <c r="FZ195" i="6"/>
  <c r="GA196" i="6" l="1"/>
  <c r="GE196" i="6"/>
  <c r="GI196" i="6"/>
  <c r="GM196" i="6"/>
  <c r="FX196" i="6"/>
  <c r="GB196" i="6"/>
  <c r="GF196" i="6"/>
  <c r="GJ196" i="6"/>
  <c r="FY196" i="6"/>
  <c r="GC196" i="6"/>
  <c r="GG196" i="6"/>
  <c r="GK196" i="6"/>
  <c r="FZ196" i="6"/>
  <c r="GA197" i="6" l="1"/>
  <c r="GE197" i="6"/>
  <c r="GI197" i="6"/>
  <c r="GM197" i="6"/>
  <c r="FX197" i="6"/>
  <c r="GB197" i="6"/>
  <c r="GF197" i="6"/>
  <c r="GJ197" i="6"/>
  <c r="FY197" i="6"/>
  <c r="GC197" i="6"/>
  <c r="GG197" i="6"/>
  <c r="GK197" i="6"/>
  <c r="FZ197" i="6"/>
  <c r="GA198" i="6" l="1"/>
  <c r="GE198" i="6"/>
  <c r="GI198" i="6"/>
  <c r="GM198" i="6"/>
  <c r="FX198" i="6"/>
  <c r="GB198" i="6"/>
  <c r="GF198" i="6"/>
  <c r="GJ198" i="6"/>
  <c r="FY198" i="6"/>
  <c r="GC198" i="6"/>
  <c r="GG198" i="6"/>
  <c r="GK198" i="6"/>
  <c r="FZ198" i="6"/>
  <c r="GA199" i="6" l="1"/>
  <c r="GE199" i="6"/>
  <c r="GI199" i="6"/>
  <c r="GM199" i="6"/>
  <c r="FX199" i="6"/>
  <c r="GB199" i="6"/>
  <c r="GF199" i="6"/>
  <c r="GJ199" i="6"/>
  <c r="FY199" i="6"/>
  <c r="GC199" i="6"/>
  <c r="GG199" i="6"/>
  <c r="GK199" i="6"/>
  <c r="FZ199" i="6"/>
  <c r="GA200" i="6" l="1"/>
  <c r="GE200" i="6"/>
  <c r="GI200" i="6"/>
  <c r="GM200" i="6"/>
  <c r="FX200" i="6"/>
  <c r="GB200" i="6"/>
  <c r="GF200" i="6"/>
  <c r="GJ200" i="6"/>
  <c r="FY200" i="6"/>
  <c r="GC200" i="6"/>
  <c r="GG200" i="6"/>
  <c r="GK200" i="6"/>
  <c r="FZ200" i="6"/>
  <c r="GA201" i="6" l="1"/>
  <c r="GE201" i="6"/>
  <c r="GI201" i="6"/>
  <c r="GM201" i="6"/>
  <c r="FX201" i="6"/>
  <c r="GB201" i="6"/>
  <c r="GF201" i="6"/>
  <c r="GJ201" i="6"/>
  <c r="FY201" i="6"/>
  <c r="GC201" i="6"/>
  <c r="GG201" i="6"/>
  <c r="GK201" i="6"/>
  <c r="FZ201" i="6"/>
  <c r="GA202" i="6" l="1"/>
  <c r="GE202" i="6"/>
  <c r="GI202" i="6"/>
  <c r="GM202" i="6"/>
  <c r="FX202" i="6"/>
  <c r="GB202" i="6"/>
  <c r="GF202" i="6"/>
  <c r="GJ202" i="6"/>
  <c r="FY202" i="6"/>
  <c r="GC202" i="6"/>
  <c r="GG202" i="6"/>
  <c r="GK202" i="6"/>
  <c r="FZ202" i="6"/>
  <c r="GA203" i="6" l="1"/>
  <c r="GE203" i="6"/>
  <c r="GI203" i="6"/>
  <c r="GM203" i="6"/>
  <c r="FX203" i="6"/>
  <c r="GB203" i="6"/>
  <c r="GF203" i="6"/>
  <c r="GJ203" i="6"/>
  <c r="FY203" i="6"/>
  <c r="GC203" i="6"/>
  <c r="GG203" i="6"/>
  <c r="GK203" i="6"/>
  <c r="FZ203" i="6"/>
  <c r="GA204" i="6" l="1"/>
  <c r="GE204" i="6"/>
  <c r="GI204" i="6"/>
  <c r="GM204" i="6"/>
  <c r="FX204" i="6"/>
  <c r="GB204" i="6"/>
  <c r="GF204" i="6"/>
  <c r="GJ204" i="6"/>
  <c r="FY204" i="6"/>
  <c r="GC204" i="6"/>
  <c r="GG204" i="6"/>
  <c r="GK204" i="6"/>
  <c r="FZ204" i="6"/>
  <c r="GA205" i="6" l="1"/>
  <c r="GE205" i="6"/>
  <c r="GI205" i="6"/>
  <c r="GM205" i="6"/>
  <c r="FX205" i="6"/>
  <c r="GB205" i="6"/>
  <c r="GF205" i="6"/>
  <c r="GJ205" i="6"/>
  <c r="FY205" i="6"/>
  <c r="GC205" i="6"/>
  <c r="GG205" i="6"/>
  <c r="GK205" i="6"/>
  <c r="FZ205" i="6"/>
  <c r="GA206" i="6" l="1"/>
  <c r="GE206" i="6"/>
  <c r="GI206" i="6"/>
  <c r="GM206" i="6"/>
  <c r="FX206" i="6"/>
  <c r="GB206" i="6"/>
  <c r="GF206" i="6"/>
  <c r="GJ206" i="6"/>
  <c r="FY206" i="6"/>
  <c r="GC206" i="6"/>
  <c r="GG206" i="6"/>
  <c r="GK206" i="6"/>
  <c r="FZ206" i="6"/>
  <c r="GA207" i="6" l="1"/>
  <c r="GE207" i="6"/>
  <c r="GI207" i="6"/>
  <c r="GM207" i="6"/>
  <c r="FX207" i="6"/>
  <c r="GB207" i="6"/>
  <c r="GF207" i="6"/>
  <c r="GJ207" i="6"/>
  <c r="FY207" i="6"/>
  <c r="GC207" i="6"/>
  <c r="GG207" i="6"/>
  <c r="GK207" i="6"/>
  <c r="FZ207" i="6"/>
  <c r="GA208" i="6" l="1"/>
  <c r="GE208" i="6"/>
  <c r="GI208" i="6"/>
  <c r="GM208" i="6"/>
  <c r="FX208" i="6"/>
  <c r="GB208" i="6"/>
  <c r="GF208" i="6"/>
  <c r="GJ208" i="6"/>
  <c r="FY208" i="6"/>
  <c r="GC208" i="6"/>
  <c r="GG208" i="6"/>
  <c r="GK208" i="6"/>
  <c r="FZ208" i="6"/>
  <c r="GA209" i="6" l="1"/>
  <c r="GE209" i="6"/>
  <c r="GI209" i="6"/>
  <c r="GM209" i="6"/>
  <c r="FX209" i="6"/>
  <c r="GB209" i="6"/>
  <c r="GF209" i="6"/>
  <c r="GJ209" i="6"/>
  <c r="FY209" i="6"/>
  <c r="GC209" i="6"/>
  <c r="GG209" i="6"/>
  <c r="GK209" i="6"/>
  <c r="FZ209" i="6"/>
  <c r="GA210" i="6" l="1"/>
  <c r="GE210" i="6"/>
  <c r="GI210" i="6"/>
  <c r="GM210" i="6"/>
  <c r="FX210" i="6"/>
  <c r="GB210" i="6"/>
  <c r="GF210" i="6"/>
  <c r="GJ210" i="6"/>
  <c r="FY210" i="6"/>
  <c r="GC210" i="6"/>
  <c r="GG210" i="6"/>
  <c r="GK210" i="6"/>
  <c r="FZ210" i="6"/>
  <c r="GA211" i="6" l="1"/>
  <c r="GE211" i="6"/>
  <c r="GI211" i="6"/>
  <c r="GM211" i="6"/>
  <c r="FX211" i="6"/>
  <c r="GB211" i="6"/>
  <c r="GF211" i="6"/>
  <c r="GJ211" i="6"/>
  <c r="FY211" i="6"/>
  <c r="GC211" i="6"/>
  <c r="GG211" i="6"/>
  <c r="GK211" i="6"/>
  <c r="FZ211" i="6"/>
  <c r="GA212" i="6" l="1"/>
  <c r="GE212" i="6"/>
  <c r="GI212" i="6"/>
  <c r="GM212" i="6"/>
  <c r="FX212" i="6"/>
  <c r="GB212" i="6"/>
  <c r="GF212" i="6"/>
  <c r="GJ212" i="6"/>
  <c r="FY212" i="6"/>
  <c r="GC212" i="6"/>
  <c r="GG212" i="6"/>
  <c r="GK212" i="6"/>
  <c r="FZ212" i="6"/>
  <c r="GA213" i="6" l="1"/>
  <c r="GE213" i="6"/>
  <c r="GI213" i="6"/>
  <c r="GM213" i="6"/>
  <c r="FX213" i="6"/>
  <c r="GB213" i="6"/>
  <c r="GF213" i="6"/>
  <c r="GJ213" i="6"/>
  <c r="FY213" i="6"/>
  <c r="GC213" i="6"/>
  <c r="GG213" i="6"/>
  <c r="GK213" i="6"/>
  <c r="FZ213" i="6"/>
  <c r="GA214" i="6" l="1"/>
  <c r="GE214" i="6"/>
  <c r="GI214" i="6"/>
  <c r="GM214" i="6"/>
  <c r="FX214" i="6"/>
  <c r="GB214" i="6"/>
  <c r="GF214" i="6"/>
  <c r="GJ214" i="6"/>
  <c r="FY214" i="6"/>
  <c r="GC214" i="6"/>
  <c r="GG214" i="6"/>
  <c r="GK214" i="6"/>
  <c r="FZ214" i="6"/>
  <c r="GA215" i="6" l="1"/>
  <c r="GE215" i="6"/>
  <c r="GI215" i="6"/>
  <c r="GM215" i="6"/>
  <c r="FX215" i="6"/>
  <c r="GB215" i="6"/>
  <c r="GF215" i="6"/>
  <c r="GJ215" i="6"/>
  <c r="FY215" i="6"/>
  <c r="GC215" i="6"/>
  <c r="GG215" i="6"/>
  <c r="GK215" i="6"/>
  <c r="FZ215" i="6"/>
  <c r="GA216" i="6" l="1"/>
  <c r="GE216" i="6"/>
  <c r="GI216" i="6"/>
  <c r="GM216" i="6"/>
  <c r="FX216" i="6"/>
  <c r="GB216" i="6"/>
  <c r="GF216" i="6"/>
  <c r="GJ216" i="6"/>
  <c r="FY216" i="6"/>
  <c r="GC216" i="6"/>
  <c r="GG216" i="6"/>
  <c r="GK216" i="6"/>
  <c r="FZ216" i="6"/>
  <c r="GA217" i="6" l="1"/>
  <c r="GE217" i="6"/>
  <c r="GI217" i="6"/>
  <c r="GM217" i="6"/>
  <c r="FX217" i="6"/>
  <c r="GB217" i="6"/>
  <c r="GF217" i="6"/>
  <c r="GJ217" i="6"/>
  <c r="FY217" i="6"/>
  <c r="GC217" i="6"/>
  <c r="GG217" i="6"/>
  <c r="GK217" i="6"/>
  <c r="FZ217" i="6"/>
  <c r="GA218" i="6" l="1"/>
  <c r="GE218" i="6"/>
  <c r="GI218" i="6"/>
  <c r="GM218" i="6"/>
  <c r="FX218" i="6"/>
  <c r="GB218" i="6"/>
  <c r="GF218" i="6"/>
  <c r="GJ218" i="6"/>
  <c r="FY218" i="6"/>
  <c r="GC218" i="6"/>
  <c r="GG218" i="6"/>
  <c r="GK218" i="6"/>
  <c r="FZ218" i="6"/>
  <c r="GA219" i="6" l="1"/>
  <c r="GE219" i="6"/>
  <c r="GI219" i="6"/>
  <c r="GM219" i="6"/>
  <c r="FX219" i="6"/>
  <c r="GB219" i="6"/>
  <c r="GF219" i="6"/>
  <c r="GJ219" i="6"/>
  <c r="FY219" i="6"/>
  <c r="GC219" i="6"/>
  <c r="GG219" i="6"/>
  <c r="GK219" i="6"/>
  <c r="FZ219" i="6"/>
  <c r="GA220" i="6" l="1"/>
  <c r="GE220" i="6"/>
  <c r="GI220" i="6"/>
  <c r="GM220" i="6"/>
  <c r="FX220" i="6"/>
  <c r="GB220" i="6"/>
  <c r="GF220" i="6"/>
  <c r="GJ220" i="6"/>
  <c r="FY220" i="6"/>
  <c r="GC220" i="6"/>
  <c r="GG220" i="6"/>
  <c r="GK220" i="6"/>
  <c r="FZ220" i="6"/>
  <c r="GA221" i="6" l="1"/>
  <c r="GE221" i="6"/>
  <c r="GI221" i="6"/>
  <c r="GM221" i="6"/>
  <c r="FX221" i="6"/>
  <c r="GB221" i="6"/>
  <c r="GF221" i="6"/>
  <c r="GJ221" i="6"/>
  <c r="FY221" i="6"/>
  <c r="GC221" i="6"/>
  <c r="GG221" i="6"/>
  <c r="GK221" i="6"/>
  <c r="FZ221" i="6"/>
  <c r="GA222" i="6" l="1"/>
  <c r="GE222" i="6"/>
  <c r="GI222" i="6"/>
  <c r="GM222" i="6"/>
  <c r="FX222" i="6"/>
  <c r="GB222" i="6"/>
  <c r="GF222" i="6"/>
  <c r="GJ222" i="6"/>
  <c r="FY222" i="6"/>
  <c r="GC222" i="6"/>
  <c r="GG222" i="6"/>
  <c r="GK222" i="6"/>
  <c r="FZ222" i="6"/>
  <c r="GA223" i="6" l="1"/>
  <c r="GE223" i="6"/>
  <c r="GI223" i="6"/>
  <c r="GM223" i="6"/>
  <c r="FX223" i="6"/>
  <c r="GB223" i="6"/>
  <c r="GF223" i="6"/>
  <c r="GJ223" i="6"/>
  <c r="FY223" i="6"/>
  <c r="GC223" i="6"/>
  <c r="GG223" i="6"/>
  <c r="GK223" i="6"/>
  <c r="FZ223" i="6"/>
  <c r="GA224" i="6" l="1"/>
  <c r="GE224" i="6"/>
  <c r="GI224" i="6"/>
  <c r="GM224" i="6"/>
  <c r="FX224" i="6"/>
  <c r="GB224" i="6"/>
  <c r="GF224" i="6"/>
  <c r="GJ224" i="6"/>
  <c r="FY224" i="6"/>
  <c r="GC224" i="6"/>
  <c r="GG224" i="6"/>
  <c r="GK224" i="6"/>
  <c r="FZ224" i="6"/>
  <c r="GA225" i="6" l="1"/>
  <c r="GE225" i="6"/>
  <c r="GI225" i="6"/>
  <c r="GM225" i="6"/>
  <c r="FX225" i="6"/>
  <c r="GB225" i="6"/>
  <c r="GF225" i="6"/>
  <c r="GJ225" i="6"/>
  <c r="FY225" i="6"/>
  <c r="GC225" i="6"/>
  <c r="GG225" i="6"/>
  <c r="GK225" i="6"/>
  <c r="FZ225" i="6"/>
  <c r="GA226" i="6" l="1"/>
  <c r="GE226" i="6"/>
  <c r="GI226" i="6"/>
  <c r="GM226" i="6"/>
  <c r="FX226" i="6"/>
  <c r="GB226" i="6"/>
  <c r="GF226" i="6"/>
  <c r="GJ226" i="6"/>
  <c r="FY226" i="6"/>
  <c r="GC226" i="6"/>
  <c r="GG226" i="6"/>
  <c r="GK226" i="6"/>
  <c r="FZ226" i="6"/>
  <c r="GA227" i="6" l="1"/>
  <c r="GE227" i="6"/>
  <c r="GI227" i="6"/>
  <c r="GM227" i="6"/>
  <c r="FX227" i="6"/>
  <c r="GB227" i="6"/>
  <c r="GF227" i="6"/>
  <c r="GJ227" i="6"/>
  <c r="FY227" i="6"/>
  <c r="GC227" i="6"/>
  <c r="GG227" i="6"/>
  <c r="GK227" i="6"/>
  <c r="FZ227" i="6"/>
  <c r="GA228" i="6" l="1"/>
  <c r="GE228" i="6"/>
  <c r="GI228" i="6"/>
  <c r="GM228" i="6"/>
  <c r="FX228" i="6"/>
  <c r="GB228" i="6"/>
  <c r="GF228" i="6"/>
  <c r="GJ228" i="6"/>
  <c r="FY228" i="6"/>
  <c r="GC228" i="6"/>
  <c r="GG228" i="6"/>
  <c r="GK228" i="6"/>
  <c r="FZ228" i="6"/>
  <c r="GA229" i="6" l="1"/>
  <c r="GE229" i="6"/>
  <c r="GI229" i="6"/>
  <c r="GM229" i="6"/>
  <c r="FX229" i="6"/>
  <c r="GB229" i="6"/>
  <c r="GF229" i="6"/>
  <c r="GJ229" i="6"/>
  <c r="FY229" i="6"/>
  <c r="GC229" i="6"/>
  <c r="GG229" i="6"/>
  <c r="GK229" i="6"/>
  <c r="FZ229" i="6"/>
  <c r="GA230" i="6" l="1"/>
  <c r="GE230" i="6"/>
  <c r="GI230" i="6"/>
  <c r="GM230" i="6"/>
  <c r="FX230" i="6"/>
  <c r="GB230" i="6"/>
  <c r="GF230" i="6"/>
  <c r="GJ230" i="6"/>
  <c r="FY230" i="6"/>
  <c r="GC230" i="6"/>
  <c r="GG230" i="6"/>
  <c r="GK230" i="6"/>
  <c r="FZ230" i="6"/>
  <c r="GA231" i="6" l="1"/>
  <c r="GE231" i="6"/>
  <c r="GI231" i="6"/>
  <c r="GM231" i="6"/>
  <c r="FX231" i="6"/>
  <c r="GB231" i="6"/>
  <c r="GF231" i="6"/>
  <c r="GJ231" i="6"/>
  <c r="FY231" i="6"/>
  <c r="GC231" i="6"/>
  <c r="GG231" i="6"/>
  <c r="GK231" i="6"/>
  <c r="FZ231" i="6"/>
  <c r="GA232" i="6" l="1"/>
  <c r="GE232" i="6"/>
  <c r="GI232" i="6"/>
  <c r="GM232" i="6"/>
  <c r="FX232" i="6"/>
  <c r="GB232" i="6"/>
  <c r="GF232" i="6"/>
  <c r="GJ232" i="6"/>
  <c r="FY232" i="6"/>
  <c r="GC232" i="6"/>
  <c r="GG232" i="6"/>
  <c r="GK232" i="6"/>
  <c r="FZ232" i="6"/>
  <c r="GA233" i="6" l="1"/>
  <c r="GE233" i="6"/>
  <c r="GI233" i="6"/>
  <c r="GM233" i="6"/>
  <c r="FX233" i="6"/>
  <c r="GB233" i="6"/>
  <c r="GF233" i="6"/>
  <c r="GJ233" i="6"/>
  <c r="FY233" i="6"/>
  <c r="GC233" i="6"/>
  <c r="GG233" i="6"/>
  <c r="GK233" i="6"/>
  <c r="FZ233" i="6"/>
  <c r="GA234" i="6" l="1"/>
  <c r="GE234" i="6"/>
  <c r="GI234" i="6"/>
  <c r="GM234" i="6"/>
  <c r="FX234" i="6"/>
  <c r="GB234" i="6"/>
  <c r="GF234" i="6"/>
  <c r="GJ234" i="6"/>
  <c r="FY234" i="6"/>
  <c r="GC234" i="6"/>
  <c r="GG234" i="6"/>
  <c r="GK234" i="6"/>
  <c r="FZ234" i="6"/>
  <c r="GA235" i="6" l="1"/>
  <c r="GE235" i="6"/>
  <c r="GI235" i="6"/>
  <c r="GM235" i="6"/>
  <c r="FX235" i="6"/>
  <c r="GB235" i="6"/>
  <c r="GF235" i="6"/>
  <c r="GJ235" i="6"/>
  <c r="FY235" i="6"/>
  <c r="GC235" i="6"/>
  <c r="GG235" i="6"/>
  <c r="GK235" i="6"/>
  <c r="FZ235" i="6"/>
  <c r="GA236" i="6" l="1"/>
  <c r="GE236" i="6"/>
  <c r="GI236" i="6"/>
  <c r="GM236" i="6"/>
  <c r="FX236" i="6"/>
  <c r="GB236" i="6"/>
  <c r="GF236" i="6"/>
  <c r="GJ236" i="6"/>
  <c r="FY236" i="6"/>
  <c r="GC236" i="6"/>
  <c r="GG236" i="6"/>
  <c r="GK236" i="6"/>
  <c r="FZ236" i="6"/>
  <c r="GA237" i="6" l="1"/>
  <c r="GE237" i="6"/>
  <c r="GI237" i="6"/>
  <c r="GM237" i="6"/>
  <c r="FX237" i="6"/>
  <c r="GB237" i="6"/>
  <c r="GF237" i="6"/>
  <c r="GJ237" i="6"/>
  <c r="FY237" i="6"/>
  <c r="GC237" i="6"/>
  <c r="GG237" i="6"/>
  <c r="GK237" i="6"/>
  <c r="FZ237" i="6"/>
  <c r="GA238" i="6" l="1"/>
  <c r="GE238" i="6"/>
  <c r="GI238" i="6"/>
  <c r="GM238" i="6"/>
  <c r="FX238" i="6"/>
  <c r="GB238" i="6"/>
  <c r="GF238" i="6"/>
  <c r="GJ238" i="6"/>
  <c r="FY238" i="6"/>
  <c r="GC238" i="6"/>
  <c r="GG238" i="6"/>
  <c r="GK238" i="6"/>
  <c r="FZ238" i="6"/>
  <c r="GA239" i="6" l="1"/>
  <c r="GE239" i="6"/>
  <c r="GI239" i="6"/>
  <c r="GM239" i="6"/>
  <c r="FX239" i="6"/>
  <c r="GB239" i="6"/>
  <c r="GF239" i="6"/>
  <c r="GJ239" i="6"/>
  <c r="FY239" i="6"/>
  <c r="GC239" i="6"/>
  <c r="GG239" i="6"/>
  <c r="GK239" i="6"/>
  <c r="FZ239" i="6"/>
  <c r="GA240" i="6" l="1"/>
  <c r="GE240" i="6"/>
  <c r="GI240" i="6"/>
  <c r="GM240" i="6"/>
  <c r="FX240" i="6"/>
  <c r="GB240" i="6"/>
  <c r="GF240" i="6"/>
  <c r="GJ240" i="6"/>
  <c r="FY240" i="6"/>
  <c r="GC240" i="6"/>
  <c r="GG240" i="6"/>
  <c r="GK240" i="6"/>
  <c r="FZ240" i="6"/>
  <c r="GA241" i="6" l="1"/>
  <c r="GE241" i="6"/>
  <c r="GI241" i="6"/>
  <c r="GM241" i="6"/>
  <c r="FX241" i="6"/>
  <c r="GB241" i="6"/>
  <c r="GF241" i="6"/>
  <c r="GJ241" i="6"/>
  <c r="FY241" i="6"/>
  <c r="GC241" i="6"/>
  <c r="GG241" i="6"/>
  <c r="GK241" i="6"/>
  <c r="FZ241" i="6"/>
  <c r="GA242" i="6" l="1"/>
  <c r="GE242" i="6"/>
  <c r="GI242" i="6"/>
  <c r="GM242" i="6"/>
  <c r="FX242" i="6"/>
  <c r="GB242" i="6"/>
  <c r="GF242" i="6"/>
  <c r="GJ242" i="6"/>
  <c r="FY242" i="6"/>
  <c r="GC242" i="6"/>
  <c r="GG242" i="6"/>
  <c r="GK242" i="6"/>
  <c r="FZ242" i="6"/>
  <c r="GA243" i="6" l="1"/>
  <c r="GE243" i="6"/>
  <c r="GI243" i="6"/>
  <c r="GM243" i="6"/>
  <c r="FX243" i="6"/>
  <c r="GB243" i="6"/>
  <c r="GF243" i="6"/>
  <c r="GJ243" i="6"/>
  <c r="FY243" i="6"/>
  <c r="GC243" i="6"/>
  <c r="GG243" i="6"/>
  <c r="GK243" i="6"/>
  <c r="FZ243" i="6"/>
  <c r="GA244" i="6" l="1"/>
  <c r="GE244" i="6"/>
  <c r="GI244" i="6"/>
  <c r="GM244" i="6"/>
  <c r="FX244" i="6"/>
  <c r="GB244" i="6"/>
  <c r="GF244" i="6"/>
  <c r="GJ244" i="6"/>
  <c r="FY244" i="6"/>
  <c r="GC244" i="6"/>
  <c r="GG244" i="6"/>
  <c r="GK244" i="6"/>
  <c r="FZ244" i="6"/>
  <c r="GA245" i="6" l="1"/>
  <c r="GE245" i="6"/>
  <c r="GI245" i="6"/>
  <c r="GM245" i="6"/>
  <c r="FX245" i="6"/>
  <c r="GB245" i="6"/>
  <c r="GF245" i="6"/>
  <c r="GJ245" i="6"/>
  <c r="FY245" i="6"/>
  <c r="GC245" i="6"/>
  <c r="GG245" i="6"/>
  <c r="GK245" i="6"/>
  <c r="FZ245" i="6"/>
  <c r="GA246" i="6" l="1"/>
  <c r="GE246" i="6"/>
  <c r="GI246" i="6"/>
  <c r="GM246" i="6"/>
  <c r="FX246" i="6"/>
  <c r="GB246" i="6"/>
  <c r="GF246" i="6"/>
  <c r="GJ246" i="6"/>
  <c r="FY246" i="6"/>
  <c r="GC246" i="6"/>
  <c r="GG246" i="6"/>
  <c r="GK246" i="6"/>
  <c r="FZ246" i="6"/>
  <c r="GA247" i="6" l="1"/>
  <c r="GE247" i="6"/>
  <c r="GI247" i="6"/>
  <c r="GM247" i="6"/>
  <c r="FX247" i="6"/>
  <c r="GB247" i="6"/>
  <c r="GF247" i="6"/>
  <c r="GJ247" i="6"/>
  <c r="FY247" i="6"/>
  <c r="GC247" i="6"/>
  <c r="GG247" i="6"/>
  <c r="GK247" i="6"/>
  <c r="FZ247" i="6"/>
  <c r="GA248" i="6" l="1"/>
  <c r="GE248" i="6"/>
  <c r="GI248" i="6"/>
  <c r="GM248" i="6"/>
  <c r="FX248" i="6"/>
  <c r="GB248" i="6"/>
  <c r="GF248" i="6"/>
  <c r="GJ248" i="6"/>
  <c r="FY248" i="6"/>
  <c r="GC248" i="6"/>
  <c r="GG248" i="6"/>
  <c r="GK248" i="6"/>
  <c r="FZ248" i="6"/>
  <c r="GA249" i="6" l="1"/>
  <c r="GE249" i="6"/>
  <c r="GI249" i="6"/>
  <c r="GM249" i="6"/>
  <c r="FX249" i="6"/>
  <c r="GB249" i="6"/>
  <c r="GF249" i="6"/>
  <c r="GJ249" i="6"/>
  <c r="FY249" i="6"/>
  <c r="GC249" i="6"/>
  <c r="GG249" i="6"/>
  <c r="GK249" i="6"/>
  <c r="FZ249" i="6"/>
  <c r="GA250" i="6" l="1"/>
  <c r="GE250" i="6"/>
  <c r="GI250" i="6"/>
  <c r="GM250" i="6"/>
  <c r="FX250" i="6"/>
  <c r="GB250" i="6"/>
  <c r="GF250" i="6"/>
  <c r="GJ250" i="6"/>
  <c r="FY250" i="6"/>
  <c r="GC250" i="6"/>
  <c r="GG250" i="6"/>
  <c r="GK250" i="6"/>
  <c r="FZ250" i="6"/>
  <c r="GA251" i="6" l="1"/>
  <c r="GE251" i="6"/>
  <c r="GI251" i="6"/>
  <c r="GM251" i="6"/>
  <c r="FX251" i="6"/>
  <c r="GB251" i="6"/>
  <c r="GF251" i="6"/>
  <c r="GJ251" i="6"/>
  <c r="FY251" i="6"/>
  <c r="GC251" i="6"/>
  <c r="GG251" i="6"/>
  <c r="GK251" i="6"/>
  <c r="FZ251" i="6"/>
  <c r="GA252" i="6" l="1"/>
  <c r="GE252" i="6"/>
  <c r="GI252" i="6"/>
  <c r="GM252" i="6"/>
  <c r="FX252" i="6"/>
  <c r="GB252" i="6"/>
  <c r="GF252" i="6"/>
  <c r="GJ252" i="6"/>
  <c r="FY252" i="6"/>
  <c r="GC252" i="6"/>
  <c r="GG252" i="6"/>
  <c r="GK252" i="6"/>
  <c r="FZ252" i="6"/>
  <c r="GA253" i="6" l="1"/>
  <c r="GE253" i="6"/>
  <c r="GI253" i="6"/>
  <c r="GM253" i="6"/>
  <c r="FX253" i="6"/>
  <c r="GB253" i="6"/>
  <c r="GF253" i="6"/>
  <c r="GJ253" i="6"/>
  <c r="FY253" i="6"/>
  <c r="GC253" i="6"/>
  <c r="GG253" i="6"/>
  <c r="GK253" i="6"/>
  <c r="FZ253" i="6"/>
  <c r="GA254" i="6" l="1"/>
  <c r="GE254" i="6"/>
  <c r="FX254" i="6"/>
  <c r="GB254" i="6"/>
  <c r="GF254" i="6"/>
  <c r="GJ254" i="6"/>
  <c r="FY254" i="6"/>
  <c r="GC254" i="6"/>
  <c r="GG254" i="6"/>
  <c r="GK254" i="6"/>
  <c r="FZ254" i="6"/>
  <c r="GM254" i="6"/>
  <c r="GI254" i="6"/>
  <c r="FX255" i="6" l="1"/>
  <c r="GB255" i="6"/>
  <c r="GF255" i="6"/>
  <c r="GJ255" i="6"/>
  <c r="FY255" i="6"/>
  <c r="GC255" i="6"/>
  <c r="GG255" i="6"/>
  <c r="GK255" i="6"/>
  <c r="GE255" i="6"/>
  <c r="GM255" i="6"/>
  <c r="FZ255" i="6"/>
  <c r="GI255" i="6"/>
  <c r="GA255" i="6"/>
  <c r="FX256" i="6" l="1"/>
  <c r="GB256" i="6"/>
  <c r="GF256" i="6"/>
  <c r="GJ256" i="6"/>
  <c r="FY256" i="6"/>
  <c r="GC256" i="6"/>
  <c r="GG256" i="6"/>
  <c r="GK256" i="6"/>
  <c r="GE256" i="6"/>
  <c r="GM256" i="6"/>
  <c r="FZ256" i="6"/>
  <c r="GA256" i="6"/>
  <c r="GI256" i="6"/>
  <c r="FX257" i="6" l="1"/>
  <c r="GB257" i="6"/>
  <c r="GF257" i="6"/>
  <c r="GJ257" i="6"/>
  <c r="FY257" i="6"/>
  <c r="GC257" i="6"/>
  <c r="GG257" i="6"/>
  <c r="GK257" i="6"/>
  <c r="GE257" i="6"/>
  <c r="GM257" i="6"/>
  <c r="FZ257" i="6"/>
  <c r="GI257" i="6"/>
  <c r="GA257" i="6"/>
  <c r="FX258" i="6" l="1"/>
  <c r="GB258" i="6"/>
  <c r="GF258" i="6"/>
  <c r="GJ258" i="6"/>
  <c r="FY258" i="6"/>
  <c r="GC258" i="6"/>
  <c r="GG258" i="6"/>
  <c r="GK258" i="6"/>
  <c r="GE258" i="6"/>
  <c r="GM258" i="6"/>
  <c r="FZ258" i="6"/>
  <c r="GA258" i="6"/>
  <c r="GI258" i="6"/>
  <c r="FX259" i="6" l="1"/>
  <c r="GB259" i="6"/>
  <c r="GF259" i="6"/>
  <c r="GJ259" i="6"/>
  <c r="FY259" i="6"/>
  <c r="GC259" i="6"/>
  <c r="GG259" i="6"/>
  <c r="GK259" i="6"/>
  <c r="GE259" i="6"/>
  <c r="GM259" i="6"/>
  <c r="FZ259" i="6"/>
  <c r="GI259" i="6"/>
  <c r="GA259" i="6"/>
  <c r="FX260" i="6" l="1"/>
  <c r="GB260" i="6"/>
  <c r="GF260" i="6"/>
  <c r="GJ260" i="6"/>
  <c r="FY260" i="6"/>
  <c r="GC260" i="6"/>
  <c r="GG260" i="6"/>
  <c r="GK260" i="6"/>
  <c r="GE260" i="6"/>
  <c r="GM260" i="6"/>
  <c r="FZ260" i="6"/>
  <c r="GA260" i="6"/>
  <c r="GI260" i="6"/>
  <c r="FX261" i="6" l="1"/>
  <c r="GB261" i="6"/>
  <c r="GF261" i="6"/>
  <c r="GJ261" i="6"/>
  <c r="FY261" i="6"/>
  <c r="GC261" i="6"/>
  <c r="GG261" i="6"/>
  <c r="GK261" i="6"/>
  <c r="GE261" i="6"/>
  <c r="GM261" i="6"/>
  <c r="FZ261" i="6"/>
  <c r="GI261" i="6"/>
  <c r="GA261" i="6"/>
  <c r="FX262" i="6" l="1"/>
  <c r="GB262" i="6"/>
  <c r="GF262" i="6"/>
  <c r="GJ262" i="6"/>
  <c r="FY262" i="6"/>
  <c r="GC262" i="6"/>
  <c r="GG262" i="6"/>
  <c r="GK262" i="6"/>
  <c r="GE262" i="6"/>
  <c r="GM262" i="6"/>
  <c r="FZ262" i="6"/>
  <c r="GA262" i="6"/>
  <c r="GI262" i="6"/>
  <c r="FX263" i="6" l="1"/>
  <c r="GB263" i="6"/>
  <c r="GF263" i="6"/>
  <c r="GJ263" i="6"/>
  <c r="FY263" i="6"/>
  <c r="GC263" i="6"/>
  <c r="GG263" i="6"/>
  <c r="GK263" i="6"/>
  <c r="GE263" i="6"/>
  <c r="GM263" i="6"/>
  <c r="FZ263" i="6"/>
  <c r="GI263" i="6"/>
  <c r="GA263" i="6"/>
  <c r="FX264" i="6" l="1"/>
  <c r="GB264" i="6"/>
  <c r="GF264" i="6"/>
  <c r="GJ264" i="6"/>
  <c r="FY264" i="6"/>
  <c r="GC264" i="6"/>
  <c r="GG264" i="6"/>
  <c r="GK264" i="6"/>
  <c r="GE264" i="6"/>
  <c r="GM264" i="6"/>
  <c r="FZ264" i="6"/>
  <c r="GA264" i="6"/>
  <c r="GI264" i="6"/>
  <c r="FX265" i="6" l="1"/>
  <c r="GB265" i="6"/>
  <c r="GF265" i="6"/>
  <c r="GJ265" i="6"/>
  <c r="FY265" i="6"/>
  <c r="GC265" i="6"/>
  <c r="GG265" i="6"/>
  <c r="GK265" i="6"/>
  <c r="GE265" i="6"/>
  <c r="GM265" i="6"/>
  <c r="FZ265" i="6"/>
  <c r="GI265" i="6"/>
  <c r="GA265" i="6"/>
  <c r="FX266" i="6" l="1"/>
  <c r="GB266" i="6"/>
  <c r="GF266" i="6"/>
  <c r="GJ266" i="6"/>
  <c r="FY266" i="6"/>
  <c r="GC266" i="6"/>
  <c r="GG266" i="6"/>
  <c r="GK266" i="6"/>
  <c r="GE266" i="6"/>
  <c r="GM266" i="6"/>
  <c r="FZ266" i="6"/>
  <c r="GA266" i="6"/>
  <c r="GI266" i="6"/>
  <c r="FX267" i="6" l="1"/>
  <c r="GB267" i="6"/>
  <c r="GF267" i="6"/>
  <c r="GJ267" i="6"/>
  <c r="FY267" i="6"/>
  <c r="GC267" i="6"/>
  <c r="GG267" i="6"/>
  <c r="GK267" i="6"/>
  <c r="GE267" i="6"/>
  <c r="GM267" i="6"/>
  <c r="FZ267" i="6"/>
  <c r="GI267" i="6"/>
  <c r="GA267" i="6"/>
  <c r="FX268" i="6" l="1"/>
  <c r="GB268" i="6"/>
  <c r="FY268" i="6"/>
  <c r="GC268" i="6"/>
  <c r="GE268" i="6"/>
  <c r="GI268" i="6"/>
  <c r="GM268" i="6"/>
  <c r="FZ268" i="6"/>
  <c r="GF268" i="6"/>
  <c r="GJ268" i="6"/>
  <c r="GA268" i="6"/>
  <c r="GG268" i="6"/>
  <c r="GK268" i="6"/>
  <c r="FZ269" i="6" l="1"/>
  <c r="GA269" i="6"/>
  <c r="GE269" i="6"/>
  <c r="GI269" i="6"/>
  <c r="GM269" i="6"/>
  <c r="FX269" i="6"/>
  <c r="GB269" i="6"/>
  <c r="GF269" i="6"/>
  <c r="GJ269" i="6"/>
  <c r="FY269" i="6"/>
  <c r="GC269" i="6"/>
  <c r="GG269" i="6"/>
  <c r="GK269" i="6"/>
  <c r="FZ270" i="6" l="1"/>
  <c r="GA270" i="6"/>
  <c r="GE270" i="6"/>
  <c r="GI270" i="6"/>
  <c r="GM270" i="6"/>
  <c r="FX270" i="6"/>
  <c r="GB270" i="6"/>
  <c r="GF270" i="6"/>
  <c r="GJ270" i="6"/>
  <c r="FY270" i="6"/>
  <c r="GC270" i="6"/>
  <c r="GG270" i="6"/>
  <c r="GK270" i="6"/>
  <c r="FZ271" i="6" l="1"/>
  <c r="GA271" i="6"/>
  <c r="GE271" i="6"/>
  <c r="GI271" i="6"/>
  <c r="GM271" i="6"/>
  <c r="FX271" i="6"/>
  <c r="GB271" i="6"/>
  <c r="GF271" i="6"/>
  <c r="GJ271" i="6"/>
  <c r="FY271" i="6"/>
  <c r="GC271" i="6"/>
  <c r="GG271" i="6"/>
  <c r="GK271" i="6"/>
  <c r="FZ272" i="6" l="1"/>
  <c r="GA272" i="6"/>
  <c r="GE272" i="6"/>
  <c r="GI272" i="6"/>
  <c r="GM272" i="6"/>
  <c r="FX272" i="6"/>
  <c r="GB272" i="6"/>
  <c r="GF272" i="6"/>
  <c r="GJ272" i="6"/>
  <c r="FY272" i="6"/>
  <c r="GC272" i="6"/>
  <c r="GG272" i="6"/>
  <c r="GK272" i="6"/>
  <c r="FZ273" i="6" l="1"/>
  <c r="GA273" i="6"/>
  <c r="GE273" i="6"/>
  <c r="GI273" i="6"/>
  <c r="GM273" i="6"/>
  <c r="FX273" i="6"/>
  <c r="GB273" i="6"/>
  <c r="GF273" i="6"/>
  <c r="GJ273" i="6"/>
  <c r="FY273" i="6"/>
  <c r="GC273" i="6"/>
  <c r="GG273" i="6"/>
  <c r="GK273" i="6"/>
  <c r="FZ274" i="6" l="1"/>
  <c r="GA274" i="6"/>
  <c r="GE274" i="6"/>
  <c r="GI274" i="6"/>
  <c r="GM274" i="6"/>
  <c r="FX274" i="6"/>
  <c r="GB274" i="6"/>
  <c r="GF274" i="6"/>
  <c r="GJ274" i="6"/>
  <c r="FY274" i="6"/>
  <c r="GC274" i="6"/>
  <c r="GG274" i="6"/>
  <c r="GK274" i="6"/>
  <c r="FZ275" i="6" l="1"/>
  <c r="GA275" i="6"/>
  <c r="GE275" i="6"/>
  <c r="GI275" i="6"/>
  <c r="GM275" i="6"/>
  <c r="FX275" i="6"/>
  <c r="GB275" i="6"/>
  <c r="GF275" i="6"/>
  <c r="GJ275" i="6"/>
  <c r="FY275" i="6"/>
  <c r="GC275" i="6"/>
  <c r="GG275" i="6"/>
  <c r="GK275" i="6"/>
  <c r="FZ276" i="6" l="1"/>
  <c r="GA276" i="6"/>
  <c r="GE276" i="6"/>
  <c r="GI276" i="6"/>
  <c r="GM276" i="6"/>
  <c r="FX276" i="6"/>
  <c r="GB276" i="6"/>
  <c r="GF276" i="6"/>
  <c r="GJ276" i="6"/>
  <c r="FY276" i="6"/>
  <c r="GC276" i="6"/>
  <c r="GG276" i="6"/>
  <c r="GK276" i="6"/>
  <c r="FZ277" i="6" l="1"/>
  <c r="GA277" i="6"/>
  <c r="GE277" i="6"/>
  <c r="GI277" i="6"/>
  <c r="GM277" i="6"/>
  <c r="FX277" i="6"/>
  <c r="GB277" i="6"/>
  <c r="GF277" i="6"/>
  <c r="GJ277" i="6"/>
  <c r="FY277" i="6"/>
  <c r="GC277" i="6"/>
  <c r="GG277" i="6"/>
  <c r="GK277" i="6"/>
  <c r="FZ278" i="6" l="1"/>
  <c r="GA278" i="6"/>
  <c r="GE278" i="6"/>
  <c r="GI278" i="6"/>
  <c r="GM278" i="6"/>
  <c r="FX278" i="6"/>
  <c r="GB278" i="6"/>
  <c r="GF278" i="6"/>
  <c r="GJ278" i="6"/>
  <c r="FY278" i="6"/>
  <c r="GC278" i="6"/>
  <c r="GG278" i="6"/>
  <c r="GK278" i="6"/>
  <c r="FZ279" i="6" l="1"/>
  <c r="GA279" i="6"/>
  <c r="GE279" i="6"/>
  <c r="GI279" i="6"/>
  <c r="GM279" i="6"/>
  <c r="FX279" i="6"/>
  <c r="GB279" i="6"/>
  <c r="GF279" i="6"/>
  <c r="GJ279" i="6"/>
  <c r="FY279" i="6"/>
  <c r="GC279" i="6"/>
  <c r="GG279" i="6"/>
  <c r="GK279" i="6"/>
  <c r="FZ280" i="6" l="1"/>
  <c r="GA280" i="6"/>
  <c r="GE280" i="6"/>
  <c r="GI280" i="6"/>
  <c r="GM280" i="6"/>
  <c r="FX280" i="6"/>
  <c r="GB280" i="6"/>
  <c r="GF280" i="6"/>
  <c r="GJ280" i="6"/>
  <c r="FY280" i="6"/>
  <c r="GC280" i="6"/>
  <c r="GG280" i="6"/>
  <c r="GK280" i="6"/>
  <c r="FZ281" i="6" l="1"/>
  <c r="GA281" i="6"/>
  <c r="GE281" i="6"/>
  <c r="GI281" i="6"/>
  <c r="GM281" i="6"/>
  <c r="FX281" i="6"/>
  <c r="GB281" i="6"/>
  <c r="GF281" i="6"/>
  <c r="GJ281" i="6"/>
  <c r="FY281" i="6"/>
  <c r="GC281" i="6"/>
  <c r="GG281" i="6"/>
  <c r="GK281" i="6"/>
  <c r="FZ282" i="6" l="1"/>
  <c r="GA282" i="6"/>
  <c r="GE282" i="6"/>
  <c r="GI282" i="6"/>
  <c r="GM282" i="6"/>
  <c r="FX282" i="6"/>
  <c r="GB282" i="6"/>
  <c r="GF282" i="6"/>
  <c r="GJ282" i="6"/>
  <c r="FY282" i="6"/>
  <c r="GC282" i="6"/>
  <c r="GG282" i="6"/>
  <c r="GK282" i="6"/>
  <c r="FZ283" i="6" l="1"/>
  <c r="GA283" i="6"/>
  <c r="GE283" i="6"/>
  <c r="GI283" i="6"/>
  <c r="GM283" i="6"/>
  <c r="FX283" i="6"/>
  <c r="GB283" i="6"/>
  <c r="GF283" i="6"/>
  <c r="GJ283" i="6"/>
  <c r="FY283" i="6"/>
  <c r="GC283" i="6"/>
  <c r="GG283" i="6"/>
  <c r="GK283" i="6"/>
  <c r="FZ284" i="6" l="1"/>
  <c r="GA284" i="6"/>
  <c r="GE284" i="6"/>
  <c r="GI284" i="6"/>
  <c r="GM284" i="6"/>
  <c r="FX284" i="6"/>
  <c r="GB284" i="6"/>
  <c r="GF284" i="6"/>
  <c r="GJ284" i="6"/>
  <c r="FY284" i="6"/>
  <c r="GC284" i="6"/>
  <c r="GG284" i="6"/>
  <c r="GK284" i="6"/>
  <c r="FZ285" i="6" l="1"/>
  <c r="GA285" i="6"/>
  <c r="GE285" i="6"/>
  <c r="GI285" i="6"/>
  <c r="GM285" i="6"/>
  <c r="FX285" i="6"/>
  <c r="GB285" i="6"/>
  <c r="GF285" i="6"/>
  <c r="GJ285" i="6"/>
  <c r="FY285" i="6"/>
  <c r="GC285" i="6"/>
  <c r="GG285" i="6"/>
  <c r="GK285" i="6"/>
  <c r="FZ286" i="6" l="1"/>
  <c r="GA286" i="6"/>
  <c r="GE286" i="6"/>
  <c r="GI286" i="6"/>
  <c r="GM286" i="6"/>
  <c r="FX286" i="6"/>
  <c r="GB286" i="6"/>
  <c r="GF286" i="6"/>
  <c r="GJ286" i="6"/>
  <c r="FY286" i="6"/>
  <c r="GC286" i="6"/>
  <c r="GG286" i="6"/>
  <c r="GK286" i="6"/>
  <c r="FZ287" i="6" l="1"/>
  <c r="GA287" i="6"/>
  <c r="GE287" i="6"/>
  <c r="GI287" i="6"/>
  <c r="GM287" i="6"/>
  <c r="FX287" i="6"/>
  <c r="GB287" i="6"/>
  <c r="GF287" i="6"/>
  <c r="GJ287" i="6"/>
  <c r="FY287" i="6"/>
  <c r="GC287" i="6"/>
  <c r="GG287" i="6"/>
  <c r="GK287" i="6"/>
  <c r="FZ288" i="6" l="1"/>
  <c r="GA288" i="6"/>
  <c r="GE288" i="6"/>
  <c r="GI288" i="6"/>
  <c r="GM288" i="6"/>
  <c r="FX288" i="6"/>
  <c r="GB288" i="6"/>
  <c r="GF288" i="6"/>
  <c r="GJ288" i="6"/>
  <c r="FY288" i="6"/>
  <c r="GC288" i="6"/>
  <c r="GG288" i="6"/>
  <c r="GK288" i="6"/>
  <c r="FZ289" i="6" l="1"/>
  <c r="GA289" i="6"/>
  <c r="GE289" i="6"/>
  <c r="GI289" i="6"/>
  <c r="GM289" i="6"/>
  <c r="FX289" i="6"/>
  <c r="GB289" i="6"/>
  <c r="GF289" i="6"/>
  <c r="GJ289" i="6"/>
  <c r="FY289" i="6"/>
  <c r="GC289" i="6"/>
  <c r="GG289" i="6"/>
  <c r="GK289" i="6"/>
  <c r="FZ290" i="6" l="1"/>
  <c r="GA290" i="6"/>
  <c r="GE290" i="6"/>
  <c r="GI290" i="6"/>
  <c r="GM290" i="6"/>
  <c r="FX290" i="6"/>
  <c r="GB290" i="6"/>
  <c r="GF290" i="6"/>
  <c r="GJ290" i="6"/>
  <c r="FY290" i="6"/>
  <c r="GC290" i="6"/>
  <c r="GG290" i="6"/>
  <c r="GK290" i="6"/>
  <c r="FZ291" i="6" l="1"/>
  <c r="GA291" i="6"/>
  <c r="GE291" i="6"/>
  <c r="GI291" i="6"/>
  <c r="GM291" i="6"/>
  <c r="FX291" i="6"/>
  <c r="GB291" i="6"/>
  <c r="GF291" i="6"/>
  <c r="GJ291" i="6"/>
  <c r="FY291" i="6"/>
  <c r="GC291" i="6"/>
  <c r="GG291" i="6"/>
  <c r="GK291" i="6"/>
  <c r="FZ292" i="6" l="1"/>
  <c r="GA292" i="6"/>
  <c r="GE292" i="6"/>
  <c r="GI292" i="6"/>
  <c r="GM292" i="6"/>
  <c r="FX292" i="6"/>
  <c r="GB292" i="6"/>
  <c r="GF292" i="6"/>
  <c r="GJ292" i="6"/>
  <c r="FY292" i="6"/>
  <c r="GC292" i="6"/>
  <c r="GG292" i="6"/>
  <c r="GK292" i="6"/>
  <c r="FZ293" i="6" l="1"/>
  <c r="GA293" i="6"/>
  <c r="GE293" i="6"/>
  <c r="GI293" i="6"/>
  <c r="GM293" i="6"/>
  <c r="FX293" i="6"/>
  <c r="GB293" i="6"/>
  <c r="GF293" i="6"/>
  <c r="GJ293" i="6"/>
  <c r="FY293" i="6"/>
  <c r="GC293" i="6"/>
  <c r="GG293" i="6"/>
  <c r="GK293" i="6"/>
  <c r="FZ294" i="6" l="1"/>
  <c r="GA294" i="6"/>
  <c r="GE294" i="6"/>
  <c r="GI294" i="6"/>
  <c r="GM294" i="6"/>
  <c r="FX294" i="6"/>
  <c r="GB294" i="6"/>
  <c r="GF294" i="6"/>
  <c r="GJ294" i="6"/>
  <c r="FY294" i="6"/>
  <c r="GC294" i="6"/>
  <c r="GG294" i="6"/>
  <c r="GK294" i="6"/>
  <c r="FZ295" i="6" l="1"/>
  <c r="GA295" i="6"/>
  <c r="GE295" i="6"/>
  <c r="GI295" i="6"/>
  <c r="GM295" i="6"/>
  <c r="FX295" i="6"/>
  <c r="GB295" i="6"/>
  <c r="GF295" i="6"/>
  <c r="GJ295" i="6"/>
  <c r="FY295" i="6"/>
  <c r="GC295" i="6"/>
  <c r="GG295" i="6"/>
  <c r="GK295" i="6"/>
  <c r="FZ296" i="6" l="1"/>
  <c r="GA296" i="6"/>
  <c r="GE296" i="6"/>
  <c r="GI296" i="6"/>
  <c r="GM296" i="6"/>
  <c r="FX296" i="6"/>
  <c r="GB296" i="6"/>
  <c r="GF296" i="6"/>
  <c r="GJ296" i="6"/>
  <c r="FY296" i="6"/>
  <c r="GC296" i="6"/>
  <c r="GG296" i="6"/>
  <c r="GK296" i="6"/>
  <c r="FZ297" i="6" l="1"/>
  <c r="GA297" i="6"/>
  <c r="GE297" i="6"/>
  <c r="GI297" i="6"/>
  <c r="GM297" i="6"/>
  <c r="FX297" i="6"/>
  <c r="GB297" i="6"/>
  <c r="GF297" i="6"/>
  <c r="GJ297" i="6"/>
  <c r="FY297" i="6"/>
  <c r="GC297" i="6"/>
  <c r="GG297" i="6"/>
  <c r="GK297" i="6"/>
  <c r="FZ298" i="6" l="1"/>
  <c r="GA298" i="6"/>
  <c r="GE298" i="6"/>
  <c r="GI298" i="6"/>
  <c r="GM298" i="6"/>
  <c r="FX298" i="6"/>
  <c r="GB298" i="6"/>
  <c r="GF298" i="6"/>
  <c r="GJ298" i="6"/>
  <c r="FY298" i="6"/>
  <c r="GC298" i="6"/>
  <c r="GG298" i="6"/>
  <c r="GK298" i="6"/>
  <c r="FZ299" i="6" l="1"/>
  <c r="GA299" i="6"/>
  <c r="GE299" i="6"/>
  <c r="GI299" i="6"/>
  <c r="GM299" i="6"/>
  <c r="FX299" i="6"/>
  <c r="GB299" i="6"/>
  <c r="GF299" i="6"/>
  <c r="GJ299" i="6"/>
  <c r="FY299" i="6"/>
  <c r="GC299" i="6"/>
  <c r="GG299" i="6"/>
  <c r="GK299" i="6"/>
  <c r="FZ300" i="6" l="1"/>
  <c r="GA300" i="6"/>
  <c r="GE300" i="6"/>
  <c r="GI300" i="6"/>
  <c r="GM300" i="6"/>
  <c r="FX300" i="6"/>
  <c r="GB300" i="6"/>
  <c r="GF300" i="6"/>
  <c r="GJ300" i="6"/>
  <c r="FY300" i="6"/>
  <c r="GC300" i="6"/>
  <c r="GG300" i="6"/>
  <c r="GK300" i="6"/>
  <c r="FZ301" i="6" l="1"/>
  <c r="GA301" i="6"/>
  <c r="GE301" i="6"/>
  <c r="GI301" i="6"/>
  <c r="GM301" i="6"/>
  <c r="FX301" i="6"/>
  <c r="GB301" i="6"/>
  <c r="GF301" i="6"/>
  <c r="GJ301" i="6"/>
  <c r="FY301" i="6"/>
  <c r="GC301" i="6"/>
  <c r="GG301" i="6"/>
  <c r="GK301" i="6"/>
  <c r="FZ302" i="6" l="1"/>
  <c r="GA302" i="6"/>
  <c r="GE302" i="6"/>
  <c r="GI302" i="6"/>
  <c r="GM302" i="6"/>
  <c r="FX302" i="6"/>
  <c r="GB302" i="6"/>
  <c r="GF302" i="6"/>
  <c r="GJ302" i="6"/>
  <c r="FY302" i="6"/>
  <c r="GC302" i="6"/>
  <c r="GG302" i="6"/>
  <c r="GK302" i="6"/>
  <c r="FZ303" i="6" l="1"/>
  <c r="GA303" i="6"/>
  <c r="GE303" i="6"/>
  <c r="GI303" i="6"/>
  <c r="GM303" i="6"/>
  <c r="FX303" i="6"/>
  <c r="GB303" i="6"/>
  <c r="GF303" i="6"/>
  <c r="GJ303" i="6"/>
  <c r="FY303" i="6"/>
  <c r="GC303" i="6"/>
  <c r="GG303" i="6"/>
  <c r="GK303" i="6"/>
  <c r="FZ304" i="6" l="1"/>
  <c r="GA304" i="6"/>
  <c r="GE304" i="6"/>
  <c r="GI304" i="6"/>
  <c r="GM304" i="6"/>
  <c r="FX304" i="6"/>
  <c r="GB304" i="6"/>
  <c r="GF304" i="6"/>
  <c r="GJ304" i="6"/>
  <c r="FY304" i="6"/>
  <c r="GC304" i="6"/>
  <c r="GG304" i="6"/>
  <c r="GK304" i="6"/>
  <c r="FZ305" i="6" l="1"/>
  <c r="GA305" i="6"/>
  <c r="GE305" i="6"/>
  <c r="GI305" i="6"/>
  <c r="GM305" i="6"/>
  <c r="FX305" i="6"/>
  <c r="GB305" i="6"/>
  <c r="GF305" i="6"/>
  <c r="GJ305" i="6"/>
  <c r="FY305" i="6"/>
  <c r="GC305" i="6"/>
  <c r="GG305" i="6"/>
  <c r="GK305" i="6"/>
  <c r="FZ306" i="6" l="1"/>
  <c r="GA306" i="6"/>
  <c r="GE306" i="6"/>
  <c r="GI306" i="6"/>
  <c r="GM306" i="6"/>
  <c r="FX306" i="6"/>
  <c r="GB306" i="6"/>
  <c r="GF306" i="6"/>
  <c r="GJ306" i="6"/>
  <c r="FY306" i="6"/>
  <c r="GC306" i="6"/>
  <c r="GG306" i="6"/>
  <c r="GK306" i="6"/>
  <c r="FZ307" i="6" l="1"/>
  <c r="GA307" i="6"/>
  <c r="GE307" i="6"/>
  <c r="GI307" i="6"/>
  <c r="GM307" i="6"/>
  <c r="FX307" i="6"/>
  <c r="GB307" i="6"/>
  <c r="GF307" i="6"/>
  <c r="GJ307" i="6"/>
  <c r="FY307" i="6"/>
  <c r="GC307" i="6"/>
  <c r="GG307" i="6"/>
  <c r="GK307" i="6"/>
  <c r="FZ308" i="6" l="1"/>
  <c r="GA308" i="6"/>
  <c r="GE308" i="6"/>
  <c r="GI308" i="6"/>
  <c r="GM308" i="6"/>
  <c r="FX308" i="6"/>
  <c r="GB308" i="6"/>
  <c r="GF308" i="6"/>
  <c r="GJ308" i="6"/>
  <c r="FY308" i="6"/>
  <c r="GC308" i="6"/>
  <c r="GG308" i="6"/>
  <c r="GK308" i="6"/>
  <c r="FZ309" i="6" l="1"/>
  <c r="GA309" i="6"/>
  <c r="GE309" i="6"/>
  <c r="GI309" i="6"/>
  <c r="GM309" i="6"/>
  <c r="FX309" i="6"/>
  <c r="GB309" i="6"/>
  <c r="GF309" i="6"/>
  <c r="GJ309" i="6"/>
  <c r="FY309" i="6"/>
  <c r="GC309" i="6"/>
  <c r="GG309" i="6"/>
  <c r="GK309" i="6"/>
  <c r="FZ310" i="6" l="1"/>
  <c r="GA310" i="6"/>
  <c r="GE310" i="6"/>
  <c r="GI310" i="6"/>
  <c r="GM310" i="6"/>
  <c r="FX310" i="6"/>
  <c r="GB310" i="6"/>
  <c r="GF310" i="6"/>
  <c r="GJ310" i="6"/>
  <c r="FY310" i="6"/>
  <c r="GC310" i="6"/>
  <c r="GG310" i="6"/>
  <c r="GK310" i="6"/>
  <c r="FZ311" i="6" l="1"/>
  <c r="GA311" i="6"/>
  <c r="GE311" i="6"/>
  <c r="GI311" i="6"/>
  <c r="GM311" i="6"/>
  <c r="FX311" i="6"/>
  <c r="GB311" i="6"/>
  <c r="GF311" i="6"/>
  <c r="GJ311" i="6"/>
  <c r="FY311" i="6"/>
  <c r="GC311" i="6"/>
  <c r="GG311" i="6"/>
  <c r="GK311" i="6"/>
  <c r="FZ312" i="6" l="1"/>
  <c r="GA312" i="6"/>
  <c r="GE312" i="6"/>
  <c r="GI312" i="6"/>
  <c r="GM312" i="6"/>
  <c r="FX312" i="6"/>
  <c r="GB312" i="6"/>
  <c r="GF312" i="6"/>
  <c r="GJ312" i="6"/>
  <c r="FY312" i="6"/>
  <c r="GC312" i="6"/>
  <c r="GG312" i="6"/>
  <c r="GK312" i="6"/>
  <c r="FZ313" i="6" l="1"/>
  <c r="GA313" i="6"/>
  <c r="GE313" i="6"/>
  <c r="GI313" i="6"/>
  <c r="GM313" i="6"/>
  <c r="FX313" i="6"/>
  <c r="GB313" i="6"/>
  <c r="GF313" i="6"/>
  <c r="GJ313" i="6"/>
  <c r="FY313" i="6"/>
  <c r="GC313" i="6"/>
  <c r="GG313" i="6"/>
  <c r="GK313" i="6"/>
  <c r="FZ314" i="6" l="1"/>
  <c r="GA314" i="6"/>
  <c r="GE314" i="6"/>
  <c r="GI314" i="6"/>
  <c r="GM314" i="6"/>
  <c r="FX314" i="6"/>
  <c r="GB314" i="6"/>
  <c r="GF314" i="6"/>
  <c r="GJ314" i="6"/>
  <c r="FY314" i="6"/>
  <c r="GC314" i="6"/>
  <c r="GG314" i="6"/>
  <c r="GK314" i="6"/>
  <c r="FZ315" i="6" l="1"/>
  <c r="GA315" i="6"/>
  <c r="GE315" i="6"/>
  <c r="GI315" i="6"/>
  <c r="GM315" i="6"/>
  <c r="FX315" i="6"/>
  <c r="GB315" i="6"/>
  <c r="GF315" i="6"/>
  <c r="GJ315" i="6"/>
  <c r="FY315" i="6"/>
  <c r="GC315" i="6"/>
  <c r="GG315" i="6"/>
  <c r="GK315" i="6"/>
  <c r="FZ316" i="6" l="1"/>
  <c r="GA316" i="6"/>
  <c r="GE316" i="6"/>
  <c r="GI316" i="6"/>
  <c r="GM316" i="6"/>
  <c r="FX316" i="6"/>
  <c r="GB316" i="6"/>
  <c r="GF316" i="6"/>
  <c r="GJ316" i="6"/>
  <c r="FY316" i="6"/>
  <c r="GC316" i="6"/>
  <c r="GG316" i="6"/>
  <c r="GK316" i="6"/>
  <c r="FZ317" i="6" l="1"/>
  <c r="GA317" i="6"/>
  <c r="GE317" i="6"/>
  <c r="GI317" i="6"/>
  <c r="GM317" i="6"/>
  <c r="FX317" i="6"/>
  <c r="GB317" i="6"/>
  <c r="GF317" i="6"/>
  <c r="GJ317" i="6"/>
  <c r="FY317" i="6"/>
  <c r="GC317" i="6"/>
  <c r="GG317" i="6"/>
  <c r="GK317" i="6"/>
  <c r="FZ318" i="6" l="1"/>
  <c r="GA318" i="6"/>
  <c r="GE318" i="6"/>
  <c r="GI318" i="6"/>
  <c r="GM318" i="6"/>
  <c r="FX318" i="6"/>
  <c r="GB318" i="6"/>
  <c r="GF318" i="6"/>
  <c r="GJ318" i="6"/>
  <c r="FY318" i="6"/>
  <c r="GC318" i="6"/>
  <c r="GG318" i="6"/>
  <c r="GK318" i="6"/>
  <c r="FZ319" i="6" l="1"/>
  <c r="GA319" i="6"/>
  <c r="GE319" i="6"/>
  <c r="GI319" i="6"/>
  <c r="GM319" i="6"/>
  <c r="FX319" i="6"/>
  <c r="GB319" i="6"/>
  <c r="GF319" i="6"/>
  <c r="GJ319" i="6"/>
  <c r="FY319" i="6"/>
  <c r="GC319" i="6"/>
  <c r="GG319" i="6"/>
  <c r="GK319" i="6"/>
  <c r="FZ320" i="6" l="1"/>
  <c r="GA320" i="6"/>
  <c r="GE320" i="6"/>
  <c r="GI320" i="6"/>
  <c r="GM320" i="6"/>
  <c r="FX320" i="6"/>
  <c r="GB320" i="6"/>
  <c r="GF320" i="6"/>
  <c r="GJ320" i="6"/>
  <c r="FY320" i="6"/>
  <c r="GC320" i="6"/>
  <c r="GG320" i="6"/>
  <c r="GK320" i="6"/>
  <c r="FZ321" i="6" l="1"/>
  <c r="GA321" i="6"/>
  <c r="GE321" i="6"/>
  <c r="GI321" i="6"/>
  <c r="GM321" i="6"/>
  <c r="FX321" i="6"/>
  <c r="GB321" i="6"/>
  <c r="GF321" i="6"/>
  <c r="GJ321" i="6"/>
  <c r="FY321" i="6"/>
  <c r="GC321" i="6"/>
  <c r="GG321" i="6"/>
  <c r="GK321" i="6"/>
  <c r="FZ322" i="6" l="1"/>
  <c r="GA322" i="6"/>
  <c r="GE322" i="6"/>
  <c r="GI322" i="6"/>
  <c r="GM322" i="6"/>
  <c r="FX322" i="6"/>
  <c r="GB322" i="6"/>
  <c r="GF322" i="6"/>
  <c r="GJ322" i="6"/>
  <c r="FY322" i="6"/>
  <c r="GC322" i="6"/>
  <c r="GG322" i="6"/>
  <c r="GK322" i="6"/>
  <c r="FZ323" i="6" l="1"/>
  <c r="GA323" i="6"/>
  <c r="GE323" i="6"/>
  <c r="GI323" i="6"/>
  <c r="GM323" i="6"/>
  <c r="FX323" i="6"/>
  <c r="GB323" i="6"/>
  <c r="GF323" i="6"/>
  <c r="GJ323" i="6"/>
  <c r="FY323" i="6"/>
  <c r="GC323" i="6"/>
  <c r="GG323" i="6"/>
  <c r="GK323" i="6"/>
  <c r="FZ324" i="6" l="1"/>
  <c r="GA324" i="6"/>
  <c r="GE324" i="6"/>
  <c r="GI324" i="6"/>
  <c r="GM324" i="6"/>
  <c r="FX324" i="6"/>
  <c r="GB324" i="6"/>
  <c r="GF324" i="6"/>
  <c r="GJ324" i="6"/>
  <c r="FY324" i="6"/>
  <c r="GC324" i="6"/>
  <c r="GG324" i="6"/>
  <c r="GK324" i="6"/>
  <c r="FZ325" i="6" l="1"/>
  <c r="GA325" i="6"/>
  <c r="GE325" i="6"/>
  <c r="GI325" i="6"/>
  <c r="GM325" i="6"/>
  <c r="FX325" i="6"/>
  <c r="GB325" i="6"/>
  <c r="GF325" i="6"/>
  <c r="GJ325" i="6"/>
  <c r="FY325" i="6"/>
  <c r="GC325" i="6"/>
  <c r="GG325" i="6"/>
  <c r="GK325" i="6"/>
  <c r="FZ326" i="6" l="1"/>
  <c r="GA326" i="6"/>
  <c r="GE326" i="6"/>
  <c r="GI326" i="6"/>
  <c r="GM326" i="6"/>
  <c r="FX326" i="6"/>
  <c r="GB326" i="6"/>
  <c r="GF326" i="6"/>
  <c r="GJ326" i="6"/>
  <c r="FY326" i="6"/>
  <c r="GC326" i="6"/>
  <c r="GG326" i="6"/>
  <c r="GK326" i="6"/>
  <c r="FZ327" i="6" l="1"/>
  <c r="GA327" i="6"/>
  <c r="GE327" i="6"/>
  <c r="GI327" i="6"/>
  <c r="GM327" i="6"/>
  <c r="FX327" i="6"/>
  <c r="GB327" i="6"/>
  <c r="GF327" i="6"/>
  <c r="GJ327" i="6"/>
  <c r="FY327" i="6"/>
  <c r="GC327" i="6"/>
  <c r="GG327" i="6"/>
  <c r="GK327" i="6"/>
  <c r="FZ328" i="6" l="1"/>
  <c r="GA328" i="6"/>
  <c r="GE328" i="6"/>
  <c r="GI328" i="6"/>
  <c r="GM328" i="6"/>
  <c r="FX328" i="6"/>
  <c r="GB328" i="6"/>
  <c r="GF328" i="6"/>
  <c r="GJ328" i="6"/>
  <c r="FY328" i="6"/>
  <c r="GC328" i="6"/>
  <c r="GG328" i="6"/>
  <c r="GK328" i="6"/>
  <c r="FZ329" i="6" l="1"/>
  <c r="GA329" i="6"/>
  <c r="GE329" i="6"/>
  <c r="GI329" i="6"/>
  <c r="GM329" i="6"/>
  <c r="FX329" i="6"/>
  <c r="GB329" i="6"/>
  <c r="GF329" i="6"/>
  <c r="GJ329" i="6"/>
  <c r="FY329" i="6"/>
  <c r="GC329" i="6"/>
  <c r="GG329" i="6"/>
  <c r="GK329" i="6"/>
  <c r="FZ330" i="6" l="1"/>
  <c r="GA330" i="6"/>
  <c r="GE330" i="6"/>
  <c r="GI330" i="6"/>
  <c r="GM330" i="6"/>
  <c r="FX330" i="6"/>
  <c r="GB330" i="6"/>
  <c r="GF330" i="6"/>
  <c r="GJ330" i="6"/>
  <c r="FY330" i="6"/>
  <c r="GC330" i="6"/>
  <c r="GG330" i="6"/>
  <c r="GK330" i="6"/>
  <c r="FZ331" i="6" l="1"/>
  <c r="GA331" i="6"/>
  <c r="GE331" i="6"/>
  <c r="GI331" i="6"/>
  <c r="GM331" i="6"/>
  <c r="FX331" i="6"/>
  <c r="GB331" i="6"/>
  <c r="GF331" i="6"/>
  <c r="GJ331" i="6"/>
  <c r="FY331" i="6"/>
  <c r="GC331" i="6"/>
  <c r="GG331" i="6"/>
  <c r="GK331" i="6"/>
  <c r="FZ332" i="6" l="1"/>
  <c r="GA332" i="6"/>
  <c r="GE332" i="6"/>
  <c r="GI332" i="6"/>
  <c r="GM332" i="6"/>
  <c r="FX332" i="6"/>
  <c r="GB332" i="6"/>
  <c r="GF332" i="6"/>
  <c r="GJ332" i="6"/>
  <c r="FY332" i="6"/>
  <c r="GC332" i="6"/>
  <c r="GG332" i="6"/>
  <c r="GK332" i="6"/>
  <c r="FZ333" i="6" l="1"/>
  <c r="GA333" i="6"/>
  <c r="GE333" i="6"/>
  <c r="GI333" i="6"/>
  <c r="GM333" i="6"/>
  <c r="FX333" i="6"/>
  <c r="GB333" i="6"/>
  <c r="GF333" i="6"/>
  <c r="GJ333" i="6"/>
  <c r="FY333" i="6"/>
  <c r="GC333" i="6"/>
  <c r="GG333" i="6"/>
  <c r="GK333" i="6"/>
  <c r="FZ334" i="6" l="1"/>
  <c r="GA334" i="6"/>
  <c r="GE334" i="6"/>
  <c r="GI334" i="6"/>
  <c r="GM334" i="6"/>
  <c r="FX334" i="6"/>
  <c r="GB334" i="6"/>
  <c r="GF334" i="6"/>
  <c r="GJ334" i="6"/>
  <c r="FY334" i="6"/>
  <c r="GC334" i="6"/>
  <c r="GG334" i="6"/>
  <c r="GK334" i="6"/>
  <c r="FZ335" i="6" l="1"/>
  <c r="GA335" i="6"/>
  <c r="GE335" i="6"/>
  <c r="GI335" i="6"/>
  <c r="GM335" i="6"/>
  <c r="FX335" i="6"/>
  <c r="GB335" i="6"/>
  <c r="GF335" i="6"/>
  <c r="GJ335" i="6"/>
  <c r="FY335" i="6"/>
  <c r="GC335" i="6"/>
  <c r="GG335" i="6"/>
  <c r="GK335" i="6"/>
  <c r="FZ336" i="6" l="1"/>
  <c r="GA336" i="6"/>
  <c r="GE336" i="6"/>
  <c r="GI336" i="6"/>
  <c r="GM336" i="6"/>
  <c r="FX336" i="6"/>
  <c r="GB336" i="6"/>
  <c r="GF336" i="6"/>
  <c r="GJ336" i="6"/>
  <c r="FY336" i="6"/>
  <c r="GC336" i="6"/>
  <c r="GG336" i="6"/>
  <c r="GK336" i="6"/>
  <c r="FZ337" i="6" l="1"/>
  <c r="GA337" i="6"/>
  <c r="GE337" i="6"/>
  <c r="GI337" i="6"/>
  <c r="GM337" i="6"/>
  <c r="FX337" i="6"/>
  <c r="GB337" i="6"/>
  <c r="GF337" i="6"/>
  <c r="GJ337" i="6"/>
  <c r="FY337" i="6"/>
  <c r="GC337" i="6"/>
  <c r="GG337" i="6"/>
  <c r="GK337" i="6"/>
  <c r="FZ338" i="6" l="1"/>
  <c r="GA338" i="6"/>
  <c r="GE338" i="6"/>
  <c r="GI338" i="6"/>
  <c r="GM338" i="6"/>
  <c r="FX338" i="6"/>
  <c r="GB338" i="6"/>
  <c r="GF338" i="6"/>
  <c r="GJ338" i="6"/>
  <c r="FY338" i="6"/>
  <c r="GC338" i="6"/>
  <c r="GG338" i="6"/>
  <c r="GK338" i="6"/>
  <c r="FZ339" i="6" l="1"/>
  <c r="GA339" i="6"/>
  <c r="GE339" i="6"/>
  <c r="GI339" i="6"/>
  <c r="GM339" i="6"/>
  <c r="FX339" i="6"/>
  <c r="GB339" i="6"/>
  <c r="GF339" i="6"/>
  <c r="GJ339" i="6"/>
  <c r="FY339" i="6"/>
  <c r="GC339" i="6"/>
  <c r="GG339" i="6"/>
  <c r="GK339" i="6"/>
  <c r="FZ340" i="6" l="1"/>
  <c r="GA340" i="6"/>
  <c r="GE340" i="6"/>
  <c r="GI340" i="6"/>
  <c r="GM340" i="6"/>
  <c r="FX340" i="6"/>
  <c r="GB340" i="6"/>
  <c r="GF340" i="6"/>
  <c r="GJ340" i="6"/>
  <c r="FY340" i="6"/>
  <c r="GC340" i="6"/>
  <c r="GG340" i="6"/>
  <c r="GK340" i="6"/>
  <c r="FZ341" i="6" l="1"/>
  <c r="GA341" i="6"/>
  <c r="GE341" i="6"/>
  <c r="GI341" i="6"/>
  <c r="GM341" i="6"/>
  <c r="FX341" i="6"/>
  <c r="GB341" i="6"/>
  <c r="GF341" i="6"/>
  <c r="GJ341" i="6"/>
  <c r="FY341" i="6"/>
  <c r="GC341" i="6"/>
  <c r="GG341" i="6"/>
  <c r="GK341" i="6"/>
  <c r="FZ342" i="6" l="1"/>
  <c r="GA342" i="6"/>
  <c r="GE342" i="6"/>
  <c r="GI342" i="6"/>
  <c r="GM342" i="6"/>
  <c r="FX342" i="6"/>
  <c r="GB342" i="6"/>
  <c r="GF342" i="6"/>
  <c r="GJ342" i="6"/>
  <c r="FY342" i="6"/>
  <c r="GC342" i="6"/>
  <c r="GG342" i="6"/>
  <c r="GK342" i="6"/>
  <c r="FZ343" i="6" l="1"/>
  <c r="GA343" i="6"/>
  <c r="GE343" i="6"/>
  <c r="GI343" i="6"/>
  <c r="GM343" i="6"/>
  <c r="FX343" i="6"/>
  <c r="GB343" i="6"/>
  <c r="GF343" i="6"/>
  <c r="GJ343" i="6"/>
  <c r="FY343" i="6"/>
  <c r="GC343" i="6"/>
  <c r="GG343" i="6"/>
  <c r="GK343" i="6"/>
  <c r="FZ344" i="6" l="1"/>
  <c r="GA344" i="6"/>
  <c r="GE344" i="6"/>
  <c r="GI344" i="6"/>
  <c r="GM344" i="6"/>
  <c r="FX344" i="6"/>
  <c r="GB344" i="6"/>
  <c r="GF344" i="6"/>
  <c r="GJ344" i="6"/>
  <c r="FY344" i="6"/>
  <c r="GC344" i="6"/>
  <c r="GG344" i="6"/>
  <c r="GK344" i="6"/>
  <c r="FZ345" i="6" l="1"/>
  <c r="GA345" i="6"/>
  <c r="GE345" i="6"/>
  <c r="GI345" i="6"/>
  <c r="GM345" i="6"/>
  <c r="FX345" i="6"/>
  <c r="GB345" i="6"/>
  <c r="GF345" i="6"/>
  <c r="GJ345" i="6"/>
  <c r="FY345" i="6"/>
  <c r="GC345" i="6"/>
  <c r="GG345" i="6"/>
  <c r="GK345" i="6"/>
  <c r="FZ346" i="6" l="1"/>
  <c r="GA346" i="6"/>
  <c r="GE346" i="6"/>
  <c r="GI346" i="6"/>
  <c r="GM346" i="6"/>
  <c r="FX346" i="6"/>
  <c r="GB346" i="6"/>
  <c r="GF346" i="6"/>
  <c r="GJ346" i="6"/>
  <c r="FY346" i="6"/>
  <c r="GC346" i="6"/>
  <c r="GG346" i="6"/>
  <c r="GK346" i="6"/>
  <c r="FZ347" i="6" l="1"/>
  <c r="GA347" i="6"/>
  <c r="GE347" i="6"/>
  <c r="GI347" i="6"/>
  <c r="GM347" i="6"/>
  <c r="FX347" i="6"/>
  <c r="GB347" i="6"/>
  <c r="GF347" i="6"/>
  <c r="GJ347" i="6"/>
  <c r="FY347" i="6"/>
  <c r="GC347" i="6"/>
  <c r="GG347" i="6"/>
  <c r="GK347" i="6"/>
  <c r="FZ348" i="6" l="1"/>
  <c r="GA348" i="6"/>
  <c r="GE348" i="6"/>
  <c r="GI348" i="6"/>
  <c r="GM348" i="6"/>
  <c r="FX348" i="6"/>
  <c r="GB348" i="6"/>
  <c r="GF348" i="6"/>
  <c r="GJ348" i="6"/>
  <c r="FY348" i="6"/>
  <c r="GC348" i="6"/>
  <c r="GG348" i="6"/>
  <c r="GK348" i="6"/>
  <c r="FZ349" i="6" l="1"/>
  <c r="GA349" i="6"/>
  <c r="GE349" i="6"/>
  <c r="GI349" i="6"/>
  <c r="GM349" i="6"/>
  <c r="FX349" i="6"/>
  <c r="GB349" i="6"/>
  <c r="GF349" i="6"/>
  <c r="GJ349" i="6"/>
  <c r="FY349" i="6"/>
  <c r="GC349" i="6"/>
  <c r="GG349" i="6"/>
  <c r="GK349" i="6"/>
  <c r="FZ350" i="6" l="1"/>
  <c r="GA350" i="6"/>
  <c r="GE350" i="6"/>
  <c r="GI350" i="6"/>
  <c r="GM350" i="6"/>
  <c r="FX350" i="6"/>
  <c r="GB350" i="6"/>
  <c r="GF350" i="6"/>
  <c r="GJ350" i="6"/>
  <c r="FY350" i="6"/>
  <c r="GC350" i="6"/>
  <c r="GG350" i="6"/>
  <c r="GK350" i="6"/>
  <c r="FZ351" i="6" l="1"/>
  <c r="GA351" i="6"/>
  <c r="GE351" i="6"/>
  <c r="GI351" i="6"/>
  <c r="GM351" i="6"/>
  <c r="FX351" i="6"/>
  <c r="GB351" i="6"/>
  <c r="GF351" i="6"/>
  <c r="GJ351" i="6"/>
  <c r="FY351" i="6"/>
  <c r="GC351" i="6"/>
  <c r="GG351" i="6"/>
  <c r="GK351" i="6"/>
  <c r="FZ352" i="6" l="1"/>
  <c r="GA352" i="6"/>
  <c r="GE352" i="6"/>
  <c r="GI352" i="6"/>
  <c r="GM352" i="6"/>
  <c r="FX352" i="6"/>
  <c r="GB352" i="6"/>
  <c r="GF352" i="6"/>
  <c r="GJ352" i="6"/>
  <c r="FY352" i="6"/>
  <c r="GC352" i="6"/>
  <c r="GG352" i="6"/>
  <c r="GK352" i="6"/>
  <c r="FZ353" i="6" l="1"/>
  <c r="GA353" i="6"/>
  <c r="GE353" i="6"/>
  <c r="GI353" i="6"/>
  <c r="GM353" i="6"/>
  <c r="FX353" i="6"/>
  <c r="GB353" i="6"/>
  <c r="GF353" i="6"/>
  <c r="GJ353" i="6"/>
  <c r="FY353" i="6"/>
  <c r="GC353" i="6"/>
  <c r="GG353" i="6"/>
  <c r="GK353" i="6"/>
  <c r="FZ354" i="6" l="1"/>
  <c r="GA354" i="6"/>
  <c r="GE354" i="6"/>
  <c r="GI354" i="6"/>
  <c r="GM354" i="6"/>
  <c r="FX354" i="6"/>
  <c r="GB354" i="6"/>
  <c r="GF354" i="6"/>
  <c r="GJ354" i="6"/>
  <c r="FY354" i="6"/>
  <c r="GC354" i="6"/>
  <c r="GG354" i="6"/>
  <c r="GK354" i="6"/>
  <c r="FZ355" i="6" l="1"/>
  <c r="GA355" i="6"/>
  <c r="GE355" i="6"/>
  <c r="GI355" i="6"/>
  <c r="GM355" i="6"/>
  <c r="FX355" i="6"/>
  <c r="GB355" i="6"/>
  <c r="GF355" i="6"/>
  <c r="GJ355" i="6"/>
  <c r="FY355" i="6"/>
  <c r="GC355" i="6"/>
  <c r="GG355" i="6"/>
  <c r="GK355" i="6"/>
  <c r="FZ356" i="6" l="1"/>
  <c r="GA356" i="6"/>
  <c r="GE356" i="6"/>
  <c r="GI356" i="6"/>
  <c r="GM356" i="6"/>
  <c r="FX356" i="6"/>
  <c r="GB356" i="6"/>
  <c r="GF356" i="6"/>
  <c r="GJ356" i="6"/>
  <c r="FY356" i="6"/>
  <c r="GC356" i="6"/>
  <c r="GG356" i="6"/>
  <c r="GK356" i="6"/>
  <c r="FZ357" i="6" l="1"/>
  <c r="GA357" i="6"/>
  <c r="GE357" i="6"/>
  <c r="GI357" i="6"/>
  <c r="GM357" i="6"/>
  <c r="FX357" i="6"/>
  <c r="GB357" i="6"/>
  <c r="GF357" i="6"/>
  <c r="GJ357" i="6"/>
  <c r="FY357" i="6"/>
  <c r="GC357" i="6"/>
  <c r="GG357" i="6"/>
  <c r="GK357" i="6"/>
  <c r="FZ358" i="6" l="1"/>
  <c r="GA358" i="6"/>
  <c r="GE358" i="6"/>
  <c r="GI358" i="6"/>
  <c r="GM358" i="6"/>
  <c r="FX358" i="6"/>
  <c r="GB358" i="6"/>
  <c r="GF358" i="6"/>
  <c r="GJ358" i="6"/>
  <c r="FY358" i="6"/>
  <c r="GC358" i="6"/>
  <c r="GG358" i="6"/>
  <c r="GK358" i="6"/>
  <c r="FZ359" i="6" l="1"/>
  <c r="GA359" i="6"/>
  <c r="GE359" i="6"/>
  <c r="GI359" i="6"/>
  <c r="GM359" i="6"/>
  <c r="FX359" i="6"/>
  <c r="GB359" i="6"/>
  <c r="GF359" i="6"/>
  <c r="GJ359" i="6"/>
  <c r="FY359" i="6"/>
  <c r="GC359" i="6"/>
  <c r="GG359" i="6"/>
  <c r="GK359" i="6"/>
  <c r="FZ360" i="6" l="1"/>
  <c r="GA360" i="6"/>
  <c r="GE360" i="6"/>
  <c r="GI360" i="6"/>
  <c r="GM360" i="6"/>
  <c r="FX360" i="6"/>
  <c r="GB360" i="6"/>
  <c r="GF360" i="6"/>
  <c r="GJ360" i="6"/>
  <c r="FY360" i="6"/>
  <c r="GC360" i="6"/>
  <c r="GG360" i="6"/>
  <c r="GK360" i="6"/>
  <c r="FZ361" i="6" l="1"/>
  <c r="GA361" i="6"/>
  <c r="GE361" i="6"/>
  <c r="GI361" i="6"/>
  <c r="GM361" i="6"/>
  <c r="FX361" i="6"/>
  <c r="GB361" i="6"/>
  <c r="GF361" i="6"/>
  <c r="GJ361" i="6"/>
  <c r="FY361" i="6"/>
  <c r="GC361" i="6"/>
  <c r="GG361" i="6"/>
  <c r="GK361" i="6"/>
  <c r="FZ362" i="6" l="1"/>
  <c r="GA362" i="6"/>
  <c r="GE362" i="6"/>
  <c r="GI362" i="6"/>
  <c r="GM362" i="6"/>
  <c r="FX362" i="6"/>
  <c r="GB362" i="6"/>
  <c r="GF362" i="6"/>
  <c r="GJ362" i="6"/>
  <c r="FY362" i="6"/>
  <c r="GC362" i="6"/>
  <c r="GG362" i="6"/>
  <c r="GK362" i="6"/>
  <c r="FZ363" i="6" l="1"/>
  <c r="GA363" i="6"/>
  <c r="GE363" i="6"/>
  <c r="GI363" i="6"/>
  <c r="GM363" i="6"/>
  <c r="FX363" i="6"/>
  <c r="GB363" i="6"/>
  <c r="GF363" i="6"/>
  <c r="GJ363" i="6"/>
  <c r="FY363" i="6"/>
  <c r="GC363" i="6"/>
  <c r="GG363" i="6"/>
  <c r="GK363" i="6"/>
  <c r="FZ364" i="6" l="1"/>
  <c r="GA364" i="6"/>
  <c r="GE364" i="6"/>
  <c r="GI364" i="6"/>
  <c r="GM364" i="6"/>
  <c r="FX364" i="6"/>
  <c r="GB364" i="6"/>
  <c r="GF364" i="6"/>
  <c r="GJ364" i="6"/>
  <c r="FY364" i="6"/>
  <c r="GC364" i="6"/>
  <c r="GG364" i="6"/>
  <c r="GK364" i="6"/>
  <c r="FZ365" i="6" l="1"/>
  <c r="GA365" i="6"/>
  <c r="GE365" i="6"/>
  <c r="GI365" i="6"/>
  <c r="GM365" i="6"/>
  <c r="FX365" i="6"/>
  <c r="GB365" i="6"/>
  <c r="GF365" i="6"/>
  <c r="GJ365" i="6"/>
  <c r="FY365" i="6"/>
  <c r="GC365" i="6"/>
  <c r="GG365" i="6"/>
  <c r="GK365" i="6"/>
  <c r="FZ366" i="6" l="1"/>
  <c r="GA366" i="6"/>
  <c r="GE366" i="6"/>
  <c r="GI366" i="6"/>
  <c r="GM366" i="6"/>
  <c r="FX366" i="6"/>
  <c r="GB366" i="6"/>
  <c r="GF366" i="6"/>
  <c r="GJ366" i="6"/>
  <c r="FY366" i="6"/>
  <c r="GC366" i="6"/>
  <c r="GG366" i="6"/>
  <c r="GK366" i="6"/>
  <c r="FZ367" i="6" l="1"/>
  <c r="GA367" i="6"/>
  <c r="GE367" i="6"/>
  <c r="GI367" i="6"/>
  <c r="GM367" i="6"/>
  <c r="FX367" i="6"/>
  <c r="GB367" i="6"/>
  <c r="GF367" i="6"/>
  <c r="GJ367" i="6"/>
  <c r="FY367" i="6"/>
  <c r="GC367" i="6"/>
  <c r="GG367" i="6"/>
  <c r="GK367" i="6"/>
  <c r="FZ368" i="6" l="1"/>
  <c r="GA368" i="6"/>
  <c r="GE368" i="6"/>
  <c r="GI368" i="6"/>
  <c r="GM368" i="6"/>
  <c r="FX368" i="6"/>
  <c r="GB368" i="6"/>
  <c r="GF368" i="6"/>
  <c r="GJ368" i="6"/>
  <c r="FY368" i="6"/>
  <c r="GC368" i="6"/>
  <c r="GG368" i="6"/>
  <c r="GK368" i="6"/>
  <c r="FZ369" i="6" l="1"/>
  <c r="GA369" i="6"/>
  <c r="GE369" i="6"/>
  <c r="GI369" i="6"/>
  <c r="GM369" i="6"/>
  <c r="FX369" i="6"/>
  <c r="GB369" i="6"/>
  <c r="GF369" i="6"/>
  <c r="GJ369" i="6"/>
  <c r="FY369" i="6"/>
  <c r="GC369" i="6"/>
  <c r="GG369" i="6"/>
  <c r="GK369" i="6"/>
  <c r="FZ370" i="6" l="1"/>
  <c r="GA370" i="6"/>
  <c r="GE370" i="6"/>
  <c r="GI370" i="6"/>
  <c r="GM370" i="6"/>
  <c r="FX370" i="6"/>
  <c r="GB370" i="6"/>
  <c r="GF370" i="6"/>
  <c r="GJ370" i="6"/>
  <c r="FY370" i="6"/>
  <c r="GC370" i="6"/>
  <c r="GG370" i="6"/>
  <c r="GK370" i="6"/>
  <c r="FZ371" i="6" l="1"/>
  <c r="GA371" i="6"/>
  <c r="GE371" i="6"/>
  <c r="GI371" i="6"/>
  <c r="GM371" i="6"/>
  <c r="FX371" i="6"/>
  <c r="GB371" i="6"/>
  <c r="GF371" i="6"/>
  <c r="GJ371" i="6"/>
  <c r="FY371" i="6"/>
  <c r="GC371" i="6"/>
  <c r="GG371" i="6"/>
  <c r="GK371" i="6"/>
  <c r="FZ372" i="6" l="1"/>
  <c r="GA372" i="6"/>
  <c r="GE372" i="6"/>
  <c r="GI372" i="6"/>
  <c r="GM372" i="6"/>
  <c r="FX372" i="6"/>
  <c r="GB372" i="6"/>
  <c r="GF372" i="6"/>
  <c r="GJ372" i="6"/>
  <c r="FY372" i="6"/>
  <c r="GC372" i="6"/>
  <c r="GG372" i="6"/>
  <c r="GK372" i="6"/>
  <c r="FZ373" i="6" l="1"/>
  <c r="GA373" i="6"/>
  <c r="GE373" i="6"/>
  <c r="GI373" i="6"/>
  <c r="GM373" i="6"/>
  <c r="FX373" i="6"/>
  <c r="GB373" i="6"/>
  <c r="GF373" i="6"/>
  <c r="GJ373" i="6"/>
  <c r="FY373" i="6"/>
  <c r="GC373" i="6"/>
  <c r="GG373" i="6"/>
  <c r="GK373" i="6"/>
  <c r="FZ374" i="6" l="1"/>
  <c r="GA374" i="6"/>
  <c r="GE374" i="6"/>
  <c r="GI374" i="6"/>
  <c r="GM374" i="6"/>
  <c r="FX374" i="6"/>
  <c r="GB374" i="6"/>
  <c r="GF374" i="6"/>
  <c r="GJ374" i="6"/>
  <c r="FY374" i="6"/>
  <c r="GC374" i="6"/>
  <c r="GG374" i="6"/>
  <c r="GK374" i="6"/>
  <c r="FZ375" i="6" l="1"/>
  <c r="GA375" i="6"/>
  <c r="GE375" i="6"/>
  <c r="GI375" i="6"/>
  <c r="GM375" i="6"/>
  <c r="FX375" i="6"/>
  <c r="GB375" i="6"/>
  <c r="GF375" i="6"/>
  <c r="GJ375" i="6"/>
  <c r="FY375" i="6"/>
  <c r="GC375" i="6"/>
  <c r="GG375" i="6"/>
  <c r="GK375" i="6"/>
  <c r="FZ376" i="6" l="1"/>
  <c r="GA376" i="6"/>
  <c r="GE376" i="6"/>
  <c r="GI376" i="6"/>
  <c r="GM376" i="6"/>
  <c r="FX376" i="6"/>
  <c r="GB376" i="6"/>
  <c r="GF376" i="6"/>
  <c r="GJ376" i="6"/>
  <c r="FY376" i="6"/>
  <c r="GC376" i="6"/>
  <c r="GG376" i="6"/>
  <c r="GK376" i="6"/>
  <c r="FZ377" i="6" l="1"/>
  <c r="GA377" i="6"/>
  <c r="GE377" i="6"/>
  <c r="GI377" i="6"/>
  <c r="GM377" i="6"/>
  <c r="FX377" i="6"/>
  <c r="GB377" i="6"/>
  <c r="GF377" i="6"/>
  <c r="GJ377" i="6"/>
  <c r="FY377" i="6"/>
  <c r="GC377" i="6"/>
  <c r="GG377" i="6"/>
  <c r="GK377" i="6"/>
  <c r="FZ378" i="6" l="1"/>
  <c r="GA378" i="6"/>
  <c r="GE378" i="6"/>
  <c r="GI378" i="6"/>
  <c r="GM378" i="6"/>
  <c r="FX378" i="6"/>
  <c r="GB378" i="6"/>
  <c r="GF378" i="6"/>
  <c r="GJ378" i="6"/>
  <c r="FY378" i="6"/>
  <c r="GC378" i="6"/>
  <c r="GG378" i="6"/>
  <c r="GK378" i="6"/>
  <c r="FZ379" i="6" l="1"/>
  <c r="GA379" i="6"/>
  <c r="GE379" i="6"/>
  <c r="GI379" i="6"/>
  <c r="GM379" i="6"/>
  <c r="FX379" i="6"/>
  <c r="GB379" i="6"/>
  <c r="GF379" i="6"/>
  <c r="GJ379" i="6"/>
  <c r="FY379" i="6"/>
  <c r="GC379" i="6"/>
  <c r="GG379" i="6"/>
  <c r="GK379" i="6"/>
  <c r="FZ380" i="6" l="1"/>
  <c r="GA380" i="6"/>
  <c r="GE380" i="6"/>
  <c r="GI380" i="6"/>
  <c r="GM380" i="6"/>
  <c r="FX380" i="6"/>
  <c r="GB380" i="6"/>
  <c r="GF380" i="6"/>
  <c r="GJ380" i="6"/>
  <c r="FY380" i="6"/>
  <c r="GC380" i="6"/>
  <c r="GG380" i="6"/>
  <c r="GK380" i="6"/>
  <c r="FZ381" i="6" l="1"/>
  <c r="GA381" i="6"/>
  <c r="GE381" i="6"/>
  <c r="GI381" i="6"/>
  <c r="GM381" i="6"/>
  <c r="FX381" i="6"/>
  <c r="GB381" i="6"/>
  <c r="GF381" i="6"/>
  <c r="GJ381" i="6"/>
  <c r="FY381" i="6"/>
  <c r="GC381" i="6"/>
  <c r="GG381" i="6"/>
  <c r="GK381" i="6"/>
  <c r="FZ382" i="6" l="1"/>
  <c r="GA382" i="6"/>
  <c r="GE382" i="6"/>
  <c r="GI382" i="6"/>
  <c r="GM382" i="6"/>
  <c r="FX382" i="6"/>
  <c r="GB382" i="6"/>
  <c r="GF382" i="6"/>
  <c r="GJ382" i="6"/>
  <c r="FY382" i="6"/>
  <c r="GC382" i="6"/>
  <c r="GG382" i="6"/>
  <c r="GK382" i="6"/>
  <c r="FZ383" i="6" l="1"/>
  <c r="GA383" i="6"/>
  <c r="GE383" i="6"/>
  <c r="GI383" i="6"/>
  <c r="GM383" i="6"/>
  <c r="FX383" i="6"/>
  <c r="GB383" i="6"/>
  <c r="GF383" i="6"/>
  <c r="GJ383" i="6"/>
  <c r="FY383" i="6"/>
  <c r="GC383" i="6"/>
  <c r="GG383" i="6"/>
  <c r="GK383" i="6"/>
  <c r="FZ384" i="6" l="1"/>
  <c r="GA384" i="6"/>
  <c r="GE384" i="6"/>
  <c r="GI384" i="6"/>
  <c r="GM384" i="6"/>
  <c r="FX384" i="6"/>
  <c r="GB384" i="6"/>
  <c r="GF384" i="6"/>
  <c r="GJ384" i="6"/>
  <c r="FY384" i="6"/>
  <c r="GC384" i="6"/>
  <c r="GG384" i="6"/>
  <c r="GK384" i="6"/>
  <c r="FZ385" i="6" l="1"/>
  <c r="GA385" i="6"/>
  <c r="GE385" i="6"/>
  <c r="GI385" i="6"/>
  <c r="GM385" i="6"/>
  <c r="FX385" i="6"/>
  <c r="GB385" i="6"/>
  <c r="GF385" i="6"/>
  <c r="GJ385" i="6"/>
  <c r="FY385" i="6"/>
  <c r="GC385" i="6"/>
  <c r="GG385" i="6"/>
  <c r="GK385" i="6"/>
  <c r="FZ386" i="6" l="1"/>
  <c r="GA386" i="6"/>
  <c r="GE386" i="6"/>
  <c r="GI386" i="6"/>
  <c r="GM386" i="6"/>
  <c r="FX386" i="6"/>
  <c r="GB386" i="6"/>
  <c r="GF386" i="6"/>
  <c r="GJ386" i="6"/>
  <c r="FY386" i="6"/>
  <c r="GC386" i="6"/>
  <c r="GG386" i="6"/>
  <c r="GK386" i="6"/>
  <c r="GA387" i="6" l="1"/>
  <c r="GE387" i="6"/>
  <c r="GI387" i="6"/>
  <c r="GM387" i="6"/>
  <c r="FX387" i="6"/>
  <c r="GB387" i="6"/>
  <c r="GF387" i="6"/>
  <c r="GJ387" i="6"/>
  <c r="FY387" i="6"/>
  <c r="GG387" i="6"/>
  <c r="FZ387" i="6"/>
  <c r="GC387" i="6"/>
  <c r="GK387" i="6"/>
  <c r="GA388" i="6" l="1"/>
  <c r="GE388" i="6"/>
  <c r="GI388" i="6"/>
  <c r="GM388" i="6"/>
  <c r="FX388" i="6"/>
  <c r="GB388" i="6"/>
  <c r="GF388" i="6"/>
  <c r="GJ388" i="6"/>
  <c r="FY388" i="6"/>
  <c r="GG388" i="6"/>
  <c r="FZ388" i="6"/>
  <c r="GC388" i="6"/>
  <c r="GK388" i="6"/>
  <c r="GA389" i="6" l="1"/>
  <c r="GE389" i="6"/>
  <c r="GI389" i="6"/>
  <c r="GM389" i="6"/>
  <c r="FX389" i="6"/>
  <c r="GB389" i="6"/>
  <c r="GF389" i="6"/>
  <c r="GJ389" i="6"/>
  <c r="FY389" i="6"/>
  <c r="GG389" i="6"/>
  <c r="FZ389" i="6"/>
  <c r="GC389" i="6"/>
  <c r="GK389" i="6"/>
  <c r="GA390" i="6" l="1"/>
  <c r="GE390" i="6"/>
  <c r="GI390" i="6"/>
  <c r="GM390" i="6"/>
  <c r="FX390" i="6"/>
  <c r="GB390" i="6"/>
  <c r="GF390" i="6"/>
  <c r="GJ390" i="6"/>
  <c r="FY390" i="6"/>
  <c r="GG390" i="6"/>
  <c r="FZ390" i="6"/>
  <c r="GC390" i="6"/>
  <c r="GK390" i="6"/>
  <c r="GA391" i="6" l="1"/>
  <c r="GE391" i="6"/>
  <c r="GI391" i="6"/>
  <c r="GM391" i="6"/>
  <c r="FX391" i="6"/>
  <c r="GB391" i="6"/>
  <c r="GF391" i="6"/>
  <c r="GJ391" i="6"/>
  <c r="FY391" i="6"/>
  <c r="GG391" i="6"/>
  <c r="FZ391" i="6"/>
  <c r="GC391" i="6"/>
  <c r="GK391" i="6"/>
  <c r="GA392" i="6" l="1"/>
  <c r="GE392" i="6"/>
  <c r="GI392" i="6"/>
  <c r="GM392" i="6"/>
  <c r="FX392" i="6"/>
  <c r="GB392" i="6"/>
  <c r="GF392" i="6"/>
  <c r="GJ392" i="6"/>
  <c r="FY392" i="6"/>
  <c r="GG392" i="6"/>
  <c r="FZ392" i="6"/>
  <c r="GC392" i="6"/>
  <c r="GK392" i="6"/>
  <c r="GA393" i="6" l="1"/>
  <c r="GE393" i="6"/>
  <c r="GI393" i="6"/>
  <c r="GM393" i="6"/>
  <c r="FX393" i="6"/>
  <c r="GB393" i="6"/>
  <c r="GF393" i="6"/>
  <c r="GJ393" i="6"/>
  <c r="FY393" i="6"/>
  <c r="GG393" i="6"/>
  <c r="FZ393" i="6"/>
  <c r="GC393" i="6"/>
  <c r="GK393" i="6"/>
  <c r="GA394" i="6" l="1"/>
  <c r="GE394" i="6"/>
  <c r="GI394" i="6"/>
  <c r="GM394" i="6"/>
  <c r="FX394" i="6"/>
  <c r="GB394" i="6"/>
  <c r="GF394" i="6"/>
  <c r="GJ394" i="6"/>
  <c r="FY394" i="6"/>
  <c r="GG394" i="6"/>
  <c r="FZ394" i="6"/>
  <c r="GC394" i="6"/>
  <c r="GK394" i="6"/>
  <c r="GA395" i="6" l="1"/>
  <c r="GE395" i="6"/>
  <c r="GI395" i="6"/>
  <c r="GM395" i="6"/>
  <c r="FX395" i="6"/>
  <c r="GB395" i="6"/>
  <c r="GF395" i="6"/>
  <c r="GJ395" i="6"/>
  <c r="FY395" i="6"/>
  <c r="GG395" i="6"/>
  <c r="FZ395" i="6"/>
  <c r="GC395" i="6"/>
  <c r="GK395" i="6"/>
  <c r="GA396" i="6" l="1"/>
  <c r="GE396" i="6"/>
  <c r="GI396" i="6"/>
  <c r="GM396" i="6"/>
  <c r="FX396" i="6"/>
  <c r="GB396" i="6"/>
  <c r="GF396" i="6"/>
  <c r="GJ396" i="6"/>
  <c r="FY396" i="6"/>
  <c r="GG396" i="6"/>
  <c r="FZ396" i="6"/>
  <c r="GC396" i="6"/>
  <c r="GK396" i="6"/>
  <c r="GA397" i="6" l="1"/>
  <c r="GE397" i="6"/>
  <c r="GI397" i="6"/>
  <c r="GM397" i="6"/>
  <c r="FX397" i="6"/>
  <c r="GB397" i="6"/>
  <c r="GF397" i="6"/>
  <c r="GJ397" i="6"/>
  <c r="FY397" i="6"/>
  <c r="GG397" i="6"/>
  <c r="FZ397" i="6"/>
  <c r="GC397" i="6"/>
  <c r="GK397" i="6"/>
  <c r="GA398" i="6" l="1"/>
  <c r="GE398" i="6"/>
  <c r="GI398" i="6"/>
  <c r="GM398" i="6"/>
  <c r="FX398" i="6"/>
  <c r="GB398" i="6"/>
  <c r="GF398" i="6"/>
  <c r="GJ398" i="6"/>
  <c r="FY398" i="6"/>
  <c r="GG398" i="6"/>
  <c r="FZ398" i="6"/>
  <c r="GC398" i="6"/>
  <c r="GK398" i="6"/>
  <c r="GA399" i="6" l="1"/>
  <c r="GE399" i="6"/>
  <c r="GI399" i="6"/>
  <c r="GM399" i="6"/>
  <c r="FX399" i="6"/>
  <c r="GB399" i="6"/>
  <c r="GF399" i="6"/>
  <c r="GJ399" i="6"/>
  <c r="FY399" i="6"/>
  <c r="GG399" i="6"/>
  <c r="FZ399" i="6"/>
  <c r="GC399" i="6"/>
  <c r="GK399" i="6"/>
  <c r="GA400" i="6" l="1"/>
  <c r="GE400" i="6"/>
  <c r="GI400" i="6"/>
  <c r="GM400" i="6"/>
  <c r="FX400" i="6"/>
  <c r="GB400" i="6"/>
  <c r="GF400" i="6"/>
  <c r="GJ400" i="6"/>
  <c r="FY400" i="6"/>
  <c r="GG400" i="6"/>
  <c r="FZ400" i="6"/>
  <c r="GC400" i="6"/>
  <c r="GK400" i="6"/>
  <c r="GA401" i="6" l="1"/>
  <c r="GE401" i="6"/>
  <c r="GI401" i="6"/>
  <c r="GM401" i="6"/>
  <c r="FX401" i="6"/>
  <c r="GB401" i="6"/>
  <c r="GF401" i="6"/>
  <c r="GJ401" i="6"/>
  <c r="FY401" i="6"/>
  <c r="GG401" i="6"/>
  <c r="FZ401" i="6"/>
  <c r="GC401" i="6"/>
  <c r="GK401" i="6"/>
  <c r="GA402" i="6" l="1"/>
  <c r="GE402" i="6"/>
  <c r="GI402" i="6"/>
  <c r="GM402" i="6"/>
  <c r="FX402" i="6"/>
  <c r="GB402" i="6"/>
  <c r="GF402" i="6"/>
  <c r="GJ402" i="6"/>
  <c r="FY402" i="6"/>
  <c r="GG402" i="6"/>
  <c r="FZ402" i="6"/>
  <c r="GC402" i="6"/>
  <c r="GK402" i="6"/>
  <c r="GA403" i="6" l="1"/>
  <c r="GE403" i="6"/>
  <c r="GI403" i="6"/>
  <c r="GM403" i="6"/>
  <c r="FX403" i="6"/>
  <c r="GB403" i="6"/>
  <c r="GF403" i="6"/>
  <c r="GJ403" i="6"/>
  <c r="FY403" i="6"/>
  <c r="GG403" i="6"/>
  <c r="FZ403" i="6"/>
  <c r="GC403" i="6"/>
  <c r="GK403" i="6"/>
  <c r="GA404" i="6" l="1"/>
  <c r="GE404" i="6"/>
  <c r="GI404" i="6"/>
  <c r="GM404" i="6"/>
  <c r="FX404" i="6"/>
  <c r="GB404" i="6"/>
  <c r="GF404" i="6"/>
  <c r="GJ404" i="6"/>
  <c r="FY404" i="6"/>
  <c r="GG404" i="6"/>
  <c r="FZ404" i="6"/>
  <c r="GC404" i="6"/>
  <c r="GK404" i="6"/>
  <c r="GA405" i="6" l="1"/>
  <c r="GE405" i="6"/>
  <c r="GI405" i="6"/>
  <c r="GM405" i="6"/>
  <c r="FX405" i="6"/>
  <c r="GB405" i="6"/>
  <c r="GF405" i="6"/>
  <c r="GJ405" i="6"/>
  <c r="FY405" i="6"/>
  <c r="GG405" i="6"/>
  <c r="FZ405" i="6"/>
  <c r="GC405" i="6"/>
  <c r="GK405" i="6"/>
  <c r="GA406" i="6" l="1"/>
  <c r="GE406" i="6"/>
  <c r="GI406" i="6"/>
  <c r="GM406" i="6"/>
  <c r="FX406" i="6"/>
  <c r="GB406" i="6"/>
  <c r="GF406" i="6"/>
  <c r="GJ406" i="6"/>
  <c r="FY406" i="6"/>
  <c r="GG406" i="6"/>
  <c r="FZ406" i="6"/>
  <c r="GC406" i="6"/>
  <c r="GK406" i="6"/>
  <c r="GA407" i="6" l="1"/>
  <c r="GE407" i="6"/>
  <c r="GI407" i="6"/>
  <c r="GM407" i="6"/>
  <c r="FX407" i="6"/>
  <c r="GB407" i="6"/>
  <c r="GF407" i="6"/>
  <c r="GJ407" i="6"/>
  <c r="FY407" i="6"/>
  <c r="GG407" i="6"/>
  <c r="FZ407" i="6"/>
  <c r="GC407" i="6"/>
  <c r="GK407" i="6"/>
  <c r="GA408" i="6" l="1"/>
  <c r="GE408" i="6"/>
  <c r="GI408" i="6"/>
  <c r="GM408" i="6"/>
  <c r="FX408" i="6"/>
  <c r="GB408" i="6"/>
  <c r="GF408" i="6"/>
  <c r="GJ408" i="6"/>
  <c r="FY408" i="6"/>
  <c r="GG408" i="6"/>
  <c r="FZ408" i="6"/>
  <c r="GC408" i="6"/>
  <c r="GK408" i="6"/>
  <c r="GA409" i="6" l="1"/>
  <c r="GE409" i="6"/>
  <c r="GI409" i="6"/>
  <c r="GM409" i="6"/>
  <c r="FX409" i="6"/>
  <c r="GB409" i="6"/>
  <c r="GF409" i="6"/>
  <c r="GJ409" i="6"/>
  <c r="FY409" i="6"/>
  <c r="GG409" i="6"/>
  <c r="FZ409" i="6"/>
  <c r="GC409" i="6"/>
  <c r="GK409" i="6"/>
  <c r="GA410" i="6" l="1"/>
  <c r="GE410" i="6"/>
  <c r="FX410" i="6"/>
  <c r="GB410" i="6"/>
  <c r="GF410" i="6"/>
  <c r="GJ410" i="6"/>
  <c r="FY410" i="6"/>
  <c r="GG410" i="6"/>
  <c r="GK410" i="6"/>
  <c r="FZ410" i="6"/>
  <c r="GM410" i="6"/>
  <c r="GC410" i="6"/>
  <c r="GI410" i="6"/>
  <c r="FX411" i="6" l="1"/>
  <c r="GB411" i="6"/>
  <c r="GF411" i="6"/>
  <c r="GJ411" i="6"/>
  <c r="FY411" i="6"/>
  <c r="GC411" i="6"/>
  <c r="GG411" i="6"/>
  <c r="GK411" i="6"/>
  <c r="FZ411" i="6"/>
  <c r="GM411" i="6"/>
  <c r="GA411" i="6"/>
  <c r="GE411" i="6"/>
  <c r="GI411" i="6"/>
  <c r="FX412" i="6" l="1"/>
  <c r="GB412" i="6"/>
  <c r="GF412" i="6"/>
  <c r="GJ412" i="6"/>
  <c r="FY412" i="6"/>
  <c r="GC412" i="6"/>
  <c r="GG412" i="6"/>
  <c r="GK412" i="6"/>
  <c r="FZ412" i="6"/>
  <c r="GM412" i="6"/>
  <c r="GA412" i="6"/>
  <c r="GE412" i="6"/>
  <c r="GI412" i="6"/>
  <c r="FX413" i="6" l="1"/>
  <c r="GB413" i="6"/>
  <c r="GF413" i="6"/>
  <c r="GJ413" i="6"/>
  <c r="FY413" i="6"/>
  <c r="GC413" i="6"/>
  <c r="GG413" i="6"/>
  <c r="GK413" i="6"/>
  <c r="FZ413" i="6"/>
  <c r="GM413" i="6"/>
  <c r="GA413" i="6"/>
  <c r="GE413" i="6"/>
  <c r="GI413" i="6"/>
  <c r="FX414" i="6" l="1"/>
  <c r="GB414" i="6"/>
  <c r="GF414" i="6"/>
  <c r="GJ414" i="6"/>
  <c r="FY414" i="6"/>
  <c r="GC414" i="6"/>
  <c r="GG414" i="6"/>
  <c r="GK414" i="6"/>
  <c r="FZ414" i="6"/>
  <c r="GM414" i="6"/>
  <c r="GA414" i="6"/>
  <c r="GE414" i="6"/>
  <c r="GI414" i="6"/>
  <c r="FX415" i="6" l="1"/>
  <c r="GB415" i="6"/>
  <c r="GF415" i="6"/>
  <c r="GJ415" i="6"/>
  <c r="FY415" i="6"/>
  <c r="GC415" i="6"/>
  <c r="GG415" i="6"/>
  <c r="GK415" i="6"/>
  <c r="FZ415" i="6"/>
  <c r="GM415" i="6"/>
  <c r="GA415" i="6"/>
  <c r="GE415" i="6"/>
  <c r="GI415" i="6"/>
  <c r="FX416" i="6" l="1"/>
  <c r="GB416" i="6"/>
  <c r="GF416" i="6"/>
  <c r="GJ416" i="6"/>
  <c r="FY416" i="6"/>
  <c r="GC416" i="6"/>
  <c r="GG416" i="6"/>
  <c r="GK416" i="6"/>
  <c r="FZ416" i="6"/>
  <c r="GM416" i="6"/>
  <c r="GA416" i="6"/>
  <c r="GE416" i="6"/>
  <c r="GI416" i="6"/>
  <c r="FX417" i="6" l="1"/>
  <c r="GB417" i="6"/>
  <c r="GF417" i="6"/>
  <c r="GJ417" i="6"/>
  <c r="FY417" i="6"/>
  <c r="GC417" i="6"/>
  <c r="GG417" i="6"/>
  <c r="GK417" i="6"/>
  <c r="FZ417" i="6"/>
  <c r="GM417" i="6"/>
  <c r="GA417" i="6"/>
  <c r="GE417" i="6"/>
  <c r="GI417" i="6"/>
  <c r="FX418" i="6" l="1"/>
  <c r="GB418" i="6"/>
  <c r="GF418" i="6"/>
  <c r="GJ418" i="6"/>
  <c r="FY418" i="6"/>
  <c r="GC418" i="6"/>
  <c r="GG418" i="6"/>
  <c r="GK418" i="6"/>
  <c r="FZ418" i="6"/>
  <c r="GM418" i="6"/>
  <c r="GA418" i="6"/>
  <c r="GI418" i="6"/>
  <c r="GE418" i="6"/>
  <c r="FX419" i="6" l="1"/>
  <c r="GB419" i="6"/>
  <c r="GF419" i="6"/>
  <c r="GJ419" i="6"/>
  <c r="FY419" i="6"/>
  <c r="GC419" i="6"/>
  <c r="GG419" i="6"/>
  <c r="GK419" i="6"/>
  <c r="FZ419" i="6"/>
  <c r="GM419" i="6"/>
  <c r="GA419" i="6"/>
  <c r="GE419" i="6"/>
  <c r="GI419" i="6"/>
  <c r="FX420" i="6" l="1"/>
  <c r="GB420" i="6"/>
  <c r="GF420" i="6"/>
  <c r="GJ420" i="6"/>
  <c r="FY420" i="6"/>
  <c r="GC420" i="6"/>
  <c r="GG420" i="6"/>
  <c r="GK420" i="6"/>
  <c r="FZ420" i="6"/>
  <c r="GM420" i="6"/>
  <c r="GA420" i="6"/>
  <c r="GE420" i="6"/>
  <c r="GI420" i="6"/>
  <c r="FX421" i="6" l="1"/>
  <c r="GB421" i="6"/>
  <c r="GF421" i="6"/>
  <c r="GJ421" i="6"/>
  <c r="FY421" i="6"/>
  <c r="GC421" i="6"/>
  <c r="GG421" i="6"/>
  <c r="GK421" i="6"/>
  <c r="FZ421" i="6"/>
  <c r="GM421" i="6"/>
  <c r="GA421" i="6"/>
  <c r="GE421" i="6"/>
  <c r="GI421" i="6"/>
  <c r="FX422" i="6" l="1"/>
  <c r="GB422" i="6"/>
  <c r="GF422" i="6"/>
  <c r="GJ422" i="6"/>
  <c r="FY422" i="6"/>
  <c r="GC422" i="6"/>
  <c r="GG422" i="6"/>
  <c r="GK422" i="6"/>
  <c r="FZ422" i="6"/>
  <c r="GM422" i="6"/>
  <c r="GA422" i="6"/>
  <c r="GE422" i="6"/>
  <c r="GI422" i="6"/>
  <c r="FX423" i="6" l="1"/>
  <c r="GB423" i="6"/>
  <c r="GF423" i="6"/>
  <c r="GJ423" i="6"/>
  <c r="FY423" i="6"/>
  <c r="GC423" i="6"/>
  <c r="GG423" i="6"/>
  <c r="GK423" i="6"/>
  <c r="FZ423" i="6"/>
  <c r="GM423" i="6"/>
  <c r="GA423" i="6"/>
  <c r="GE423" i="6"/>
  <c r="GI423" i="6"/>
  <c r="FX424" i="6" l="1"/>
  <c r="GB424" i="6"/>
  <c r="GF424" i="6"/>
  <c r="GJ424" i="6"/>
  <c r="FY424" i="6"/>
  <c r="GC424" i="6"/>
  <c r="GG424" i="6"/>
  <c r="GK424" i="6"/>
  <c r="FZ424" i="6"/>
  <c r="GM424" i="6"/>
  <c r="GA424" i="6"/>
  <c r="GE424" i="6"/>
  <c r="GI424" i="6"/>
  <c r="FX425" i="6" l="1"/>
  <c r="GB425" i="6"/>
  <c r="GF425" i="6"/>
  <c r="GJ425" i="6"/>
  <c r="FY425" i="6"/>
  <c r="GC425" i="6"/>
  <c r="GG425" i="6"/>
  <c r="GK425" i="6"/>
  <c r="FZ425" i="6"/>
  <c r="GM425" i="6"/>
  <c r="GA425" i="6"/>
  <c r="GE425" i="6"/>
  <c r="GI425" i="6"/>
  <c r="FX426" i="6" l="1"/>
  <c r="GB426" i="6"/>
  <c r="GF426" i="6"/>
  <c r="GJ426" i="6"/>
  <c r="FY426" i="6"/>
  <c r="GC426" i="6"/>
  <c r="GG426" i="6"/>
  <c r="GK426" i="6"/>
  <c r="FZ426" i="6"/>
  <c r="GM426" i="6"/>
  <c r="GA426" i="6"/>
  <c r="GE426" i="6"/>
  <c r="GI426" i="6"/>
  <c r="FX427" i="6" l="1"/>
  <c r="GB427" i="6"/>
  <c r="GF427" i="6"/>
  <c r="GJ427" i="6"/>
  <c r="FY427" i="6"/>
  <c r="GC427" i="6"/>
  <c r="GG427" i="6"/>
  <c r="GK427" i="6"/>
  <c r="FZ427" i="6"/>
  <c r="GM427" i="6"/>
  <c r="GA427" i="6"/>
  <c r="GE427" i="6"/>
  <c r="GI427" i="6"/>
  <c r="FX428" i="6" l="1"/>
  <c r="GB428" i="6"/>
  <c r="GF428" i="6"/>
  <c r="GJ428" i="6"/>
  <c r="FY428" i="6"/>
  <c r="GC428" i="6"/>
  <c r="GG428" i="6"/>
  <c r="GK428" i="6"/>
  <c r="FZ428" i="6"/>
  <c r="GM428" i="6"/>
  <c r="GA428" i="6"/>
  <c r="GE428" i="6"/>
  <c r="GI428" i="6"/>
  <c r="FX429" i="6" l="1"/>
  <c r="GB429" i="6"/>
  <c r="GF429" i="6"/>
  <c r="GJ429" i="6"/>
  <c r="FY429" i="6"/>
  <c r="GC429" i="6"/>
  <c r="GG429" i="6"/>
  <c r="GK429" i="6"/>
  <c r="FZ429" i="6"/>
  <c r="GM429" i="6"/>
  <c r="GA429" i="6"/>
  <c r="GE429" i="6"/>
  <c r="GI429" i="6"/>
  <c r="FX430" i="6" l="1"/>
  <c r="GB430" i="6"/>
  <c r="GF430" i="6"/>
  <c r="GJ430" i="6"/>
  <c r="FY430" i="6"/>
  <c r="GC430" i="6"/>
  <c r="GG430" i="6"/>
  <c r="GK430" i="6"/>
  <c r="FZ430" i="6"/>
  <c r="GM430" i="6"/>
  <c r="GA430" i="6"/>
  <c r="GE430" i="6"/>
  <c r="GI430" i="6"/>
  <c r="FX431" i="6" l="1"/>
  <c r="GB431" i="6"/>
  <c r="GF431" i="6"/>
  <c r="GJ431" i="6"/>
  <c r="FY431" i="6"/>
  <c r="GC431" i="6"/>
  <c r="GG431" i="6"/>
  <c r="GK431" i="6"/>
  <c r="FZ431" i="6"/>
  <c r="GM431" i="6"/>
  <c r="GA431" i="6"/>
  <c r="GE431" i="6"/>
  <c r="GI431" i="6"/>
  <c r="FX432" i="6" l="1"/>
  <c r="GB432" i="6"/>
  <c r="GF432" i="6"/>
  <c r="GJ432" i="6"/>
  <c r="FY432" i="6"/>
  <c r="GC432" i="6"/>
  <c r="GG432" i="6"/>
  <c r="GK432" i="6"/>
  <c r="FZ432" i="6"/>
  <c r="GM432" i="6"/>
  <c r="GA432" i="6"/>
  <c r="GI432" i="6"/>
  <c r="GE432" i="6"/>
  <c r="FX433" i="6" l="1"/>
  <c r="GB433" i="6"/>
  <c r="GF433" i="6"/>
  <c r="GJ433" i="6"/>
  <c r="FY433" i="6"/>
  <c r="GC433" i="6"/>
  <c r="GG433" i="6"/>
  <c r="GK433" i="6"/>
  <c r="FZ433" i="6"/>
  <c r="GM433" i="6"/>
  <c r="GA433" i="6"/>
  <c r="GE433" i="6"/>
  <c r="GI433" i="6"/>
  <c r="FX434" i="6" l="1"/>
  <c r="GB434" i="6"/>
  <c r="GF434" i="6"/>
  <c r="GJ434" i="6"/>
  <c r="FY434" i="6"/>
  <c r="GC434" i="6"/>
  <c r="GG434" i="6"/>
  <c r="GK434" i="6"/>
  <c r="FZ434" i="6"/>
  <c r="GM434" i="6"/>
  <c r="GA434" i="6"/>
  <c r="GE434" i="6"/>
  <c r="GI434" i="6"/>
  <c r="FX435" i="6" l="1"/>
  <c r="GB435" i="6"/>
  <c r="GF435" i="6"/>
  <c r="GJ435" i="6"/>
  <c r="FY435" i="6"/>
  <c r="GC435" i="6"/>
  <c r="GG435" i="6"/>
  <c r="GK435" i="6"/>
  <c r="FZ435" i="6"/>
  <c r="GM435" i="6"/>
  <c r="GA435" i="6"/>
  <c r="GE435" i="6"/>
  <c r="GI435" i="6"/>
  <c r="FX436" i="6" l="1"/>
  <c r="GB436" i="6"/>
  <c r="GF436" i="6"/>
  <c r="GJ436" i="6"/>
  <c r="FY436" i="6"/>
  <c r="GC436" i="6"/>
  <c r="GG436" i="6"/>
  <c r="GK436" i="6"/>
  <c r="FZ436" i="6"/>
  <c r="GM436" i="6"/>
  <c r="GA436" i="6"/>
  <c r="GE436" i="6"/>
  <c r="GI436" i="6"/>
  <c r="FX437" i="6" l="1"/>
  <c r="GB437" i="6"/>
  <c r="GF437" i="6"/>
  <c r="GJ437" i="6"/>
  <c r="FY437" i="6"/>
  <c r="GC437" i="6"/>
  <c r="GG437" i="6"/>
  <c r="GK437" i="6"/>
  <c r="FZ437" i="6"/>
  <c r="GM437" i="6"/>
  <c r="GI437" i="6"/>
  <c r="GA437" i="6"/>
  <c r="GE437" i="6"/>
  <c r="FX438" i="6" l="1"/>
  <c r="GB438" i="6"/>
  <c r="GF438" i="6"/>
  <c r="GJ438" i="6"/>
  <c r="FY438" i="6"/>
  <c r="GC438" i="6"/>
  <c r="GG438" i="6"/>
  <c r="GK438" i="6"/>
  <c r="FZ438" i="6"/>
  <c r="GM438" i="6"/>
  <c r="GA438" i="6"/>
  <c r="GE438" i="6"/>
  <c r="GI438" i="6"/>
  <c r="FX439" i="6" l="1"/>
  <c r="GB439" i="6"/>
  <c r="GF439" i="6"/>
  <c r="GJ439" i="6"/>
  <c r="FY439" i="6"/>
  <c r="GC439" i="6"/>
  <c r="GG439" i="6"/>
  <c r="GK439" i="6"/>
  <c r="FZ439" i="6"/>
  <c r="GM439" i="6"/>
  <c r="GA439" i="6"/>
  <c r="GE439" i="6"/>
  <c r="GI439" i="6"/>
  <c r="FX440" i="6" l="1"/>
  <c r="GB440" i="6"/>
  <c r="GF440" i="6"/>
  <c r="GJ440" i="6"/>
  <c r="FY440" i="6"/>
  <c r="GC440" i="6"/>
  <c r="GG440" i="6"/>
  <c r="GK440" i="6"/>
  <c r="FZ440" i="6"/>
  <c r="GM440" i="6"/>
  <c r="GA440" i="6"/>
  <c r="GE440" i="6"/>
  <c r="GI440" i="6"/>
  <c r="FX441" i="6" l="1"/>
  <c r="GB441" i="6"/>
  <c r="GF441" i="6"/>
  <c r="GJ441" i="6"/>
  <c r="FY441" i="6"/>
  <c r="GC441" i="6"/>
  <c r="GG441" i="6"/>
  <c r="GK441" i="6"/>
  <c r="FZ441" i="6"/>
  <c r="GM441" i="6"/>
  <c r="GA441" i="6"/>
  <c r="GI441" i="6"/>
  <c r="GE441" i="6"/>
  <c r="FX442" i="6" l="1"/>
  <c r="GB442" i="6"/>
  <c r="GF442" i="6"/>
  <c r="GJ442" i="6"/>
  <c r="FY442" i="6"/>
  <c r="GC442" i="6"/>
  <c r="GG442" i="6"/>
  <c r="GK442" i="6"/>
  <c r="FZ442" i="6"/>
  <c r="GM442" i="6"/>
  <c r="GA442" i="6"/>
  <c r="GE442" i="6"/>
  <c r="GI442" i="6"/>
  <c r="FX443" i="6" l="1"/>
  <c r="GB443" i="6"/>
  <c r="GF443" i="6"/>
  <c r="GJ443" i="6"/>
  <c r="FY443" i="6"/>
  <c r="GC443" i="6"/>
  <c r="GG443" i="6"/>
  <c r="GK443" i="6"/>
  <c r="FZ443" i="6"/>
  <c r="GM443" i="6"/>
  <c r="GA443" i="6"/>
  <c r="GE443" i="6"/>
  <c r="GI443" i="6"/>
  <c r="FX444" i="6" l="1"/>
  <c r="GB444" i="6"/>
  <c r="GF444" i="6"/>
  <c r="GJ444" i="6"/>
  <c r="FY444" i="6"/>
  <c r="GC444" i="6"/>
  <c r="GG444" i="6"/>
  <c r="GK444" i="6"/>
  <c r="FZ444" i="6"/>
  <c r="GM444" i="6"/>
  <c r="GA444" i="6"/>
  <c r="GE444" i="6"/>
  <c r="GI444" i="6"/>
  <c r="FX445" i="6" l="1"/>
  <c r="GB445" i="6"/>
  <c r="GF445" i="6"/>
  <c r="GJ445" i="6"/>
  <c r="FY445" i="6"/>
  <c r="GC445" i="6"/>
  <c r="GG445" i="6"/>
  <c r="GK445" i="6"/>
  <c r="FZ445" i="6"/>
  <c r="GM445" i="6"/>
  <c r="GA445" i="6"/>
  <c r="GE445" i="6"/>
  <c r="GI445" i="6"/>
  <c r="FX446" i="6" l="1"/>
  <c r="GB446" i="6"/>
  <c r="GF446" i="6"/>
  <c r="GJ446" i="6"/>
  <c r="FY446" i="6"/>
  <c r="GC446" i="6"/>
  <c r="GG446" i="6"/>
  <c r="GK446" i="6"/>
  <c r="FZ446" i="6"/>
  <c r="GM446" i="6"/>
  <c r="GA446" i="6"/>
  <c r="GE446" i="6"/>
  <c r="GI446" i="6"/>
  <c r="FX447" i="6" l="1"/>
  <c r="GB447" i="6"/>
  <c r="GF447" i="6"/>
  <c r="GJ447" i="6"/>
  <c r="FY447" i="6"/>
  <c r="GC447" i="6"/>
  <c r="GG447" i="6"/>
  <c r="GK447" i="6"/>
  <c r="FZ447" i="6"/>
  <c r="GM447" i="6"/>
  <c r="GA447" i="6"/>
  <c r="GI447" i="6"/>
  <c r="GE447" i="6"/>
  <c r="FX448" i="6" l="1"/>
  <c r="GB448" i="6"/>
  <c r="GF448" i="6"/>
  <c r="GJ448" i="6"/>
  <c r="FY448" i="6"/>
  <c r="GC448" i="6"/>
  <c r="GG448" i="6"/>
  <c r="GK448" i="6"/>
  <c r="FZ448" i="6"/>
  <c r="GM448" i="6"/>
  <c r="GA448" i="6"/>
  <c r="GE448" i="6"/>
  <c r="GI448" i="6"/>
  <c r="FX449" i="6" l="1"/>
  <c r="GB449" i="6"/>
  <c r="GF449" i="6"/>
  <c r="GJ449" i="6"/>
  <c r="FY449" i="6"/>
  <c r="GC449" i="6"/>
  <c r="GG449" i="6"/>
  <c r="GK449" i="6"/>
  <c r="FZ449" i="6"/>
  <c r="GM449" i="6"/>
  <c r="GA449" i="6"/>
  <c r="GE449" i="6"/>
  <c r="GI449" i="6"/>
  <c r="FX450" i="6" l="1"/>
  <c r="GB450" i="6"/>
  <c r="GF450" i="6"/>
  <c r="GJ450" i="6"/>
  <c r="FY450" i="6"/>
  <c r="GC450" i="6"/>
  <c r="GG450" i="6"/>
  <c r="GK450" i="6"/>
  <c r="FZ450" i="6"/>
  <c r="GM450" i="6"/>
  <c r="GI450" i="6"/>
  <c r="GA450" i="6"/>
  <c r="GE450" i="6"/>
  <c r="FX451" i="6" l="1"/>
  <c r="GB451" i="6"/>
  <c r="GF451" i="6"/>
  <c r="GJ451" i="6"/>
  <c r="FY451" i="6"/>
  <c r="GC451" i="6"/>
  <c r="GG451" i="6"/>
  <c r="GK451" i="6"/>
  <c r="FZ451" i="6"/>
  <c r="GM451" i="6"/>
  <c r="GA451" i="6"/>
  <c r="GE451" i="6"/>
  <c r="GI451" i="6"/>
  <c r="FX452" i="6" l="1"/>
  <c r="GB452" i="6"/>
  <c r="GF452" i="6"/>
  <c r="GJ452" i="6"/>
  <c r="FY452" i="6"/>
  <c r="GC452" i="6"/>
  <c r="GG452" i="6"/>
  <c r="GK452" i="6"/>
  <c r="FZ452" i="6"/>
  <c r="GM452" i="6"/>
  <c r="GA452" i="6"/>
  <c r="GI452" i="6"/>
  <c r="GE452" i="6"/>
  <c r="FX453" i="6" l="1"/>
  <c r="GB453" i="6"/>
  <c r="GF453" i="6"/>
  <c r="GJ453" i="6"/>
  <c r="FY453" i="6"/>
  <c r="GC453" i="6"/>
  <c r="GG453" i="6"/>
  <c r="GK453" i="6"/>
  <c r="FZ453" i="6"/>
  <c r="GM453" i="6"/>
  <c r="GA453" i="6"/>
  <c r="GE453" i="6"/>
  <c r="GI453" i="6"/>
  <c r="FX454" i="6" l="1"/>
  <c r="GB454" i="6"/>
  <c r="GF454" i="6"/>
  <c r="GJ454" i="6"/>
  <c r="FY454" i="6"/>
  <c r="GC454" i="6"/>
  <c r="GG454" i="6"/>
  <c r="GK454" i="6"/>
  <c r="FZ454" i="6"/>
  <c r="GM454" i="6"/>
  <c r="GI454" i="6"/>
  <c r="GA454" i="6"/>
  <c r="GE454" i="6"/>
  <c r="FX455" i="6" l="1"/>
  <c r="GB455" i="6"/>
  <c r="GF455" i="6"/>
  <c r="GJ455" i="6"/>
  <c r="FY455" i="6"/>
  <c r="GC455" i="6"/>
  <c r="GG455" i="6"/>
  <c r="GK455" i="6"/>
  <c r="FZ455" i="6"/>
  <c r="GM455" i="6"/>
  <c r="GA455" i="6"/>
  <c r="GE455" i="6"/>
  <c r="GI455" i="6"/>
  <c r="FX456" i="6" l="1"/>
  <c r="GB456" i="6"/>
  <c r="GF456" i="6"/>
  <c r="GJ456" i="6"/>
  <c r="FY456" i="6"/>
  <c r="GC456" i="6"/>
  <c r="GG456" i="6"/>
  <c r="GK456" i="6"/>
  <c r="FZ456" i="6"/>
  <c r="GM456" i="6"/>
  <c r="GI456" i="6"/>
  <c r="GA456" i="6"/>
  <c r="GE456" i="6"/>
  <c r="FX457" i="6" l="1"/>
  <c r="GB457" i="6"/>
  <c r="GF457" i="6"/>
  <c r="GJ457" i="6"/>
  <c r="FY457" i="6"/>
  <c r="GC457" i="6"/>
  <c r="GG457" i="6"/>
  <c r="GK457" i="6"/>
  <c r="FZ457" i="6"/>
  <c r="GM457" i="6"/>
  <c r="GA457" i="6"/>
  <c r="GE457" i="6"/>
  <c r="GI457" i="6"/>
  <c r="FX458" i="6" l="1"/>
  <c r="GB458" i="6"/>
  <c r="GF458" i="6"/>
  <c r="GJ458" i="6"/>
  <c r="FY458" i="6"/>
  <c r="GC458" i="6"/>
  <c r="GG458" i="6"/>
  <c r="GK458" i="6"/>
  <c r="FZ458" i="6"/>
  <c r="GM458" i="6"/>
  <c r="GA458" i="6"/>
  <c r="GI458" i="6"/>
  <c r="GE458" i="6"/>
  <c r="FX459" i="6" l="1"/>
  <c r="GB459" i="6"/>
  <c r="GF459" i="6"/>
  <c r="GJ459" i="6"/>
  <c r="FY459" i="6"/>
  <c r="GC459" i="6"/>
  <c r="GG459" i="6"/>
  <c r="GK459" i="6"/>
  <c r="FZ459" i="6"/>
  <c r="GM459" i="6"/>
  <c r="GI459" i="6"/>
  <c r="GA459" i="6"/>
  <c r="GE459" i="6"/>
  <c r="FX460" i="6" l="1"/>
  <c r="GB460" i="6"/>
  <c r="GF460" i="6"/>
  <c r="GJ460" i="6"/>
  <c r="FY460" i="6"/>
  <c r="GC460" i="6"/>
  <c r="GG460" i="6"/>
  <c r="GK460" i="6"/>
  <c r="FZ460" i="6"/>
  <c r="GM460" i="6"/>
  <c r="GA460" i="6"/>
  <c r="GE460" i="6"/>
  <c r="GI460" i="6"/>
  <c r="FX461" i="6" l="1"/>
  <c r="GB461" i="6"/>
  <c r="GF461" i="6"/>
  <c r="GJ461" i="6"/>
  <c r="FY461" i="6"/>
  <c r="GC461" i="6"/>
  <c r="GG461" i="6"/>
  <c r="GK461" i="6"/>
  <c r="FZ461" i="6"/>
  <c r="GM461" i="6"/>
  <c r="GI461" i="6"/>
  <c r="GA461" i="6"/>
  <c r="GE461" i="6"/>
  <c r="FX462" i="6" l="1"/>
  <c r="GB462" i="6"/>
  <c r="GF462" i="6"/>
  <c r="GJ462" i="6"/>
  <c r="FY462" i="6"/>
  <c r="GC462" i="6"/>
  <c r="GG462" i="6"/>
  <c r="GK462" i="6"/>
  <c r="FZ462" i="6"/>
  <c r="GM462" i="6"/>
  <c r="GA462" i="6"/>
  <c r="GE462" i="6"/>
  <c r="GI462" i="6"/>
  <c r="FX463" i="6" l="1"/>
  <c r="GB463" i="6"/>
  <c r="GF463" i="6"/>
  <c r="GJ463" i="6"/>
  <c r="FY463" i="6"/>
  <c r="GC463" i="6"/>
  <c r="GG463" i="6"/>
  <c r="GK463" i="6"/>
  <c r="FZ463" i="6"/>
  <c r="GM463" i="6"/>
  <c r="GI463" i="6"/>
  <c r="GA463" i="6"/>
  <c r="GE463" i="6"/>
  <c r="FX464" i="6" l="1"/>
  <c r="GB464" i="6"/>
  <c r="GF464" i="6"/>
  <c r="GJ464" i="6"/>
  <c r="FY464" i="6"/>
  <c r="GC464" i="6"/>
  <c r="GG464" i="6"/>
  <c r="GK464" i="6"/>
  <c r="FZ464" i="6"/>
  <c r="GM464" i="6"/>
  <c r="GA464" i="6"/>
  <c r="GE464" i="6"/>
  <c r="GI464" i="6"/>
  <c r="FX465" i="6" l="1"/>
  <c r="GB465" i="6"/>
  <c r="GF465" i="6"/>
  <c r="GJ465" i="6"/>
  <c r="FY465" i="6"/>
  <c r="GC465" i="6"/>
  <c r="GG465" i="6"/>
  <c r="GK465" i="6"/>
  <c r="FZ465" i="6"/>
  <c r="GM465" i="6"/>
  <c r="GA465" i="6"/>
  <c r="GI465" i="6"/>
  <c r="GE465" i="6"/>
  <c r="FX466" i="6" l="1"/>
  <c r="GB466" i="6"/>
  <c r="GF466" i="6"/>
  <c r="GJ466" i="6"/>
  <c r="FY466" i="6"/>
  <c r="GC466" i="6"/>
  <c r="GG466" i="6"/>
  <c r="GK466" i="6"/>
  <c r="FZ466" i="6"/>
  <c r="GM466" i="6"/>
  <c r="GI466" i="6"/>
  <c r="GA466" i="6"/>
  <c r="GE466" i="6"/>
  <c r="FX467" i="6" l="1"/>
  <c r="GB467" i="6"/>
  <c r="GF467" i="6"/>
  <c r="GJ467" i="6"/>
  <c r="FY467" i="6"/>
  <c r="GC467" i="6"/>
  <c r="GG467" i="6"/>
  <c r="GK467" i="6"/>
  <c r="FZ467" i="6"/>
  <c r="GM467" i="6"/>
  <c r="GA467" i="6"/>
  <c r="GE467" i="6"/>
  <c r="GI467" i="6"/>
  <c r="FX468" i="6" l="1"/>
  <c r="GB468" i="6"/>
  <c r="GF468" i="6"/>
  <c r="GJ468" i="6"/>
  <c r="FY468" i="6"/>
  <c r="GC468" i="6"/>
  <c r="GG468" i="6"/>
  <c r="GK468" i="6"/>
  <c r="FZ468" i="6"/>
  <c r="GM468" i="6"/>
  <c r="GI468" i="6"/>
  <c r="GA468" i="6"/>
  <c r="GE468" i="6"/>
  <c r="FX469" i="6" l="1"/>
  <c r="GB469" i="6"/>
  <c r="GF469" i="6"/>
  <c r="GJ469" i="6"/>
  <c r="FY469" i="6"/>
  <c r="GC469" i="6"/>
  <c r="GG469" i="6"/>
  <c r="GK469" i="6"/>
  <c r="FZ469" i="6"/>
  <c r="GM469" i="6"/>
  <c r="GA469" i="6"/>
  <c r="GE469" i="6"/>
  <c r="GI469" i="6"/>
  <c r="FX470" i="6" l="1"/>
  <c r="GB470" i="6"/>
  <c r="GF470" i="6"/>
  <c r="GJ470" i="6"/>
  <c r="FY470" i="6"/>
  <c r="GC470" i="6"/>
  <c r="GG470" i="6"/>
  <c r="GK470" i="6"/>
  <c r="FZ470" i="6"/>
  <c r="GM470" i="6"/>
  <c r="GA470" i="6"/>
  <c r="GI470" i="6"/>
  <c r="GE470" i="6"/>
  <c r="FX471" i="6" l="1"/>
  <c r="GB471" i="6"/>
  <c r="GF471" i="6"/>
  <c r="GJ471" i="6"/>
  <c r="FY471" i="6"/>
  <c r="GC471" i="6"/>
  <c r="GG471" i="6"/>
  <c r="GK471" i="6"/>
  <c r="FZ471" i="6"/>
  <c r="GM471" i="6"/>
  <c r="GI471" i="6"/>
  <c r="GA471" i="6"/>
  <c r="GE471" i="6"/>
  <c r="FX472" i="6" l="1"/>
  <c r="GB472" i="6"/>
  <c r="GF472" i="6"/>
  <c r="GJ472" i="6"/>
  <c r="FY472" i="6"/>
  <c r="GC472" i="6"/>
  <c r="GG472" i="6"/>
  <c r="GK472" i="6"/>
  <c r="FZ472" i="6"/>
  <c r="GM472" i="6"/>
  <c r="GA472" i="6"/>
  <c r="GE472" i="6"/>
  <c r="GI472" i="6"/>
  <c r="FX473" i="6" l="1"/>
  <c r="GB473" i="6"/>
  <c r="GF473" i="6"/>
  <c r="GJ473" i="6"/>
  <c r="FY473" i="6"/>
  <c r="GC473" i="6"/>
  <c r="GG473" i="6"/>
  <c r="GK473" i="6"/>
  <c r="FZ473" i="6"/>
  <c r="GM473" i="6"/>
  <c r="GI473" i="6"/>
  <c r="GA473" i="6"/>
  <c r="GE473" i="6"/>
  <c r="FX474" i="6" l="1"/>
  <c r="GB474" i="6"/>
  <c r="GF474" i="6"/>
  <c r="GJ474" i="6"/>
  <c r="FY474" i="6"/>
  <c r="GC474" i="6"/>
  <c r="GG474" i="6"/>
  <c r="GK474" i="6"/>
  <c r="FZ474" i="6"/>
  <c r="GM474" i="6"/>
  <c r="GA474" i="6"/>
  <c r="GE474" i="6"/>
  <c r="GI474" i="6"/>
  <c r="FX475" i="6" l="1"/>
  <c r="GB475" i="6"/>
  <c r="GF475" i="6"/>
  <c r="GJ475" i="6"/>
  <c r="FY475" i="6"/>
  <c r="GC475" i="6"/>
  <c r="GG475" i="6"/>
  <c r="GK475" i="6"/>
  <c r="FZ475" i="6"/>
  <c r="GM475" i="6"/>
  <c r="GA475" i="6"/>
  <c r="GI475" i="6"/>
  <c r="GE475" i="6"/>
  <c r="FX476" i="6" l="1"/>
  <c r="GB476" i="6"/>
  <c r="GF476" i="6"/>
  <c r="GJ476" i="6"/>
  <c r="FY476" i="6"/>
  <c r="GC476" i="6"/>
  <c r="GG476" i="6"/>
  <c r="GK476" i="6"/>
  <c r="FZ476" i="6"/>
  <c r="GM476" i="6"/>
  <c r="GI476" i="6"/>
  <c r="GA476" i="6"/>
  <c r="GE476" i="6"/>
  <c r="FX477" i="6" l="1"/>
  <c r="GB477" i="6"/>
  <c r="GF477" i="6"/>
  <c r="GJ477" i="6"/>
  <c r="FY477" i="6"/>
  <c r="GC477" i="6"/>
  <c r="GG477" i="6"/>
  <c r="GK477" i="6"/>
  <c r="FZ477" i="6"/>
  <c r="GM477" i="6"/>
  <c r="GA477" i="6"/>
  <c r="GE477" i="6"/>
  <c r="GI477" i="6"/>
  <c r="FX478" i="6" l="1"/>
  <c r="GB478" i="6"/>
  <c r="GF478" i="6"/>
  <c r="GJ478" i="6"/>
  <c r="FY478" i="6"/>
  <c r="GC478" i="6"/>
  <c r="GG478" i="6"/>
  <c r="GK478" i="6"/>
  <c r="FZ478" i="6"/>
  <c r="GM478" i="6"/>
  <c r="GA478" i="6"/>
  <c r="GE478" i="6"/>
  <c r="GI478" i="6"/>
  <c r="FX479" i="6" l="1"/>
  <c r="GB479" i="6"/>
  <c r="GF479" i="6"/>
  <c r="GJ479" i="6"/>
  <c r="FY479" i="6"/>
  <c r="GC479" i="6"/>
  <c r="GG479" i="6"/>
  <c r="GK479" i="6"/>
  <c r="FZ479" i="6"/>
  <c r="GM479" i="6"/>
  <c r="GI479" i="6"/>
  <c r="GA479" i="6"/>
  <c r="GE479" i="6"/>
  <c r="FX480" i="6" l="1"/>
  <c r="GB480" i="6"/>
  <c r="GF480" i="6"/>
  <c r="GJ480" i="6"/>
  <c r="FY480" i="6"/>
  <c r="GC480" i="6"/>
  <c r="GG480" i="6"/>
  <c r="GK480" i="6"/>
  <c r="FZ480" i="6"/>
  <c r="GM480" i="6"/>
  <c r="GA480" i="6"/>
  <c r="GE480" i="6"/>
  <c r="GI480" i="6"/>
  <c r="FX481" i="6" l="1"/>
  <c r="GB481" i="6"/>
  <c r="GF481" i="6"/>
  <c r="GJ481" i="6"/>
  <c r="FY481" i="6"/>
  <c r="GC481" i="6"/>
  <c r="GG481" i="6"/>
  <c r="GK481" i="6"/>
  <c r="FZ481" i="6"/>
  <c r="GM481" i="6"/>
  <c r="GA481" i="6"/>
  <c r="GI481" i="6"/>
  <c r="GE481" i="6"/>
  <c r="FX482" i="6" l="1"/>
  <c r="GB482" i="6"/>
  <c r="GF482" i="6"/>
  <c r="GJ482" i="6"/>
  <c r="FY482" i="6"/>
  <c r="GC482" i="6"/>
  <c r="GG482" i="6"/>
  <c r="GK482" i="6"/>
  <c r="FZ482" i="6"/>
  <c r="GM482" i="6"/>
  <c r="GI482" i="6"/>
  <c r="GA482" i="6"/>
  <c r="GE482" i="6"/>
  <c r="FX483" i="6" l="1"/>
  <c r="GB483" i="6"/>
  <c r="GF483" i="6"/>
  <c r="GJ483" i="6"/>
  <c r="FY483" i="6"/>
  <c r="GC483" i="6"/>
  <c r="GG483" i="6"/>
  <c r="GK483" i="6"/>
  <c r="FZ483" i="6"/>
  <c r="GM483" i="6"/>
  <c r="GA483" i="6"/>
  <c r="GE483" i="6"/>
  <c r="GI483" i="6"/>
  <c r="FX484" i="6" l="1"/>
  <c r="GB484" i="6"/>
  <c r="GF484" i="6"/>
  <c r="GJ484" i="6"/>
  <c r="FY484" i="6"/>
  <c r="GC484" i="6"/>
  <c r="GG484" i="6"/>
  <c r="GK484" i="6"/>
  <c r="FZ484" i="6"/>
  <c r="GM484" i="6"/>
  <c r="GI484" i="6"/>
  <c r="GA484" i="6"/>
  <c r="GE484" i="6"/>
  <c r="FX485" i="6" l="1"/>
  <c r="GB485" i="6"/>
  <c r="GF485" i="6"/>
  <c r="GJ485" i="6"/>
  <c r="FY485" i="6"/>
  <c r="GC485" i="6"/>
  <c r="GG485" i="6"/>
  <c r="GK485" i="6"/>
  <c r="FZ485" i="6"/>
  <c r="GM485" i="6"/>
  <c r="GA485" i="6"/>
  <c r="GE485" i="6"/>
  <c r="GI485" i="6"/>
  <c r="FX486" i="6" l="1"/>
  <c r="GB486" i="6"/>
  <c r="GF486" i="6"/>
  <c r="GJ486" i="6"/>
  <c r="FY486" i="6"/>
  <c r="GC486" i="6"/>
  <c r="GG486" i="6"/>
  <c r="GK486" i="6"/>
  <c r="FZ486" i="6"/>
  <c r="GM486" i="6"/>
  <c r="GI486" i="6"/>
  <c r="GA486" i="6"/>
  <c r="GE486" i="6"/>
  <c r="FX487" i="6" l="1"/>
  <c r="GB487" i="6"/>
  <c r="GF487" i="6"/>
  <c r="GJ487" i="6"/>
  <c r="FY487" i="6"/>
  <c r="GC487" i="6"/>
  <c r="GG487" i="6"/>
  <c r="GK487" i="6"/>
  <c r="FZ487" i="6"/>
  <c r="GM487" i="6"/>
  <c r="GA487" i="6"/>
  <c r="GE487" i="6"/>
  <c r="GI487" i="6"/>
  <c r="FX488" i="6" l="1"/>
  <c r="GB488" i="6"/>
  <c r="GF488" i="6"/>
  <c r="GJ488" i="6"/>
  <c r="FY488" i="6"/>
  <c r="GC488" i="6"/>
  <c r="GG488" i="6"/>
  <c r="GK488" i="6"/>
  <c r="FZ488" i="6"/>
  <c r="GM488" i="6"/>
  <c r="GA488" i="6"/>
  <c r="GI488" i="6"/>
  <c r="GE488" i="6"/>
  <c r="FX489" i="6" l="1"/>
  <c r="GB489" i="6"/>
  <c r="GF489" i="6"/>
  <c r="GJ489" i="6"/>
  <c r="FY489" i="6"/>
  <c r="GC489" i="6"/>
  <c r="GG489" i="6"/>
  <c r="GK489" i="6"/>
  <c r="FZ489" i="6"/>
  <c r="GM489" i="6"/>
  <c r="GI489" i="6"/>
  <c r="GA489" i="6"/>
  <c r="GE489" i="6"/>
  <c r="FX490" i="6" l="1"/>
  <c r="GB490" i="6"/>
  <c r="GF490" i="6"/>
  <c r="GJ490" i="6"/>
  <c r="FY490" i="6"/>
  <c r="GC490" i="6"/>
  <c r="GG490" i="6"/>
  <c r="GK490" i="6"/>
  <c r="FZ490" i="6"/>
  <c r="GM490" i="6"/>
  <c r="GA490" i="6"/>
  <c r="GE490" i="6"/>
  <c r="GI490" i="6"/>
  <c r="FX491" i="6" l="1"/>
  <c r="GB491" i="6"/>
  <c r="GF491" i="6"/>
  <c r="GJ491" i="6"/>
  <c r="FY491" i="6"/>
  <c r="GC491" i="6"/>
  <c r="GG491" i="6"/>
  <c r="GK491" i="6"/>
  <c r="FZ491" i="6"/>
  <c r="GM491" i="6"/>
  <c r="GI491" i="6"/>
  <c r="GA491" i="6"/>
  <c r="GE491" i="6"/>
  <c r="FX492" i="6" l="1"/>
  <c r="GB492" i="6"/>
  <c r="GF492" i="6"/>
  <c r="GJ492" i="6"/>
  <c r="FY492" i="6"/>
  <c r="GC492" i="6"/>
  <c r="GG492" i="6"/>
  <c r="GK492" i="6"/>
  <c r="FZ492" i="6"/>
  <c r="GM492" i="6"/>
  <c r="GA492" i="6"/>
  <c r="GE492" i="6"/>
  <c r="GI492" i="6"/>
  <c r="FX493" i="6" l="1"/>
  <c r="GB493" i="6"/>
  <c r="GF493" i="6"/>
  <c r="GJ493" i="6"/>
  <c r="FY493" i="6"/>
  <c r="GC493" i="6"/>
  <c r="GG493" i="6"/>
  <c r="GK493" i="6"/>
  <c r="FZ493" i="6"/>
  <c r="GM493" i="6"/>
  <c r="GI493" i="6"/>
  <c r="GA493" i="6"/>
  <c r="GE493" i="6"/>
  <c r="FX494" i="6" l="1"/>
  <c r="GB494" i="6"/>
  <c r="GF494" i="6"/>
  <c r="GJ494" i="6"/>
  <c r="FY494" i="6"/>
  <c r="GC494" i="6"/>
  <c r="GG494" i="6"/>
  <c r="GK494" i="6"/>
  <c r="FZ494" i="6"/>
  <c r="GM494" i="6"/>
  <c r="GA494" i="6"/>
  <c r="GE494" i="6"/>
  <c r="GI494" i="6"/>
  <c r="FX495" i="6" l="1"/>
  <c r="GB495" i="6"/>
  <c r="GF495" i="6"/>
  <c r="GJ495" i="6"/>
  <c r="FY495" i="6"/>
  <c r="GC495" i="6"/>
  <c r="GG495" i="6"/>
  <c r="GK495" i="6"/>
  <c r="FZ495" i="6"/>
  <c r="GM495" i="6"/>
  <c r="GI495" i="6"/>
  <c r="GA495" i="6"/>
  <c r="GE495" i="6"/>
  <c r="FX496" i="6" l="1"/>
  <c r="GB496" i="6"/>
  <c r="GF496" i="6"/>
  <c r="GJ496" i="6"/>
  <c r="FY496" i="6"/>
  <c r="GC496" i="6"/>
  <c r="GG496" i="6"/>
  <c r="GK496" i="6"/>
  <c r="FZ496" i="6"/>
  <c r="GM496" i="6"/>
  <c r="GA496" i="6"/>
  <c r="GE496" i="6"/>
  <c r="GI496" i="6"/>
  <c r="FX497" i="6" l="1"/>
  <c r="GB497" i="6"/>
  <c r="GF497" i="6"/>
  <c r="GJ497" i="6"/>
  <c r="FY497" i="6"/>
  <c r="GC497" i="6"/>
  <c r="GG497" i="6"/>
  <c r="GK497" i="6"/>
  <c r="FZ497" i="6"/>
  <c r="GM497" i="6"/>
  <c r="GI497" i="6"/>
  <c r="GA497" i="6"/>
  <c r="GE497" i="6"/>
  <c r="FX498" i="6" l="1"/>
  <c r="GB498" i="6"/>
  <c r="GF498" i="6"/>
  <c r="GJ498" i="6"/>
  <c r="FY498" i="6"/>
  <c r="GC498" i="6"/>
  <c r="GG498" i="6"/>
  <c r="GK498" i="6"/>
  <c r="FZ498" i="6"/>
  <c r="GM498" i="6"/>
  <c r="GA498" i="6"/>
  <c r="GE498" i="6"/>
  <c r="GI498" i="6"/>
  <c r="FX499" i="6" l="1"/>
  <c r="GB499" i="6"/>
  <c r="GF499" i="6"/>
  <c r="GJ499" i="6"/>
  <c r="FY499" i="6"/>
  <c r="GC499" i="6"/>
  <c r="GG499" i="6"/>
  <c r="GK499" i="6"/>
  <c r="FZ499" i="6"/>
  <c r="GM499" i="6"/>
  <c r="GA499" i="6"/>
  <c r="GI499" i="6"/>
  <c r="GE499" i="6"/>
  <c r="FX500" i="6" l="1"/>
  <c r="GB500" i="6"/>
  <c r="GF500" i="6"/>
  <c r="GJ500" i="6"/>
  <c r="FY500" i="6"/>
  <c r="GC500" i="6"/>
  <c r="GG500" i="6"/>
  <c r="GK500" i="6"/>
  <c r="FZ500" i="6"/>
  <c r="GM500" i="6"/>
  <c r="GI500" i="6"/>
  <c r="GA500" i="6"/>
  <c r="GE500" i="6"/>
  <c r="FX501" i="6" l="1"/>
  <c r="GB501" i="6"/>
  <c r="GF501" i="6"/>
  <c r="GJ501" i="6"/>
  <c r="FY501" i="6"/>
  <c r="GC501" i="6"/>
  <c r="GG501" i="6"/>
  <c r="GK501" i="6"/>
  <c r="FZ501" i="6"/>
  <c r="GM501" i="6"/>
  <c r="GA501" i="6"/>
  <c r="GE501" i="6"/>
  <c r="GI501" i="6"/>
  <c r="FX502" i="6" l="1"/>
  <c r="GB502" i="6"/>
  <c r="GF502" i="6"/>
  <c r="GJ502" i="6"/>
  <c r="FY502" i="6"/>
  <c r="GC502" i="6"/>
  <c r="GG502" i="6"/>
  <c r="GK502" i="6"/>
  <c r="FZ502" i="6"/>
  <c r="GM502" i="6"/>
  <c r="GI502" i="6"/>
  <c r="GA502" i="6"/>
  <c r="GE502" i="6"/>
  <c r="FX503" i="6" l="1"/>
  <c r="GB503" i="6"/>
  <c r="GF503" i="6"/>
  <c r="GJ503" i="6"/>
  <c r="FY503" i="6"/>
  <c r="GC503" i="6"/>
  <c r="GG503" i="6"/>
  <c r="GK503" i="6"/>
  <c r="FZ503" i="6"/>
  <c r="GM503" i="6"/>
  <c r="GA503" i="6"/>
  <c r="GE503" i="6"/>
  <c r="GI503" i="6"/>
  <c r="FX504" i="6" l="1"/>
  <c r="GB504" i="6"/>
  <c r="GF504" i="6"/>
  <c r="GJ504" i="6"/>
  <c r="FY504" i="6"/>
  <c r="GC504" i="6"/>
  <c r="GG504" i="6"/>
  <c r="GK504" i="6"/>
  <c r="FZ504" i="6"/>
  <c r="GM504" i="6"/>
  <c r="GI504" i="6"/>
  <c r="GA504" i="6"/>
  <c r="GE504" i="6"/>
  <c r="FX505" i="6" l="1"/>
  <c r="GB505" i="6"/>
  <c r="GF505" i="6"/>
  <c r="GJ505" i="6"/>
  <c r="FY505" i="6"/>
  <c r="GC505" i="6"/>
  <c r="GG505" i="6"/>
  <c r="GK505" i="6"/>
  <c r="FZ505" i="6"/>
  <c r="GM505" i="6"/>
  <c r="GA505" i="6"/>
  <c r="GE505" i="6"/>
  <c r="GI505" i="6"/>
  <c r="FX506" i="6" l="1"/>
  <c r="GB506" i="6"/>
  <c r="GF506" i="6"/>
  <c r="GJ506" i="6"/>
  <c r="FY506" i="6"/>
  <c r="GC506" i="6"/>
  <c r="GG506" i="6"/>
  <c r="GK506" i="6"/>
  <c r="FZ506" i="6"/>
  <c r="GM506" i="6"/>
  <c r="GI506" i="6"/>
  <c r="GA506" i="6"/>
  <c r="GE506" i="6"/>
  <c r="FX507" i="6" l="1"/>
  <c r="GB507" i="6"/>
  <c r="GF507" i="6"/>
  <c r="GJ507" i="6"/>
  <c r="FY507" i="6"/>
  <c r="GC507" i="6"/>
  <c r="GG507" i="6"/>
  <c r="GK507" i="6"/>
  <c r="FZ507" i="6"/>
  <c r="GM507" i="6"/>
  <c r="GA507" i="6"/>
  <c r="GE507" i="6"/>
  <c r="GI507" i="6"/>
  <c r="FX508" i="6" l="1"/>
  <c r="GB508" i="6"/>
  <c r="GF508" i="6"/>
  <c r="GJ508" i="6"/>
  <c r="FY508" i="6"/>
  <c r="GC508" i="6"/>
  <c r="GG508" i="6"/>
  <c r="GK508" i="6"/>
  <c r="FZ508" i="6"/>
  <c r="GM508" i="6"/>
  <c r="GI508" i="6"/>
  <c r="GA508" i="6"/>
  <c r="GE508" i="6"/>
  <c r="FX509" i="6" l="1"/>
  <c r="GB509" i="6"/>
  <c r="GF509" i="6"/>
  <c r="GJ509" i="6"/>
  <c r="FY509" i="6"/>
  <c r="GC509" i="6"/>
  <c r="GG509" i="6"/>
  <c r="GK509" i="6"/>
  <c r="FZ509" i="6"/>
  <c r="GM509" i="6"/>
  <c r="GA509" i="6"/>
  <c r="GE509" i="6"/>
  <c r="GI509" i="6"/>
  <c r="FX510" i="6" l="1"/>
  <c r="GB510" i="6"/>
  <c r="GF510" i="6"/>
  <c r="GJ510" i="6"/>
  <c r="FY510" i="6"/>
  <c r="GC510" i="6"/>
  <c r="GG510" i="6"/>
  <c r="GK510" i="6"/>
  <c r="FZ510" i="6"/>
  <c r="GM510" i="6"/>
  <c r="GI510" i="6"/>
  <c r="GA510" i="6"/>
  <c r="GE510" i="6"/>
  <c r="FX511" i="6" l="1"/>
  <c r="GB511" i="6"/>
  <c r="GF511" i="6"/>
  <c r="GJ511" i="6"/>
  <c r="FY511" i="6"/>
  <c r="GC511" i="6"/>
  <c r="GG511" i="6"/>
  <c r="GK511" i="6"/>
  <c r="FZ511" i="6"/>
  <c r="GM511" i="6"/>
  <c r="GA511" i="6"/>
  <c r="GE511" i="6"/>
  <c r="GI511" i="6"/>
  <c r="FX512" i="6" l="1"/>
  <c r="GB512" i="6"/>
  <c r="GF512" i="6"/>
  <c r="GJ512" i="6"/>
  <c r="FY512" i="6"/>
  <c r="GC512" i="6"/>
  <c r="GG512" i="6"/>
  <c r="GK512" i="6"/>
  <c r="FZ512" i="6"/>
  <c r="GM512" i="6"/>
  <c r="GA512" i="6"/>
  <c r="GI512" i="6"/>
  <c r="GE512" i="6"/>
  <c r="FX513" i="6" l="1"/>
  <c r="GB513" i="6"/>
  <c r="GF513" i="6"/>
  <c r="GJ513" i="6"/>
  <c r="FY513" i="6"/>
  <c r="GC513" i="6"/>
  <c r="GG513" i="6"/>
  <c r="GK513" i="6"/>
  <c r="FZ513" i="6"/>
  <c r="GM513" i="6"/>
  <c r="GI513" i="6"/>
  <c r="GA513" i="6"/>
  <c r="GE513" i="6"/>
  <c r="FX514" i="6" l="1"/>
  <c r="GB514" i="6"/>
  <c r="GF514" i="6"/>
  <c r="GJ514" i="6"/>
  <c r="FY514" i="6"/>
  <c r="GC514" i="6"/>
  <c r="GG514" i="6"/>
  <c r="GK514" i="6"/>
  <c r="FZ514" i="6"/>
  <c r="GM514" i="6"/>
  <c r="GA514" i="6"/>
  <c r="GE514" i="6"/>
  <c r="GI514" i="6"/>
  <c r="FX515" i="6" l="1"/>
  <c r="GB515" i="6"/>
  <c r="GF515" i="6"/>
  <c r="GJ515" i="6"/>
  <c r="FY515" i="6"/>
  <c r="GC515" i="6"/>
  <c r="GG515" i="6"/>
  <c r="GK515" i="6"/>
  <c r="FZ515" i="6"/>
  <c r="GM515" i="6"/>
  <c r="GI515" i="6"/>
  <c r="GA515" i="6"/>
  <c r="GE515" i="6"/>
  <c r="FX516" i="6" l="1"/>
  <c r="GB516" i="6"/>
  <c r="GF516" i="6"/>
  <c r="GJ516" i="6"/>
  <c r="FY516" i="6"/>
  <c r="GC516" i="6"/>
  <c r="GG516" i="6"/>
  <c r="GK516" i="6"/>
  <c r="FZ516" i="6"/>
  <c r="GM516" i="6"/>
  <c r="GA516" i="6"/>
  <c r="GE516" i="6"/>
  <c r="GI516" i="6"/>
  <c r="FX517" i="6" l="1"/>
  <c r="GB517" i="6"/>
  <c r="GF517" i="6"/>
  <c r="GJ517" i="6"/>
  <c r="FY517" i="6"/>
  <c r="GC517" i="6"/>
  <c r="GG517" i="6"/>
  <c r="GK517" i="6"/>
  <c r="FZ517" i="6"/>
  <c r="GM517" i="6"/>
  <c r="GI517" i="6"/>
  <c r="GA517" i="6"/>
  <c r="GE517" i="6"/>
  <c r="FX518" i="6" l="1"/>
  <c r="GB518" i="6"/>
  <c r="GF518" i="6"/>
  <c r="GJ518" i="6"/>
  <c r="FY518" i="6"/>
  <c r="GC518" i="6"/>
  <c r="GG518" i="6"/>
  <c r="GK518" i="6"/>
  <c r="FZ518" i="6"/>
  <c r="GM518" i="6"/>
  <c r="GA518" i="6"/>
  <c r="GE518" i="6"/>
  <c r="GI518" i="6"/>
  <c r="FX519" i="6" l="1"/>
  <c r="GB519" i="6"/>
  <c r="GF519" i="6"/>
  <c r="GJ519" i="6"/>
  <c r="FY519" i="6"/>
  <c r="GC519" i="6"/>
  <c r="GG519" i="6"/>
  <c r="GK519" i="6"/>
  <c r="FZ519" i="6"/>
  <c r="GM519" i="6"/>
  <c r="GI519" i="6"/>
  <c r="GA519" i="6"/>
  <c r="GE519" i="6"/>
  <c r="FX520" i="6" l="1"/>
  <c r="GB520" i="6"/>
  <c r="GF520" i="6"/>
  <c r="GJ520" i="6"/>
  <c r="FY520" i="6"/>
  <c r="GC520" i="6"/>
  <c r="GG520" i="6"/>
  <c r="GK520" i="6"/>
  <c r="FZ520" i="6"/>
  <c r="GM520" i="6"/>
  <c r="GA520" i="6"/>
  <c r="GE520" i="6"/>
  <c r="GI520" i="6"/>
  <c r="FX521" i="6" l="1"/>
  <c r="GB521" i="6"/>
  <c r="GF521" i="6"/>
  <c r="GJ521" i="6"/>
  <c r="FY521" i="6"/>
  <c r="GC521" i="6"/>
  <c r="GG521" i="6"/>
  <c r="GK521" i="6"/>
  <c r="FZ521" i="6"/>
  <c r="GM521" i="6"/>
  <c r="GI521" i="6"/>
  <c r="GA521" i="6"/>
  <c r="GE521" i="6"/>
  <c r="FX522" i="6" l="1"/>
  <c r="GB522" i="6"/>
  <c r="GF522" i="6"/>
  <c r="GJ522" i="6"/>
  <c r="FY522" i="6"/>
  <c r="GC522" i="6"/>
  <c r="GG522" i="6"/>
  <c r="GK522" i="6"/>
  <c r="FZ522" i="6"/>
  <c r="GM522" i="6"/>
  <c r="GA522" i="6"/>
  <c r="GE522" i="6"/>
  <c r="GI522" i="6"/>
  <c r="FX523" i="6" l="1"/>
  <c r="GB523" i="6"/>
  <c r="GF523" i="6"/>
  <c r="GJ523" i="6"/>
  <c r="FY523" i="6"/>
  <c r="GC523" i="6"/>
  <c r="GG523" i="6"/>
  <c r="GK523" i="6"/>
  <c r="FZ523" i="6"/>
  <c r="GM523" i="6"/>
  <c r="GI523" i="6"/>
  <c r="GA523" i="6"/>
  <c r="GE523" i="6"/>
  <c r="FX524" i="6" l="1"/>
  <c r="GB524" i="6"/>
  <c r="GF524" i="6"/>
  <c r="GJ524" i="6"/>
  <c r="FY524" i="6"/>
  <c r="GC524" i="6"/>
  <c r="GG524" i="6"/>
  <c r="GK524" i="6"/>
  <c r="FZ524" i="6"/>
  <c r="GM524" i="6"/>
  <c r="GA524" i="6"/>
  <c r="GE524" i="6"/>
  <c r="GI524" i="6"/>
  <c r="FX525" i="6" l="1"/>
  <c r="GB525" i="6"/>
  <c r="GF525" i="6"/>
  <c r="GJ525" i="6"/>
  <c r="FY525" i="6"/>
  <c r="GC525" i="6"/>
  <c r="GG525" i="6"/>
  <c r="GK525" i="6"/>
  <c r="FZ525" i="6"/>
  <c r="GM525" i="6"/>
  <c r="GI525" i="6"/>
  <c r="GA525" i="6"/>
  <c r="GE525" i="6"/>
  <c r="FX526" i="6" l="1"/>
  <c r="GB526" i="6"/>
  <c r="GF526" i="6"/>
  <c r="GJ526" i="6"/>
  <c r="FY526" i="6"/>
  <c r="GC526" i="6"/>
  <c r="GG526" i="6"/>
  <c r="GK526" i="6"/>
  <c r="FZ526" i="6"/>
  <c r="GM526" i="6"/>
  <c r="GA526" i="6"/>
  <c r="GI526" i="6"/>
  <c r="GE526" i="6"/>
  <c r="FX527" i="6" l="1"/>
  <c r="GB527" i="6"/>
  <c r="GF527" i="6"/>
  <c r="GJ527" i="6"/>
  <c r="FY527" i="6"/>
  <c r="GC527" i="6"/>
  <c r="GG527" i="6"/>
  <c r="GK527" i="6"/>
  <c r="FZ527" i="6"/>
  <c r="GM527" i="6"/>
  <c r="GA527" i="6"/>
  <c r="GE527" i="6"/>
  <c r="GI527" i="6"/>
  <c r="FX528" i="6" l="1"/>
  <c r="GB528" i="6"/>
  <c r="GF528" i="6"/>
  <c r="GJ528" i="6"/>
  <c r="FY528" i="6"/>
  <c r="GC528" i="6"/>
  <c r="GG528" i="6"/>
  <c r="GK528" i="6"/>
  <c r="FZ528" i="6"/>
  <c r="GM528" i="6"/>
  <c r="GI528" i="6"/>
  <c r="GA528" i="6"/>
  <c r="GE528" i="6"/>
  <c r="FX529" i="6" l="1"/>
  <c r="GB529" i="6"/>
  <c r="GF529" i="6"/>
  <c r="GJ529" i="6"/>
  <c r="FY529" i="6"/>
  <c r="GC529" i="6"/>
  <c r="GG529" i="6"/>
  <c r="GK529" i="6"/>
  <c r="FZ529" i="6"/>
  <c r="GM529" i="6"/>
  <c r="GA529" i="6"/>
  <c r="GE529" i="6"/>
  <c r="GI529" i="6"/>
  <c r="FX530" i="6" l="1"/>
  <c r="GB530" i="6"/>
  <c r="GF530" i="6"/>
  <c r="GJ530" i="6"/>
  <c r="FY530" i="6"/>
  <c r="GC530" i="6"/>
  <c r="GG530" i="6"/>
  <c r="GK530" i="6"/>
  <c r="FZ530" i="6"/>
  <c r="GM530" i="6"/>
  <c r="GI530" i="6"/>
  <c r="GA530" i="6"/>
  <c r="GE530" i="6"/>
  <c r="FX531" i="6" l="1"/>
  <c r="GB531" i="6"/>
  <c r="GF531" i="6"/>
  <c r="GJ531" i="6"/>
  <c r="FY531" i="6"/>
  <c r="GC531" i="6"/>
  <c r="GG531" i="6"/>
  <c r="GK531" i="6"/>
  <c r="FZ531" i="6"/>
  <c r="GM531" i="6"/>
  <c r="GA531" i="6"/>
  <c r="GE531" i="6"/>
  <c r="GI531" i="6"/>
  <c r="FX532" i="6" l="1"/>
  <c r="FY532" i="6"/>
  <c r="GC532" i="6"/>
  <c r="FZ532" i="6"/>
  <c r="GF532" i="6"/>
  <c r="GK532" i="6"/>
  <c r="GE532" i="6"/>
  <c r="GA532" i="6"/>
  <c r="GG532" i="6"/>
  <c r="GM532" i="6"/>
  <c r="GB532" i="6"/>
  <c r="GI532" i="6"/>
  <c r="GJ532" i="6"/>
  <c r="FZ533" i="6" l="1"/>
  <c r="GA533" i="6"/>
  <c r="GF533" i="6"/>
  <c r="GK533" i="6"/>
  <c r="FY533" i="6"/>
  <c r="GJ533" i="6"/>
  <c r="GB533" i="6"/>
  <c r="GG533" i="6"/>
  <c r="GM533" i="6"/>
  <c r="FX533" i="6"/>
  <c r="GC533" i="6"/>
  <c r="GI533" i="6"/>
  <c r="GE533" i="6"/>
  <c r="FZ534" i="6" l="1"/>
  <c r="GA534" i="6"/>
  <c r="GF534" i="6"/>
  <c r="GK534" i="6"/>
  <c r="GJ534" i="6"/>
  <c r="GB534" i="6"/>
  <c r="GG534" i="6"/>
  <c r="GM534" i="6"/>
  <c r="FY534" i="6"/>
  <c r="FX534" i="6"/>
  <c r="GC534" i="6"/>
  <c r="GI534" i="6"/>
  <c r="GE534" i="6"/>
  <c r="FZ535" i="6" l="1"/>
  <c r="GA535" i="6"/>
  <c r="GF535" i="6"/>
  <c r="GK535" i="6"/>
  <c r="GE535" i="6"/>
  <c r="GB535" i="6"/>
  <c r="GG535" i="6"/>
  <c r="GM535" i="6"/>
  <c r="FX535" i="6"/>
  <c r="GC535" i="6"/>
  <c r="GI535" i="6"/>
  <c r="FY535" i="6"/>
  <c r="GJ535" i="6"/>
  <c r="FZ536" i="6" l="1"/>
  <c r="GA536" i="6"/>
  <c r="GF536" i="6"/>
  <c r="GK536" i="6"/>
  <c r="FY536" i="6"/>
  <c r="GB536" i="6"/>
  <c r="GG536" i="6"/>
  <c r="GM536" i="6"/>
  <c r="GJ536" i="6"/>
  <c r="FX536" i="6"/>
  <c r="GC536" i="6"/>
  <c r="GI536" i="6"/>
  <c r="GE536" i="6"/>
  <c r="FZ537" i="6" l="1"/>
  <c r="GA537" i="6"/>
  <c r="GF537" i="6"/>
  <c r="GK537" i="6"/>
  <c r="FY537" i="6"/>
  <c r="GJ537" i="6"/>
  <c r="GB537" i="6"/>
  <c r="GG537" i="6"/>
  <c r="GM537" i="6"/>
  <c r="FX537" i="6"/>
  <c r="GC537" i="6"/>
  <c r="GI537" i="6"/>
  <c r="GE537" i="6"/>
  <c r="FZ538" i="6" l="1"/>
  <c r="GA538" i="6"/>
  <c r="GF538" i="6"/>
  <c r="GK538" i="6"/>
  <c r="GJ538" i="6"/>
  <c r="GB538" i="6"/>
  <c r="GG538" i="6"/>
  <c r="GM538" i="6"/>
  <c r="GE538" i="6"/>
  <c r="FX538" i="6"/>
  <c r="GC538" i="6"/>
  <c r="GI538" i="6"/>
  <c r="FY538" i="6"/>
  <c r="FZ539" i="6" l="1"/>
  <c r="GA539" i="6"/>
  <c r="GF539" i="6"/>
  <c r="GK539" i="6"/>
  <c r="GE539" i="6"/>
  <c r="GB539" i="6"/>
  <c r="GG539" i="6"/>
  <c r="GM539" i="6"/>
  <c r="GJ539" i="6"/>
  <c r="FX539" i="6"/>
  <c r="GC539" i="6"/>
  <c r="GI539" i="6"/>
  <c r="FY539" i="6"/>
  <c r="FZ540" i="6" l="1"/>
  <c r="GA540" i="6"/>
  <c r="GF540" i="6"/>
  <c r="GK540" i="6"/>
  <c r="GE540" i="6"/>
  <c r="GB540" i="6"/>
  <c r="GG540" i="6"/>
  <c r="GM540" i="6"/>
  <c r="FX540" i="6"/>
  <c r="GC540" i="6"/>
  <c r="GI540" i="6"/>
  <c r="FY540" i="6"/>
  <c r="GJ540" i="6"/>
  <c r="FZ541" i="6" l="1"/>
  <c r="GA541" i="6"/>
  <c r="GF541" i="6"/>
  <c r="GK541" i="6"/>
  <c r="GE541" i="6"/>
  <c r="GB541" i="6"/>
  <c r="GG541" i="6"/>
  <c r="GM541" i="6"/>
  <c r="FY541" i="6"/>
  <c r="FX541" i="6"/>
  <c r="GC541" i="6"/>
  <c r="GI541" i="6"/>
  <c r="GJ541" i="6"/>
  <c r="FZ542" i="6" l="1"/>
  <c r="GA542" i="6"/>
  <c r="GF542" i="6"/>
  <c r="GK542" i="6"/>
  <c r="FY542" i="6"/>
  <c r="GB542" i="6"/>
  <c r="GG542" i="6"/>
  <c r="GM542" i="6"/>
  <c r="GE542" i="6"/>
  <c r="FX542" i="6"/>
  <c r="GC542" i="6"/>
  <c r="GI542" i="6"/>
  <c r="GJ542" i="6"/>
  <c r="FZ543" i="6" l="1"/>
  <c r="GA543" i="6"/>
  <c r="GF543" i="6"/>
  <c r="GK543" i="6"/>
  <c r="FY543" i="6"/>
  <c r="GB543" i="6"/>
  <c r="GG543" i="6"/>
  <c r="GM543" i="6"/>
  <c r="GE543" i="6"/>
  <c r="FX543" i="6"/>
  <c r="GC543" i="6"/>
  <c r="GI543" i="6"/>
  <c r="GJ543" i="6"/>
  <c r="FZ544" i="6" l="1"/>
  <c r="GA544" i="6"/>
  <c r="GF544" i="6"/>
  <c r="GK544" i="6"/>
  <c r="FY544" i="6"/>
  <c r="GB544" i="6"/>
  <c r="GG544" i="6"/>
  <c r="GM544" i="6"/>
  <c r="GJ544" i="6"/>
  <c r="FX544" i="6"/>
  <c r="GC544" i="6"/>
  <c r="GI544" i="6"/>
  <c r="GE544" i="6"/>
  <c r="FZ545" i="6" l="1"/>
  <c r="GA545" i="6"/>
  <c r="GF545" i="6"/>
  <c r="GK545" i="6"/>
  <c r="FY545" i="6"/>
  <c r="GJ545" i="6"/>
  <c r="GB545" i="6"/>
  <c r="GG545" i="6"/>
  <c r="FX545" i="6"/>
  <c r="GC545" i="6"/>
  <c r="GI545" i="6"/>
  <c r="GM545" i="6"/>
  <c r="GE545" i="6"/>
  <c r="FY546" i="6" l="1"/>
  <c r="GC546" i="6"/>
  <c r="GG546" i="6"/>
  <c r="GK546" i="6"/>
  <c r="GF546" i="6"/>
  <c r="FZ546" i="6"/>
  <c r="FX546" i="6"/>
  <c r="GA546" i="6"/>
  <c r="GE546" i="6"/>
  <c r="GI546" i="6"/>
  <c r="GM546" i="6"/>
  <c r="GB546" i="6"/>
  <c r="GJ546" i="6"/>
  <c r="FY547" i="6" l="1"/>
  <c r="GC547" i="6"/>
  <c r="GG547" i="6"/>
  <c r="GK547" i="6"/>
  <c r="FX547" i="6"/>
  <c r="GJ547" i="6"/>
  <c r="FZ547" i="6"/>
  <c r="GB547" i="6"/>
  <c r="GA547" i="6"/>
  <c r="GE547" i="6"/>
  <c r="GI547" i="6"/>
  <c r="GM547" i="6"/>
  <c r="GF547" i="6"/>
  <c r="FY548" i="6" l="1"/>
  <c r="GC548" i="6"/>
  <c r="GG548" i="6"/>
  <c r="GK548" i="6"/>
  <c r="GF548" i="6"/>
  <c r="FZ548" i="6"/>
  <c r="GB548" i="6"/>
  <c r="GA548" i="6"/>
  <c r="GE548" i="6"/>
  <c r="GI548" i="6"/>
  <c r="GM548" i="6"/>
  <c r="FX548" i="6"/>
  <c r="GJ548" i="6"/>
  <c r="FY549" i="6" l="1"/>
  <c r="GC549" i="6"/>
  <c r="GG549" i="6"/>
  <c r="GK549" i="6"/>
  <c r="FX549" i="6"/>
  <c r="GJ549" i="6"/>
  <c r="FZ549" i="6"/>
  <c r="GF549" i="6"/>
  <c r="GA549" i="6"/>
  <c r="GE549" i="6"/>
  <c r="GI549" i="6"/>
  <c r="GM549" i="6"/>
  <c r="GB549" i="6"/>
  <c r="FY550" i="6" l="1"/>
  <c r="GC550" i="6"/>
  <c r="GG550" i="6"/>
  <c r="GK550" i="6"/>
  <c r="GF550" i="6"/>
  <c r="FZ550" i="6"/>
  <c r="GB550" i="6"/>
  <c r="GA550" i="6"/>
  <c r="GE550" i="6"/>
  <c r="GI550" i="6"/>
  <c r="GM550" i="6"/>
  <c r="FX550" i="6"/>
  <c r="GJ550" i="6"/>
  <c r="FY551" i="6" l="1"/>
  <c r="GC551" i="6"/>
  <c r="GG551" i="6"/>
  <c r="GK551" i="6"/>
  <c r="GF551" i="6"/>
  <c r="FZ551" i="6"/>
  <c r="FX551" i="6"/>
  <c r="GJ551" i="6"/>
  <c r="GA551" i="6"/>
  <c r="GE551" i="6"/>
  <c r="GI551" i="6"/>
  <c r="GM551" i="6"/>
  <c r="GB551" i="6"/>
  <c r="FY552" i="6" l="1"/>
  <c r="GC552" i="6"/>
  <c r="GG552" i="6"/>
  <c r="GK552" i="6"/>
  <c r="FX552" i="6"/>
  <c r="GJ552" i="6"/>
  <c r="FZ552" i="6"/>
  <c r="GF552" i="6"/>
  <c r="GA552" i="6"/>
  <c r="GE552" i="6"/>
  <c r="GI552" i="6"/>
  <c r="GM552" i="6"/>
  <c r="GB552" i="6"/>
  <c r="FY553" i="6" l="1"/>
  <c r="GC553" i="6"/>
  <c r="GG553" i="6"/>
  <c r="GK553" i="6"/>
  <c r="GB553" i="6"/>
  <c r="FZ553" i="6"/>
  <c r="GJ553" i="6"/>
  <c r="GA553" i="6"/>
  <c r="GE553" i="6"/>
  <c r="GI553" i="6"/>
  <c r="GM553" i="6"/>
  <c r="FX553" i="6"/>
  <c r="GF553" i="6"/>
  <c r="FY554" i="6" l="1"/>
  <c r="GC554" i="6"/>
  <c r="GG554" i="6"/>
  <c r="GK554" i="6"/>
  <c r="FX554" i="6"/>
  <c r="GJ554" i="6"/>
  <c r="FZ554" i="6"/>
  <c r="GF554" i="6"/>
  <c r="GA554" i="6"/>
  <c r="GE554" i="6"/>
  <c r="GI554" i="6"/>
  <c r="GM554" i="6"/>
  <c r="GB554" i="6"/>
  <c r="FY555" i="6" l="1"/>
  <c r="GC555" i="6"/>
  <c r="GG555" i="6"/>
  <c r="GK555" i="6"/>
  <c r="GF555" i="6"/>
  <c r="FZ555" i="6"/>
  <c r="GB555" i="6"/>
  <c r="GA555" i="6"/>
  <c r="GE555" i="6"/>
  <c r="GI555" i="6"/>
  <c r="GM555" i="6"/>
  <c r="FX555" i="6"/>
  <c r="GJ555" i="6"/>
  <c r="FY556" i="6" l="1"/>
  <c r="GC556" i="6"/>
  <c r="GG556" i="6"/>
  <c r="GK556" i="6"/>
  <c r="FX556" i="6"/>
  <c r="GJ556" i="6"/>
  <c r="FZ556" i="6"/>
  <c r="GF556" i="6"/>
  <c r="GA556" i="6"/>
  <c r="GE556" i="6"/>
  <c r="GI556" i="6"/>
  <c r="GM556" i="6"/>
  <c r="GB556" i="6"/>
  <c r="FY557" i="6" l="1"/>
  <c r="GC557" i="6"/>
  <c r="GG557" i="6"/>
  <c r="GK557" i="6"/>
  <c r="GF557" i="6"/>
  <c r="FZ557" i="6"/>
  <c r="GB557" i="6"/>
  <c r="GA557" i="6"/>
  <c r="GE557" i="6"/>
  <c r="GI557" i="6"/>
  <c r="GM557" i="6"/>
  <c r="FX557" i="6"/>
  <c r="GJ557" i="6"/>
  <c r="FY558" i="6" l="1"/>
  <c r="GC558" i="6"/>
  <c r="GG558" i="6"/>
  <c r="GK558" i="6"/>
  <c r="FX558" i="6"/>
  <c r="GJ558" i="6"/>
  <c r="FZ558" i="6"/>
  <c r="GF558" i="6"/>
  <c r="GA558" i="6"/>
  <c r="GE558" i="6"/>
  <c r="GI558" i="6"/>
  <c r="GM558" i="6"/>
  <c r="GB558" i="6"/>
  <c r="FY559" i="6" l="1"/>
  <c r="GC559" i="6"/>
  <c r="GG559" i="6"/>
  <c r="GK559" i="6"/>
  <c r="GF559" i="6"/>
  <c r="FZ559" i="6"/>
  <c r="GB559" i="6"/>
  <c r="GA559" i="6"/>
  <c r="GE559" i="6"/>
  <c r="GI559" i="6"/>
  <c r="GM559" i="6"/>
  <c r="FX559" i="6"/>
  <c r="GJ559" i="6"/>
  <c r="FY560" i="6" l="1"/>
  <c r="GC560" i="6"/>
  <c r="GG560" i="6"/>
  <c r="GK560" i="6"/>
  <c r="FX560" i="6"/>
  <c r="GJ560" i="6"/>
  <c r="FZ560" i="6"/>
  <c r="GF560" i="6"/>
  <c r="GA560" i="6"/>
  <c r="GE560" i="6"/>
  <c r="GI560" i="6"/>
  <c r="GM560" i="6"/>
  <c r="GB560" i="6"/>
  <c r="FY561" i="6" l="1"/>
  <c r="GC561" i="6"/>
  <c r="GG561" i="6"/>
  <c r="GK561" i="6"/>
  <c r="GB561" i="6"/>
  <c r="FZ561" i="6"/>
  <c r="GJ561" i="6"/>
  <c r="GA561" i="6"/>
  <c r="GE561" i="6"/>
  <c r="GI561" i="6"/>
  <c r="GM561" i="6"/>
  <c r="FX561" i="6"/>
  <c r="GF561" i="6"/>
  <c r="FY562" i="6" l="1"/>
  <c r="GC562" i="6"/>
  <c r="GG562" i="6"/>
  <c r="GK562" i="6"/>
  <c r="FX562" i="6"/>
  <c r="GJ562" i="6"/>
  <c r="FZ562" i="6"/>
  <c r="GF562" i="6"/>
  <c r="GA562" i="6"/>
  <c r="GE562" i="6"/>
  <c r="GI562" i="6"/>
  <c r="GM562" i="6"/>
  <c r="GB562" i="6"/>
  <c r="FY563" i="6" l="1"/>
  <c r="GC563" i="6"/>
  <c r="GG563" i="6"/>
  <c r="GK563" i="6"/>
  <c r="GB563" i="6"/>
  <c r="FZ563" i="6"/>
  <c r="GF563" i="6"/>
  <c r="GA563" i="6"/>
  <c r="GE563" i="6"/>
  <c r="GI563" i="6"/>
  <c r="GM563" i="6"/>
  <c r="FX563" i="6"/>
  <c r="GJ563" i="6"/>
  <c r="FY564" i="6" l="1"/>
  <c r="GC564" i="6"/>
  <c r="GG564" i="6"/>
  <c r="GK564" i="6"/>
  <c r="FX564" i="6"/>
  <c r="GJ564" i="6"/>
  <c r="FZ564" i="6"/>
  <c r="GF564" i="6"/>
  <c r="GA564" i="6"/>
  <c r="GE564" i="6"/>
  <c r="GI564" i="6"/>
  <c r="GM564" i="6"/>
  <c r="GB564" i="6"/>
  <c r="FY565" i="6" l="1"/>
  <c r="GC565" i="6"/>
  <c r="GG565" i="6"/>
  <c r="GK565" i="6"/>
  <c r="GB565" i="6"/>
  <c r="FZ565" i="6"/>
  <c r="GF565" i="6"/>
  <c r="GA565" i="6"/>
  <c r="GE565" i="6"/>
  <c r="GI565" i="6"/>
  <c r="GM565" i="6"/>
  <c r="FX565" i="6"/>
  <c r="GJ565" i="6"/>
  <c r="FY566" i="6" l="1"/>
  <c r="GC566" i="6"/>
  <c r="GG566" i="6"/>
  <c r="GK566" i="6"/>
  <c r="FX566" i="6"/>
  <c r="GJ566" i="6"/>
  <c r="FZ566" i="6"/>
  <c r="GB566" i="6"/>
  <c r="GA566" i="6"/>
  <c r="GE566" i="6"/>
  <c r="GI566" i="6"/>
  <c r="GM566" i="6"/>
  <c r="GF566" i="6"/>
  <c r="FY567" i="6" l="1"/>
  <c r="GC567" i="6"/>
  <c r="GG567" i="6"/>
  <c r="GK567" i="6"/>
  <c r="GF567" i="6"/>
  <c r="FZ567" i="6"/>
  <c r="FX567" i="6"/>
  <c r="GJ567" i="6"/>
  <c r="GA567" i="6"/>
  <c r="GE567" i="6"/>
  <c r="GI567" i="6"/>
  <c r="GM567" i="6"/>
  <c r="GB567" i="6"/>
  <c r="FY568" i="6" l="1"/>
  <c r="GC568" i="6"/>
  <c r="GG568" i="6"/>
  <c r="GK568" i="6"/>
  <c r="GB568" i="6"/>
  <c r="FZ568" i="6"/>
  <c r="GF568" i="6"/>
  <c r="GA568" i="6"/>
  <c r="GE568" i="6"/>
  <c r="GI568" i="6"/>
  <c r="GM568" i="6"/>
  <c r="FX568" i="6"/>
  <c r="GJ568" i="6"/>
  <c r="FY569" i="6" l="1"/>
  <c r="GC569" i="6"/>
  <c r="GG569" i="6"/>
  <c r="GK569" i="6"/>
  <c r="FZ569" i="6"/>
  <c r="FX569" i="6"/>
  <c r="GJ569" i="6"/>
  <c r="GB569" i="6"/>
  <c r="GA569" i="6"/>
  <c r="GE569" i="6"/>
  <c r="GI569" i="6"/>
  <c r="GM569" i="6"/>
  <c r="GF569" i="6"/>
  <c r="FY570" i="6" l="1"/>
  <c r="GC570" i="6"/>
  <c r="GG570" i="6"/>
  <c r="GK570" i="6"/>
  <c r="GB570" i="6"/>
  <c r="FZ570" i="6"/>
  <c r="FX570" i="6"/>
  <c r="GJ570" i="6"/>
  <c r="GA570" i="6"/>
  <c r="GE570" i="6"/>
  <c r="GI570" i="6"/>
  <c r="GM570" i="6"/>
  <c r="GF570" i="6"/>
  <c r="FY571" i="6" l="1"/>
  <c r="GC571" i="6"/>
  <c r="GG571" i="6"/>
  <c r="GK571" i="6"/>
  <c r="FX571" i="6"/>
  <c r="GF571" i="6"/>
  <c r="FZ571" i="6"/>
  <c r="GA571" i="6"/>
  <c r="GE571" i="6"/>
  <c r="GI571" i="6"/>
  <c r="GM571" i="6"/>
  <c r="GB571" i="6"/>
  <c r="GJ571" i="6"/>
  <c r="FY572" i="6" l="1"/>
  <c r="GC572" i="6"/>
  <c r="GG572" i="6"/>
  <c r="GK572" i="6"/>
  <c r="FZ572" i="6"/>
  <c r="GB572" i="6"/>
  <c r="FX572" i="6"/>
  <c r="GJ572" i="6"/>
  <c r="GA572" i="6"/>
  <c r="GE572" i="6"/>
  <c r="GI572" i="6"/>
  <c r="GM572" i="6"/>
  <c r="GF572" i="6"/>
  <c r="FY573" i="6" l="1"/>
  <c r="GC573" i="6"/>
  <c r="GG573" i="6"/>
  <c r="GK573" i="6"/>
  <c r="FX573" i="6"/>
  <c r="GJ573" i="6"/>
  <c r="FZ573" i="6"/>
  <c r="GF573" i="6"/>
  <c r="GA573" i="6"/>
  <c r="GE573" i="6"/>
  <c r="GI573" i="6"/>
  <c r="GM573" i="6"/>
  <c r="GB573" i="6"/>
  <c r="FY574" i="6" l="1"/>
  <c r="GC574" i="6"/>
  <c r="GG574" i="6"/>
  <c r="GK574" i="6"/>
  <c r="GF574" i="6"/>
  <c r="FZ574" i="6"/>
  <c r="GB574" i="6"/>
  <c r="GA574" i="6"/>
  <c r="GE574" i="6"/>
  <c r="GI574" i="6"/>
  <c r="GM574" i="6"/>
  <c r="FX574" i="6"/>
  <c r="GJ574" i="6"/>
  <c r="FY575" i="6" l="1"/>
  <c r="GC575" i="6"/>
  <c r="GG575" i="6"/>
  <c r="GK575" i="6"/>
  <c r="FZ575" i="6"/>
  <c r="GB575" i="6"/>
  <c r="GJ575" i="6"/>
  <c r="FX575" i="6"/>
  <c r="GA575" i="6"/>
  <c r="GE575" i="6"/>
  <c r="GI575" i="6"/>
  <c r="GM575" i="6"/>
  <c r="GF575" i="6"/>
  <c r="FY576" i="6" l="1"/>
  <c r="GC576" i="6"/>
  <c r="GG576" i="6"/>
  <c r="GK576" i="6"/>
  <c r="FZ576" i="6"/>
  <c r="GF576" i="6"/>
  <c r="GB576" i="6"/>
  <c r="GA576" i="6"/>
  <c r="GE576" i="6"/>
  <c r="GI576" i="6"/>
  <c r="GM576" i="6"/>
  <c r="FX576" i="6"/>
  <c r="GJ576" i="6"/>
  <c r="FY577" i="6" l="1"/>
  <c r="GC577" i="6"/>
  <c r="GG577" i="6"/>
  <c r="GK577" i="6"/>
  <c r="FZ577" i="6"/>
  <c r="GB577" i="6"/>
  <c r="FX577" i="6"/>
  <c r="GJ577" i="6"/>
  <c r="GA577" i="6"/>
  <c r="GE577" i="6"/>
  <c r="GI577" i="6"/>
  <c r="GM577" i="6"/>
  <c r="GF577" i="6"/>
  <c r="FY578" i="6" l="1"/>
  <c r="GC578" i="6"/>
  <c r="GG578" i="6"/>
  <c r="GK578" i="6"/>
  <c r="FX578" i="6"/>
  <c r="GJ578" i="6"/>
  <c r="FZ578" i="6"/>
  <c r="GF578" i="6"/>
  <c r="GA578" i="6"/>
  <c r="GE578" i="6"/>
  <c r="GI578" i="6"/>
  <c r="GM578" i="6"/>
  <c r="GB578" i="6"/>
  <c r="FY579" i="6" l="1"/>
  <c r="GC579" i="6"/>
  <c r="GG579" i="6"/>
  <c r="GK579" i="6"/>
  <c r="FZ579" i="6"/>
  <c r="GB579" i="6"/>
  <c r="GF579" i="6"/>
  <c r="GA579" i="6"/>
  <c r="GE579" i="6"/>
  <c r="GI579" i="6"/>
  <c r="GM579" i="6"/>
  <c r="FX579" i="6"/>
  <c r="GJ579" i="6"/>
  <c r="FY580" i="6" l="1"/>
  <c r="GC580" i="6"/>
  <c r="GG580" i="6"/>
  <c r="GK580" i="6"/>
  <c r="FZ580" i="6"/>
  <c r="FX580" i="6"/>
  <c r="GF580" i="6"/>
  <c r="GA580" i="6"/>
  <c r="GE580" i="6"/>
  <c r="GI580" i="6"/>
  <c r="GM580" i="6"/>
  <c r="GB580" i="6"/>
  <c r="GJ580" i="6"/>
  <c r="FY581" i="6" l="1"/>
  <c r="GC581" i="6"/>
  <c r="GG581" i="6"/>
  <c r="GK581" i="6"/>
  <c r="FZ581" i="6"/>
  <c r="GB581" i="6"/>
  <c r="GJ581" i="6"/>
  <c r="FX581" i="6"/>
  <c r="GA581" i="6"/>
  <c r="GE581" i="6"/>
  <c r="GI581" i="6"/>
  <c r="GM581" i="6"/>
  <c r="GF581" i="6"/>
  <c r="FY582" i="6" l="1"/>
  <c r="GC582" i="6"/>
  <c r="GG582" i="6"/>
  <c r="GK582" i="6"/>
  <c r="GF582" i="6"/>
  <c r="FZ582" i="6"/>
  <c r="GB582" i="6"/>
  <c r="GA582" i="6"/>
  <c r="GE582" i="6"/>
  <c r="GI582" i="6"/>
  <c r="GM582" i="6"/>
  <c r="FX582" i="6"/>
  <c r="GJ582" i="6"/>
  <c r="FY583" i="6" l="1"/>
  <c r="GC583" i="6"/>
  <c r="GG583" i="6"/>
  <c r="GK583" i="6"/>
  <c r="GB583" i="6"/>
  <c r="FZ583" i="6"/>
  <c r="FX583" i="6"/>
  <c r="GA583" i="6"/>
  <c r="GE583" i="6"/>
  <c r="GI583" i="6"/>
  <c r="GM583" i="6"/>
  <c r="GF583" i="6"/>
  <c r="GJ583" i="6"/>
  <c r="FY584" i="6" l="1"/>
  <c r="GC584" i="6"/>
  <c r="GG584" i="6"/>
  <c r="GK584" i="6"/>
  <c r="FZ584" i="6"/>
  <c r="FX584" i="6"/>
  <c r="GF584" i="6"/>
  <c r="GB584" i="6"/>
  <c r="GA584" i="6"/>
  <c r="GE584" i="6"/>
  <c r="GI584" i="6"/>
  <c r="GM584" i="6"/>
  <c r="GJ584" i="6"/>
  <c r="FY585" i="6" l="1"/>
  <c r="GC585" i="6"/>
  <c r="GG585" i="6"/>
  <c r="GK585" i="6"/>
  <c r="FZ585" i="6"/>
  <c r="FX585" i="6"/>
  <c r="GJ585" i="6"/>
  <c r="GF585" i="6"/>
  <c r="GA585" i="6"/>
  <c r="GE585" i="6"/>
  <c r="GI585" i="6"/>
  <c r="GM585" i="6"/>
  <c r="GB585" i="6"/>
  <c r="FY586" i="6" l="1"/>
  <c r="GC586" i="6"/>
  <c r="GG586" i="6"/>
  <c r="GK586" i="6"/>
  <c r="FZ586" i="6"/>
  <c r="GB586" i="6"/>
  <c r="GJ586" i="6"/>
  <c r="GA586" i="6"/>
  <c r="GE586" i="6"/>
  <c r="GI586" i="6"/>
  <c r="GM586" i="6"/>
  <c r="FX586" i="6"/>
  <c r="GF586" i="6"/>
  <c r="FY587" i="6" l="1"/>
  <c r="GC587" i="6"/>
  <c r="GG587" i="6"/>
  <c r="GK587" i="6"/>
  <c r="FZ587" i="6"/>
  <c r="FX587" i="6"/>
  <c r="GF587" i="6"/>
  <c r="GA587" i="6"/>
  <c r="GE587" i="6"/>
  <c r="GI587" i="6"/>
  <c r="GM587" i="6"/>
  <c r="GB587" i="6"/>
  <c r="GJ587" i="6"/>
  <c r="FY588" i="6" l="1"/>
  <c r="GC588" i="6"/>
  <c r="GG588" i="6"/>
  <c r="GK588" i="6"/>
  <c r="FZ588" i="6"/>
  <c r="GB588" i="6"/>
  <c r="FX588" i="6"/>
  <c r="GA588" i="6"/>
  <c r="GE588" i="6"/>
  <c r="GI588" i="6"/>
  <c r="GM588" i="6"/>
  <c r="GF588" i="6"/>
  <c r="GJ588" i="6"/>
  <c r="FY589" i="6" l="1"/>
  <c r="GC589" i="6"/>
  <c r="GG589" i="6"/>
  <c r="GK589" i="6"/>
  <c r="FX589" i="6"/>
  <c r="GJ589" i="6"/>
  <c r="FZ589" i="6"/>
  <c r="GB589" i="6"/>
  <c r="GA589" i="6"/>
  <c r="GE589" i="6"/>
  <c r="GI589" i="6"/>
  <c r="GM589" i="6"/>
  <c r="GF589" i="6"/>
  <c r="FY590" i="6" l="1"/>
  <c r="GC590" i="6"/>
  <c r="GG590" i="6"/>
  <c r="GK590" i="6"/>
  <c r="FZ590" i="6"/>
  <c r="GB590" i="6"/>
  <c r="GF590" i="6"/>
  <c r="GA590" i="6"/>
  <c r="GE590" i="6"/>
  <c r="GI590" i="6"/>
  <c r="GM590" i="6"/>
  <c r="FX590" i="6"/>
  <c r="GJ590" i="6"/>
  <c r="FY591" i="6" l="1"/>
  <c r="GC591" i="6"/>
  <c r="GG591" i="6"/>
  <c r="GK591" i="6"/>
  <c r="FX591" i="6"/>
  <c r="GJ591" i="6"/>
  <c r="FZ591" i="6"/>
  <c r="GB591" i="6"/>
  <c r="GA591" i="6"/>
  <c r="GE591" i="6"/>
  <c r="GI591" i="6"/>
  <c r="GM591" i="6"/>
  <c r="GF591" i="6"/>
  <c r="FY592" i="6" l="1"/>
  <c r="GC592" i="6"/>
  <c r="GG592" i="6"/>
  <c r="GK592" i="6"/>
  <c r="FZ592" i="6"/>
  <c r="GB592" i="6"/>
  <c r="GF592" i="6"/>
  <c r="GA592" i="6"/>
  <c r="GE592" i="6"/>
  <c r="GI592" i="6"/>
  <c r="GM592" i="6"/>
  <c r="FX592" i="6"/>
  <c r="GJ592" i="6"/>
  <c r="FY593" i="6" l="1"/>
  <c r="GC593" i="6"/>
  <c r="GG593" i="6"/>
  <c r="GK593" i="6"/>
  <c r="FZ593" i="6"/>
  <c r="FX593" i="6"/>
  <c r="GJ593" i="6"/>
  <c r="GF593" i="6"/>
  <c r="GA593" i="6"/>
  <c r="GE593" i="6"/>
  <c r="GI593" i="6"/>
  <c r="GM593" i="6"/>
  <c r="GB593" i="6"/>
  <c r="FY594" i="6" l="1"/>
  <c r="GC594" i="6"/>
  <c r="GG594" i="6"/>
  <c r="GK594" i="6"/>
  <c r="FZ594" i="6"/>
  <c r="GB594" i="6"/>
  <c r="GJ594" i="6"/>
  <c r="GA594" i="6"/>
  <c r="GE594" i="6"/>
  <c r="GI594" i="6"/>
  <c r="GM594" i="6"/>
  <c r="FX594" i="6"/>
  <c r="GF594" i="6"/>
  <c r="FY595" i="6" l="1"/>
  <c r="GC595" i="6"/>
  <c r="GG595" i="6"/>
  <c r="GK595" i="6"/>
  <c r="GJ595" i="6"/>
  <c r="FZ595" i="6"/>
  <c r="GB595" i="6"/>
  <c r="GA595" i="6"/>
  <c r="GE595" i="6"/>
  <c r="GI595" i="6"/>
  <c r="GM595" i="6"/>
  <c r="FX595" i="6"/>
  <c r="GF595" i="6"/>
  <c r="FY596" i="6" l="1"/>
  <c r="GC596" i="6"/>
  <c r="GG596" i="6"/>
  <c r="GK596" i="6"/>
  <c r="FZ596" i="6"/>
  <c r="GB596" i="6"/>
  <c r="GF596" i="6"/>
  <c r="GA596" i="6"/>
  <c r="GE596" i="6"/>
  <c r="GI596" i="6"/>
  <c r="GM596" i="6"/>
  <c r="FX596" i="6"/>
  <c r="GJ596" i="6"/>
  <c r="FY597" i="6" l="1"/>
  <c r="GC597" i="6"/>
  <c r="GG597" i="6"/>
  <c r="GK597" i="6"/>
  <c r="FX597" i="6"/>
  <c r="GJ597" i="6"/>
  <c r="FZ597" i="6"/>
  <c r="GF597" i="6"/>
  <c r="GA597" i="6"/>
  <c r="GE597" i="6"/>
  <c r="GI597" i="6"/>
  <c r="GM597" i="6"/>
  <c r="GB597" i="6"/>
  <c r="FY598" i="6" l="1"/>
  <c r="GC598" i="6"/>
  <c r="GG598" i="6"/>
  <c r="GK598" i="6"/>
  <c r="GF598" i="6"/>
  <c r="FZ598" i="6"/>
  <c r="GB598" i="6"/>
  <c r="GA598" i="6"/>
  <c r="GE598" i="6"/>
  <c r="GI598" i="6"/>
  <c r="GM598" i="6"/>
  <c r="FX598" i="6"/>
  <c r="GJ598" i="6"/>
  <c r="FY599" i="6" l="1"/>
  <c r="GC599" i="6"/>
  <c r="GG599" i="6"/>
  <c r="GK599" i="6"/>
  <c r="FZ599" i="6"/>
  <c r="GB599" i="6"/>
  <c r="FX599" i="6"/>
  <c r="GJ599" i="6"/>
  <c r="GA599" i="6"/>
  <c r="GE599" i="6"/>
  <c r="GI599" i="6"/>
  <c r="GM599" i="6"/>
  <c r="GF599" i="6"/>
  <c r="FY600" i="6" l="1"/>
  <c r="GC600" i="6"/>
  <c r="GG600" i="6"/>
  <c r="GK600" i="6"/>
  <c r="FZ600" i="6"/>
  <c r="FX600" i="6"/>
  <c r="GJ600" i="6"/>
  <c r="GF600" i="6"/>
  <c r="GA600" i="6"/>
  <c r="GE600" i="6"/>
  <c r="GI600" i="6"/>
  <c r="GM600" i="6"/>
  <c r="GB600" i="6"/>
  <c r="FY601" i="6" l="1"/>
  <c r="GC601" i="6"/>
  <c r="GG601" i="6"/>
  <c r="GK601" i="6"/>
  <c r="GJ601" i="6"/>
  <c r="FZ601" i="6"/>
  <c r="GB601" i="6"/>
  <c r="GA601" i="6"/>
  <c r="GE601" i="6"/>
  <c r="GI601" i="6"/>
  <c r="GM601" i="6"/>
  <c r="FX601" i="6"/>
  <c r="GF601" i="6"/>
  <c r="FY602" i="6" l="1"/>
  <c r="GC602" i="6"/>
  <c r="GG602" i="6"/>
  <c r="GK602" i="6"/>
  <c r="FZ602" i="6"/>
  <c r="GF602" i="6"/>
  <c r="FX602" i="6"/>
  <c r="GJ602" i="6"/>
  <c r="GA602" i="6"/>
  <c r="GE602" i="6"/>
  <c r="GI602" i="6"/>
  <c r="GM602" i="6"/>
  <c r="GB602" i="6"/>
  <c r="FY603" i="6" l="1"/>
  <c r="GC603" i="6"/>
  <c r="GG603" i="6"/>
  <c r="GK603" i="6"/>
  <c r="FZ603" i="6"/>
  <c r="GB603" i="6"/>
  <c r="GF603" i="6"/>
  <c r="GA603" i="6"/>
  <c r="GE603" i="6"/>
  <c r="GI603" i="6"/>
  <c r="GM603" i="6"/>
  <c r="FX603" i="6"/>
  <c r="GJ603" i="6"/>
  <c r="FY604" i="6" l="1"/>
  <c r="GC604" i="6"/>
  <c r="GG604" i="6"/>
  <c r="GK604" i="6"/>
  <c r="FZ604" i="6"/>
  <c r="FX604" i="6"/>
  <c r="GJ604" i="6"/>
  <c r="GB604" i="6"/>
  <c r="GA604" i="6"/>
  <c r="GE604" i="6"/>
  <c r="GI604" i="6"/>
  <c r="GM604" i="6"/>
  <c r="GF604" i="6"/>
  <c r="FU14" i="6"/>
  <c r="GH604" i="6" s="1"/>
  <c r="GL604" i="6" l="1"/>
  <c r="FU18" i="6"/>
  <c r="GL5" i="6" s="1"/>
  <c r="GL10" i="6"/>
  <c r="GL11" i="6"/>
  <c r="GL18" i="6"/>
  <c r="GL19" i="6"/>
  <c r="GL26" i="6"/>
  <c r="GL27" i="6"/>
  <c r="GL34" i="6"/>
  <c r="GL35" i="6"/>
  <c r="GL38" i="6"/>
  <c r="GL39" i="6"/>
  <c r="GL42" i="6"/>
  <c r="GL43" i="6"/>
  <c r="GL44" i="6"/>
  <c r="GL45" i="6"/>
  <c r="GL46" i="6"/>
  <c r="GL47" i="6"/>
  <c r="GL48" i="6"/>
  <c r="GL49" i="6"/>
  <c r="GL50" i="6"/>
  <c r="GL51" i="6"/>
  <c r="GL52" i="6"/>
  <c r="GL53" i="6"/>
  <c r="GL54" i="6"/>
  <c r="GL55" i="6"/>
  <c r="GL56" i="6"/>
  <c r="GL57" i="6"/>
  <c r="GL58" i="6"/>
  <c r="GL59" i="6"/>
  <c r="GL60" i="6"/>
  <c r="GL61" i="6"/>
  <c r="GL62" i="6"/>
  <c r="GL63" i="6"/>
  <c r="GL64" i="6"/>
  <c r="GL65" i="6"/>
  <c r="GL66" i="6"/>
  <c r="GL67" i="6"/>
  <c r="GL68" i="6"/>
  <c r="GL69" i="6"/>
  <c r="GL70" i="6"/>
  <c r="GL71" i="6"/>
  <c r="GL72" i="6"/>
  <c r="GL73" i="6"/>
  <c r="GL74" i="6"/>
  <c r="GL75" i="6"/>
  <c r="GL76" i="6"/>
  <c r="GL77" i="6"/>
  <c r="GL78" i="6"/>
  <c r="GL79" i="6"/>
  <c r="GL80" i="6"/>
  <c r="GL81" i="6"/>
  <c r="GL82" i="6"/>
  <c r="GL83" i="6"/>
  <c r="GL84" i="6"/>
  <c r="GL85" i="6"/>
  <c r="GL86" i="6"/>
  <c r="GL87" i="6"/>
  <c r="GL88" i="6"/>
  <c r="GL89" i="6"/>
  <c r="GL90" i="6"/>
  <c r="GL91" i="6"/>
  <c r="GL92" i="6"/>
  <c r="GL93" i="6"/>
  <c r="GL94" i="6"/>
  <c r="GL95" i="6"/>
  <c r="GL96" i="6"/>
  <c r="GL97" i="6"/>
  <c r="GL98" i="6"/>
  <c r="GL99" i="6"/>
  <c r="GL100" i="6"/>
  <c r="GL101" i="6"/>
  <c r="GL102" i="6"/>
  <c r="GL103" i="6"/>
  <c r="GL104" i="6"/>
  <c r="GL105" i="6"/>
  <c r="GL106" i="6"/>
  <c r="GL107" i="6"/>
  <c r="GL108" i="6"/>
  <c r="GL109" i="6"/>
  <c r="GL110" i="6"/>
  <c r="GL111" i="6"/>
  <c r="GL112" i="6"/>
  <c r="GL113" i="6"/>
  <c r="GL114" i="6"/>
  <c r="GL115" i="6"/>
  <c r="GL116" i="6"/>
  <c r="GL117" i="6"/>
  <c r="GL118" i="6"/>
  <c r="GL119" i="6"/>
  <c r="GL120" i="6"/>
  <c r="GL121" i="6"/>
  <c r="GL122" i="6"/>
  <c r="GL123" i="6"/>
  <c r="GL124" i="6"/>
  <c r="GL125" i="6"/>
  <c r="GL126" i="6"/>
  <c r="GL127" i="6"/>
  <c r="GL128" i="6"/>
  <c r="GL129" i="6"/>
  <c r="GL130" i="6"/>
  <c r="GL131" i="6"/>
  <c r="GL132" i="6"/>
  <c r="GL133" i="6"/>
  <c r="GL134" i="6"/>
  <c r="GL135" i="6"/>
  <c r="GL136" i="6"/>
  <c r="GL137" i="6"/>
  <c r="GL138" i="6"/>
  <c r="GL139" i="6"/>
  <c r="GL140" i="6"/>
  <c r="GL141" i="6"/>
  <c r="GL142" i="6"/>
  <c r="GL143" i="6"/>
  <c r="GL144" i="6"/>
  <c r="GL145" i="6"/>
  <c r="GL146" i="6"/>
  <c r="GL147" i="6"/>
  <c r="GL148" i="6"/>
  <c r="GL149" i="6"/>
  <c r="GL150" i="6"/>
  <c r="GL151" i="6"/>
  <c r="GL152" i="6"/>
  <c r="GL153" i="6"/>
  <c r="GL154" i="6"/>
  <c r="GL155" i="6"/>
  <c r="GL156" i="6"/>
  <c r="GL157" i="6"/>
  <c r="GL158" i="6"/>
  <c r="GL159" i="6"/>
  <c r="GL160" i="6"/>
  <c r="GL161" i="6"/>
  <c r="GL162" i="6"/>
  <c r="GL163" i="6"/>
  <c r="GL164" i="6"/>
  <c r="GL165" i="6"/>
  <c r="GL166" i="6"/>
  <c r="GL167" i="6"/>
  <c r="GL168" i="6"/>
  <c r="GL169" i="6"/>
  <c r="GL170" i="6"/>
  <c r="GL171" i="6"/>
  <c r="GL172" i="6"/>
  <c r="GL173" i="6"/>
  <c r="GL174" i="6"/>
  <c r="GL175" i="6"/>
  <c r="GL176" i="6"/>
  <c r="GL177" i="6"/>
  <c r="GL178" i="6"/>
  <c r="GL179" i="6"/>
  <c r="GL180" i="6"/>
  <c r="GL181" i="6"/>
  <c r="GL182" i="6"/>
  <c r="GL183" i="6"/>
  <c r="GL184" i="6"/>
  <c r="GL185" i="6"/>
  <c r="GL186" i="6"/>
  <c r="GL187" i="6"/>
  <c r="GL188" i="6"/>
  <c r="GL189" i="6"/>
  <c r="GL190" i="6"/>
  <c r="GL191" i="6"/>
  <c r="GL192" i="6"/>
  <c r="GL193" i="6"/>
  <c r="GL194" i="6"/>
  <c r="GL195" i="6"/>
  <c r="GL196" i="6"/>
  <c r="GL197" i="6"/>
  <c r="GL198" i="6"/>
  <c r="GL199" i="6"/>
  <c r="GL200" i="6"/>
  <c r="GL201" i="6"/>
  <c r="GL202" i="6"/>
  <c r="GL203" i="6"/>
  <c r="GL204" i="6"/>
  <c r="GL205" i="6"/>
  <c r="GL206" i="6"/>
  <c r="GL207" i="6"/>
  <c r="GL208" i="6"/>
  <c r="GL209" i="6"/>
  <c r="GL210" i="6"/>
  <c r="GL211" i="6"/>
  <c r="GL212" i="6"/>
  <c r="GL213" i="6"/>
  <c r="GL214" i="6"/>
  <c r="GL215" i="6"/>
  <c r="GL216" i="6"/>
  <c r="GL217" i="6"/>
  <c r="GL218" i="6"/>
  <c r="GL219" i="6"/>
  <c r="GL220" i="6"/>
  <c r="GL221" i="6"/>
  <c r="GL222" i="6"/>
  <c r="GL223" i="6"/>
  <c r="GL224" i="6"/>
  <c r="GL225" i="6"/>
  <c r="GL226" i="6"/>
  <c r="GL227" i="6"/>
  <c r="GL228" i="6"/>
  <c r="GL229" i="6"/>
  <c r="GL230" i="6"/>
  <c r="GL231" i="6"/>
  <c r="GL232" i="6"/>
  <c r="GL233" i="6"/>
  <c r="GL234" i="6"/>
  <c r="GL235" i="6"/>
  <c r="GL236" i="6"/>
  <c r="GL237" i="6"/>
  <c r="GL238" i="6"/>
  <c r="GL239" i="6"/>
  <c r="GL240" i="6"/>
  <c r="GL241" i="6"/>
  <c r="GL242" i="6"/>
  <c r="GL243" i="6"/>
  <c r="GL244" i="6"/>
  <c r="GL245" i="6"/>
  <c r="GL246" i="6"/>
  <c r="GL247" i="6"/>
  <c r="GL248" i="6"/>
  <c r="GL249" i="6"/>
  <c r="GL250" i="6"/>
  <c r="GL251" i="6"/>
  <c r="GL252" i="6"/>
  <c r="GL253" i="6"/>
  <c r="GL254" i="6"/>
  <c r="GL255" i="6"/>
  <c r="GL256" i="6"/>
  <c r="GL257" i="6"/>
  <c r="GL258" i="6"/>
  <c r="GL259" i="6"/>
  <c r="GL260" i="6"/>
  <c r="GL261" i="6"/>
  <c r="GL262" i="6"/>
  <c r="GL263" i="6"/>
  <c r="GL264" i="6"/>
  <c r="GL265" i="6"/>
  <c r="GL266" i="6"/>
  <c r="GL267" i="6"/>
  <c r="GL268" i="6"/>
  <c r="GL269" i="6"/>
  <c r="GL270" i="6"/>
  <c r="GL271" i="6"/>
  <c r="GL272" i="6"/>
  <c r="GL273" i="6"/>
  <c r="GL274" i="6"/>
  <c r="GL275" i="6"/>
  <c r="GL276" i="6"/>
  <c r="GL277" i="6"/>
  <c r="GL278" i="6"/>
  <c r="GL279" i="6"/>
  <c r="GL280" i="6"/>
  <c r="GL281" i="6"/>
  <c r="GL282" i="6"/>
  <c r="GL283" i="6"/>
  <c r="GL284" i="6"/>
  <c r="GL285" i="6"/>
  <c r="GL286" i="6"/>
  <c r="GL287" i="6"/>
  <c r="GL288" i="6"/>
  <c r="GL289" i="6"/>
  <c r="GL290" i="6"/>
  <c r="GL291" i="6"/>
  <c r="GL292" i="6"/>
  <c r="GL293" i="6"/>
  <c r="GL294" i="6"/>
  <c r="GL295" i="6"/>
  <c r="GL296" i="6"/>
  <c r="GL297" i="6"/>
  <c r="GL298" i="6"/>
  <c r="GL299" i="6"/>
  <c r="GL300" i="6"/>
  <c r="GL301" i="6"/>
  <c r="GL302" i="6"/>
  <c r="GL303" i="6"/>
  <c r="GL304" i="6"/>
  <c r="GL305" i="6"/>
  <c r="GL306" i="6"/>
  <c r="GL307" i="6"/>
  <c r="GL308" i="6"/>
  <c r="GL309" i="6"/>
  <c r="GL310" i="6"/>
  <c r="GL311" i="6"/>
  <c r="GL312" i="6"/>
  <c r="GL313" i="6"/>
  <c r="GL314" i="6"/>
  <c r="GL315" i="6"/>
  <c r="GL316" i="6"/>
  <c r="GL317" i="6"/>
  <c r="GL318" i="6"/>
  <c r="GL319" i="6"/>
  <c r="GL320" i="6"/>
  <c r="GL321" i="6"/>
  <c r="GL322" i="6"/>
  <c r="GL323" i="6"/>
  <c r="GL324" i="6"/>
  <c r="GL325" i="6"/>
  <c r="GL326" i="6"/>
  <c r="GL327" i="6"/>
  <c r="GL328" i="6"/>
  <c r="GL329" i="6"/>
  <c r="GL330" i="6"/>
  <c r="GL331" i="6"/>
  <c r="GL332" i="6"/>
  <c r="GL333" i="6"/>
  <c r="GL334" i="6"/>
  <c r="GL335" i="6"/>
  <c r="GL336" i="6"/>
  <c r="GL337" i="6"/>
  <c r="GL338" i="6"/>
  <c r="GL339" i="6"/>
  <c r="GL340" i="6"/>
  <c r="GL341" i="6"/>
  <c r="GL342" i="6"/>
  <c r="GL343" i="6"/>
  <c r="GL344" i="6"/>
  <c r="GL345" i="6"/>
  <c r="GL346" i="6"/>
  <c r="GL347" i="6"/>
  <c r="GL348" i="6"/>
  <c r="GL349" i="6"/>
  <c r="GL350" i="6"/>
  <c r="GL351" i="6"/>
  <c r="GL352" i="6"/>
  <c r="GL353" i="6"/>
  <c r="GL354" i="6"/>
  <c r="GL355" i="6"/>
  <c r="GL356" i="6"/>
  <c r="GL357" i="6"/>
  <c r="GL358" i="6"/>
  <c r="GL359" i="6"/>
  <c r="GL360" i="6"/>
  <c r="GL361" i="6"/>
  <c r="GL362" i="6"/>
  <c r="GL363" i="6"/>
  <c r="GL364" i="6"/>
  <c r="GL365" i="6"/>
  <c r="GL366" i="6"/>
  <c r="GL367" i="6"/>
  <c r="GL368" i="6"/>
  <c r="GL369" i="6"/>
  <c r="GL370" i="6"/>
  <c r="GL371" i="6"/>
  <c r="GL372" i="6"/>
  <c r="GL373" i="6"/>
  <c r="GL374" i="6"/>
  <c r="GL375" i="6"/>
  <c r="GL376" i="6"/>
  <c r="GL377" i="6"/>
  <c r="GL378" i="6"/>
  <c r="GL379" i="6"/>
  <c r="GL380" i="6"/>
  <c r="GL381" i="6"/>
  <c r="GL382" i="6"/>
  <c r="GL383" i="6"/>
  <c r="GL384" i="6"/>
  <c r="GL385" i="6"/>
  <c r="GL386" i="6"/>
  <c r="GL387" i="6"/>
  <c r="GL388" i="6"/>
  <c r="GL389" i="6"/>
  <c r="GL390" i="6"/>
  <c r="GL391" i="6"/>
  <c r="GL392" i="6"/>
  <c r="GL393" i="6"/>
  <c r="GL394" i="6"/>
  <c r="GL395" i="6"/>
  <c r="GL396" i="6"/>
  <c r="GL397" i="6"/>
  <c r="GL398" i="6"/>
  <c r="GL399" i="6"/>
  <c r="GL400" i="6"/>
  <c r="GL401" i="6"/>
  <c r="GL402" i="6"/>
  <c r="GL403" i="6"/>
  <c r="GL404" i="6"/>
  <c r="GL405" i="6"/>
  <c r="GL406" i="6"/>
  <c r="GL407" i="6"/>
  <c r="GL408" i="6"/>
  <c r="GL409" i="6"/>
  <c r="GL410" i="6"/>
  <c r="GL411" i="6"/>
  <c r="GL412" i="6"/>
  <c r="GL413" i="6"/>
  <c r="GL414" i="6"/>
  <c r="GL415" i="6"/>
  <c r="GL416" i="6"/>
  <c r="GL417" i="6"/>
  <c r="GL418" i="6"/>
  <c r="GL419" i="6"/>
  <c r="GL420" i="6"/>
  <c r="GL421" i="6"/>
  <c r="GL422" i="6"/>
  <c r="GL423" i="6"/>
  <c r="GL424" i="6"/>
  <c r="GL425" i="6"/>
  <c r="GL426" i="6"/>
  <c r="GL427" i="6"/>
  <c r="GL428" i="6"/>
  <c r="GL429" i="6"/>
  <c r="GL430" i="6"/>
  <c r="GL431" i="6"/>
  <c r="GL432" i="6"/>
  <c r="GL433" i="6"/>
  <c r="GL434" i="6"/>
  <c r="GL435" i="6"/>
  <c r="GL436" i="6"/>
  <c r="GL437" i="6"/>
  <c r="GL438" i="6"/>
  <c r="GL439" i="6"/>
  <c r="GL440" i="6"/>
  <c r="GL441" i="6"/>
  <c r="GL442" i="6"/>
  <c r="GL443" i="6"/>
  <c r="GL444" i="6"/>
  <c r="GL445" i="6"/>
  <c r="GL446" i="6"/>
  <c r="GL447" i="6"/>
  <c r="GL448" i="6"/>
  <c r="GL449" i="6"/>
  <c r="GL450" i="6"/>
  <c r="GL451" i="6"/>
  <c r="GL452" i="6"/>
  <c r="GL453" i="6"/>
  <c r="GL454" i="6"/>
  <c r="GL455" i="6"/>
  <c r="GL456" i="6"/>
  <c r="GL457" i="6"/>
  <c r="GL458" i="6"/>
  <c r="GL459" i="6"/>
  <c r="GL460" i="6"/>
  <c r="GL461" i="6"/>
  <c r="GL462" i="6"/>
  <c r="GL463" i="6"/>
  <c r="GL464" i="6"/>
  <c r="GL465" i="6"/>
  <c r="GL466" i="6"/>
  <c r="GL467" i="6"/>
  <c r="GL468" i="6"/>
  <c r="GL469" i="6"/>
  <c r="GL470" i="6"/>
  <c r="GL471" i="6"/>
  <c r="GL472" i="6"/>
  <c r="GL473" i="6"/>
  <c r="GL474" i="6"/>
  <c r="GL475" i="6"/>
  <c r="GL476" i="6"/>
  <c r="GL477" i="6"/>
  <c r="GL478" i="6"/>
  <c r="GL479" i="6"/>
  <c r="GL480" i="6"/>
  <c r="GL481" i="6"/>
  <c r="GL482" i="6"/>
  <c r="GL483" i="6"/>
  <c r="GL484" i="6"/>
  <c r="GL485" i="6"/>
  <c r="GL486" i="6"/>
  <c r="GL487" i="6"/>
  <c r="GL488" i="6"/>
  <c r="GL489" i="6"/>
  <c r="GL490" i="6"/>
  <c r="GL491" i="6"/>
  <c r="GL492" i="6"/>
  <c r="GL493" i="6"/>
  <c r="GL494" i="6"/>
  <c r="GL495" i="6"/>
  <c r="GL496" i="6"/>
  <c r="GL497" i="6"/>
  <c r="GL498" i="6"/>
  <c r="GL499" i="6"/>
  <c r="GL500" i="6"/>
  <c r="GL501" i="6"/>
  <c r="GL502" i="6"/>
  <c r="GL503" i="6"/>
  <c r="GL504" i="6"/>
  <c r="GL505" i="6"/>
  <c r="GL506" i="6"/>
  <c r="GL507" i="6"/>
  <c r="GL508" i="6"/>
  <c r="GL509" i="6"/>
  <c r="GL510" i="6"/>
  <c r="GL511" i="6"/>
  <c r="GL512" i="6"/>
  <c r="GL513" i="6"/>
  <c r="GL514" i="6"/>
  <c r="GL515" i="6"/>
  <c r="GL516" i="6"/>
  <c r="GL517" i="6"/>
  <c r="GL518" i="6"/>
  <c r="GL519" i="6"/>
  <c r="GL520" i="6"/>
  <c r="GL521" i="6"/>
  <c r="GL522" i="6"/>
  <c r="GL523" i="6"/>
  <c r="GL524" i="6"/>
  <c r="GL525" i="6"/>
  <c r="GL526" i="6"/>
  <c r="GL527" i="6"/>
  <c r="GL528" i="6"/>
  <c r="GL529" i="6"/>
  <c r="GL530" i="6"/>
  <c r="GL531" i="6"/>
  <c r="GL532" i="6"/>
  <c r="GL533" i="6"/>
  <c r="GL534" i="6"/>
  <c r="GL535" i="6"/>
  <c r="GL536" i="6"/>
  <c r="GL537" i="6"/>
  <c r="GL538" i="6"/>
  <c r="GL539" i="6"/>
  <c r="GL540" i="6"/>
  <c r="GL541" i="6"/>
  <c r="GL542" i="6"/>
  <c r="GL543" i="6"/>
  <c r="GL544" i="6"/>
  <c r="GL545" i="6"/>
  <c r="GL546" i="6"/>
  <c r="GL547" i="6"/>
  <c r="GL548" i="6"/>
  <c r="GL549" i="6"/>
  <c r="GL550" i="6"/>
  <c r="GL551" i="6"/>
  <c r="GL552" i="6"/>
  <c r="GL553" i="6"/>
  <c r="GL554" i="6"/>
  <c r="GL555" i="6"/>
  <c r="GL556" i="6"/>
  <c r="GL557" i="6"/>
  <c r="GL558" i="6"/>
  <c r="GL559" i="6"/>
  <c r="GL560" i="6"/>
  <c r="GL561" i="6"/>
  <c r="GL562" i="6"/>
  <c r="GL563" i="6"/>
  <c r="GL564" i="6"/>
  <c r="GL565" i="6"/>
  <c r="GL566" i="6"/>
  <c r="GL567" i="6"/>
  <c r="GL568" i="6"/>
  <c r="GL569" i="6"/>
  <c r="GL570" i="6"/>
  <c r="GL571" i="6"/>
  <c r="GL572" i="6"/>
  <c r="GL573" i="6"/>
  <c r="GL574" i="6"/>
  <c r="GL575" i="6"/>
  <c r="GL576" i="6"/>
  <c r="GL577" i="6"/>
  <c r="GL578" i="6"/>
  <c r="GL579" i="6"/>
  <c r="GL580" i="6"/>
  <c r="GL581" i="6"/>
  <c r="GL582" i="6"/>
  <c r="GL583" i="6"/>
  <c r="GL584" i="6"/>
  <c r="GL585" i="6"/>
  <c r="GL586" i="6"/>
  <c r="GL587" i="6"/>
  <c r="GL588" i="6"/>
  <c r="GL589" i="6"/>
  <c r="GL590" i="6"/>
  <c r="GL591" i="6"/>
  <c r="GL592" i="6"/>
  <c r="GL593" i="6"/>
  <c r="GL594" i="6"/>
  <c r="GL595" i="6"/>
  <c r="GL596" i="6"/>
  <c r="GL597" i="6"/>
  <c r="GL598" i="6"/>
  <c r="GL599" i="6"/>
  <c r="GL600" i="6"/>
  <c r="GL601" i="6"/>
  <c r="GL602" i="6"/>
  <c r="GL603" i="6"/>
  <c r="GH6" i="6"/>
  <c r="GH10" i="6"/>
  <c r="GN10" i="6" s="1"/>
  <c r="GH14" i="6"/>
  <c r="GH18" i="6"/>
  <c r="GH21" i="6"/>
  <c r="GH22" i="6"/>
  <c r="GH7" i="6"/>
  <c r="GH11" i="6"/>
  <c r="GH15" i="6"/>
  <c r="GH19" i="6"/>
  <c r="GN19" i="6" s="1"/>
  <c r="GH5" i="6"/>
  <c r="GH8" i="6"/>
  <c r="GH12" i="6"/>
  <c r="GH16" i="6"/>
  <c r="GH20" i="6"/>
  <c r="GH4" i="6"/>
  <c r="GH9" i="6"/>
  <c r="GH13" i="6"/>
  <c r="GH17" i="6"/>
  <c r="GH23" i="6"/>
  <c r="GH24" i="6"/>
  <c r="GH25" i="6"/>
  <c r="GH26" i="6"/>
  <c r="GH27" i="6"/>
  <c r="GH28" i="6"/>
  <c r="GH29" i="6"/>
  <c r="GH30" i="6"/>
  <c r="GH31" i="6"/>
  <c r="GH32" i="6"/>
  <c r="GH33" i="6"/>
  <c r="GH34" i="6"/>
  <c r="GH35" i="6"/>
  <c r="GH36" i="6"/>
  <c r="GH37" i="6"/>
  <c r="GH38" i="6"/>
  <c r="GH39" i="6"/>
  <c r="GH40" i="6"/>
  <c r="GH41" i="6"/>
  <c r="GH42" i="6"/>
  <c r="GH43" i="6"/>
  <c r="GH44" i="6"/>
  <c r="GN44" i="6" s="1"/>
  <c r="GH45" i="6"/>
  <c r="GN45" i="6" s="1"/>
  <c r="GH46" i="6"/>
  <c r="GH47" i="6"/>
  <c r="GH48" i="6"/>
  <c r="GH49" i="6"/>
  <c r="GN49" i="6" s="1"/>
  <c r="GH50" i="6"/>
  <c r="GH51" i="6"/>
  <c r="GH52" i="6"/>
  <c r="GH53" i="6"/>
  <c r="GN53" i="6" s="1"/>
  <c r="GH54" i="6"/>
  <c r="GH55" i="6"/>
  <c r="GH56" i="6"/>
  <c r="GN56" i="6" s="1"/>
  <c r="GH57" i="6"/>
  <c r="GN57" i="6" s="1"/>
  <c r="GH58" i="6"/>
  <c r="GH59" i="6"/>
  <c r="GH60" i="6"/>
  <c r="GN60" i="6" s="1"/>
  <c r="GH61" i="6"/>
  <c r="GN61" i="6" s="1"/>
  <c r="GH62" i="6"/>
  <c r="GH63" i="6"/>
  <c r="GH64" i="6"/>
  <c r="GN64" i="6" s="1"/>
  <c r="GH65" i="6"/>
  <c r="GN65" i="6" s="1"/>
  <c r="GH66" i="6"/>
  <c r="GH67" i="6"/>
  <c r="GH68" i="6"/>
  <c r="GN68" i="6" s="1"/>
  <c r="GH69" i="6"/>
  <c r="GN69" i="6" s="1"/>
  <c r="GH70" i="6"/>
  <c r="GH71" i="6"/>
  <c r="GH72" i="6"/>
  <c r="GN72" i="6" s="1"/>
  <c r="GH73" i="6"/>
  <c r="GN73" i="6" s="1"/>
  <c r="GH74" i="6"/>
  <c r="GH75" i="6"/>
  <c r="GH76" i="6"/>
  <c r="GN76" i="6" s="1"/>
  <c r="GH77" i="6"/>
  <c r="GN77" i="6" s="1"/>
  <c r="GH78" i="6"/>
  <c r="GN78" i="6" s="1"/>
  <c r="GH79" i="6"/>
  <c r="GH80" i="6"/>
  <c r="GN80" i="6" s="1"/>
  <c r="GH81" i="6"/>
  <c r="GN81" i="6" s="1"/>
  <c r="GH82" i="6"/>
  <c r="GH83" i="6"/>
  <c r="GN83" i="6" s="1"/>
  <c r="GH84" i="6"/>
  <c r="GN84" i="6" s="1"/>
  <c r="GH85" i="6"/>
  <c r="GN85" i="6" s="1"/>
  <c r="GH86" i="6"/>
  <c r="GH87" i="6"/>
  <c r="GH88" i="6"/>
  <c r="GN88" i="6" s="1"/>
  <c r="GH89" i="6"/>
  <c r="GN89" i="6" s="1"/>
  <c r="GH90" i="6"/>
  <c r="GH91" i="6"/>
  <c r="GN91" i="6" s="1"/>
  <c r="GH92" i="6"/>
  <c r="GN92" i="6" s="1"/>
  <c r="GH93" i="6"/>
  <c r="GN93" i="6" s="1"/>
  <c r="GH94" i="6"/>
  <c r="GN94" i="6" s="1"/>
  <c r="GH95" i="6"/>
  <c r="GH96" i="6"/>
  <c r="GH97" i="6"/>
  <c r="GN97" i="6" s="1"/>
  <c r="GH98" i="6"/>
  <c r="GH99" i="6"/>
  <c r="GH100" i="6"/>
  <c r="GN100" i="6" s="1"/>
  <c r="GH101" i="6"/>
  <c r="GN101" i="6" s="1"/>
  <c r="GH102" i="6"/>
  <c r="GH103" i="6"/>
  <c r="GH104" i="6"/>
  <c r="GN104" i="6" s="1"/>
  <c r="GH105" i="6"/>
  <c r="GN105" i="6" s="1"/>
  <c r="GH106" i="6"/>
  <c r="GH107" i="6"/>
  <c r="GH108" i="6"/>
  <c r="GH109" i="6"/>
  <c r="GN109" i="6" s="1"/>
  <c r="GH110" i="6"/>
  <c r="GN110" i="6" s="1"/>
  <c r="GH111" i="6"/>
  <c r="GH112" i="6"/>
  <c r="GN112" i="6" s="1"/>
  <c r="GH113" i="6"/>
  <c r="GN113" i="6" s="1"/>
  <c r="GH114" i="6"/>
  <c r="GN114" i="6" s="1"/>
  <c r="GH115" i="6"/>
  <c r="GN115" i="6" s="1"/>
  <c r="GH116" i="6"/>
  <c r="GN116" i="6" s="1"/>
  <c r="GH117" i="6"/>
  <c r="GN117" i="6" s="1"/>
  <c r="GH118" i="6"/>
  <c r="GN118" i="6" s="1"/>
  <c r="GH119" i="6"/>
  <c r="GH120" i="6"/>
  <c r="GN120" i="6" s="1"/>
  <c r="GH121" i="6"/>
  <c r="GN121" i="6" s="1"/>
  <c r="GH122" i="6"/>
  <c r="GN122" i="6" s="1"/>
  <c r="GH123" i="6"/>
  <c r="GH124" i="6"/>
  <c r="GN124" i="6" s="1"/>
  <c r="GH125" i="6"/>
  <c r="GN125" i="6" s="1"/>
  <c r="GH126" i="6"/>
  <c r="GH127" i="6"/>
  <c r="GH128" i="6"/>
  <c r="GH129" i="6"/>
  <c r="GN129" i="6" s="1"/>
  <c r="GH130" i="6"/>
  <c r="GH131" i="6"/>
  <c r="GH132" i="6"/>
  <c r="GN132" i="6" s="1"/>
  <c r="GH133" i="6"/>
  <c r="GN133" i="6" s="1"/>
  <c r="GH134" i="6"/>
  <c r="GN134" i="6" s="1"/>
  <c r="GH135" i="6"/>
  <c r="GH136" i="6"/>
  <c r="GN136" i="6" s="1"/>
  <c r="GH137" i="6"/>
  <c r="GN137" i="6" s="1"/>
  <c r="GH138" i="6"/>
  <c r="GN138" i="6" s="1"/>
  <c r="GH139" i="6"/>
  <c r="GH140" i="6"/>
  <c r="GN140" i="6" s="1"/>
  <c r="GH141" i="6"/>
  <c r="GN141" i="6" s="1"/>
  <c r="GH142" i="6"/>
  <c r="GN142" i="6" s="1"/>
  <c r="GH143" i="6"/>
  <c r="GH144" i="6"/>
  <c r="GN144" i="6" s="1"/>
  <c r="GH145" i="6"/>
  <c r="GN145" i="6" s="1"/>
  <c r="GH146" i="6"/>
  <c r="GN146" i="6" s="1"/>
  <c r="GH147" i="6"/>
  <c r="GH148" i="6"/>
  <c r="GN148" i="6" s="1"/>
  <c r="GH149" i="6"/>
  <c r="GN149" i="6" s="1"/>
  <c r="GH150" i="6"/>
  <c r="GN150" i="6" s="1"/>
  <c r="GH151" i="6"/>
  <c r="GH152" i="6"/>
  <c r="GN152" i="6" s="1"/>
  <c r="GH153" i="6"/>
  <c r="GN153" i="6" s="1"/>
  <c r="GH154" i="6"/>
  <c r="GN154" i="6" s="1"/>
  <c r="GH155" i="6"/>
  <c r="GH156" i="6"/>
  <c r="GN156" i="6" s="1"/>
  <c r="GH157" i="6"/>
  <c r="GN157" i="6" s="1"/>
  <c r="GH158" i="6"/>
  <c r="GN158" i="6" s="1"/>
  <c r="GH159" i="6"/>
  <c r="GH160" i="6"/>
  <c r="GN160" i="6" s="1"/>
  <c r="GH161" i="6"/>
  <c r="GN161" i="6" s="1"/>
  <c r="GH162" i="6"/>
  <c r="GN162" i="6" s="1"/>
  <c r="GH163" i="6"/>
  <c r="GH164" i="6"/>
  <c r="GN164" i="6" s="1"/>
  <c r="GH165" i="6"/>
  <c r="GN165" i="6" s="1"/>
  <c r="GH166" i="6"/>
  <c r="GN166" i="6" s="1"/>
  <c r="GH167" i="6"/>
  <c r="GH168" i="6"/>
  <c r="GN168" i="6" s="1"/>
  <c r="GH169" i="6"/>
  <c r="GN169" i="6" s="1"/>
  <c r="GH170" i="6"/>
  <c r="GN170" i="6" s="1"/>
  <c r="GH171" i="6"/>
  <c r="GH172" i="6"/>
  <c r="GN172" i="6" s="1"/>
  <c r="GH173" i="6"/>
  <c r="GN173" i="6" s="1"/>
  <c r="GH174" i="6"/>
  <c r="GN174" i="6" s="1"/>
  <c r="GH175" i="6"/>
  <c r="GH176" i="6"/>
  <c r="GN176" i="6" s="1"/>
  <c r="GH177" i="6"/>
  <c r="GN177" i="6" s="1"/>
  <c r="GH178" i="6"/>
  <c r="GN178" i="6" s="1"/>
  <c r="GH179" i="6"/>
  <c r="GH180" i="6"/>
  <c r="GN180" i="6" s="1"/>
  <c r="GH181" i="6"/>
  <c r="GN181" i="6" s="1"/>
  <c r="GH182" i="6"/>
  <c r="GN182" i="6" s="1"/>
  <c r="GH183" i="6"/>
  <c r="GH184" i="6"/>
  <c r="GN184" i="6" s="1"/>
  <c r="K184" i="12" s="1"/>
  <c r="M184" i="12" s="1"/>
  <c r="N184" i="12" s="1"/>
  <c r="GH185" i="6"/>
  <c r="GH186" i="6"/>
  <c r="GH187" i="6"/>
  <c r="GN187" i="6" s="1"/>
  <c r="GH188" i="6"/>
  <c r="GN188" i="6" s="1"/>
  <c r="K188" i="12" s="1"/>
  <c r="M188" i="12" s="1"/>
  <c r="N188" i="12" s="1"/>
  <c r="GH189" i="6"/>
  <c r="GN189" i="6" s="1"/>
  <c r="K189" i="12" s="1"/>
  <c r="GH190" i="6"/>
  <c r="GH191" i="6"/>
  <c r="GN191" i="6" s="1"/>
  <c r="K191" i="12" s="1"/>
  <c r="GH192" i="6"/>
  <c r="GN192" i="6" s="1"/>
  <c r="K192" i="12" s="1"/>
  <c r="M192" i="12" s="1"/>
  <c r="N192" i="12" s="1"/>
  <c r="GH193" i="6"/>
  <c r="GN193" i="6" s="1"/>
  <c r="K193" i="12" s="1"/>
  <c r="GH194" i="6"/>
  <c r="GH195" i="6"/>
  <c r="GH196" i="6"/>
  <c r="GN196" i="6" s="1"/>
  <c r="K196" i="12" s="1"/>
  <c r="M196" i="12" s="1"/>
  <c r="N196" i="12" s="1"/>
  <c r="GH197" i="6"/>
  <c r="GN197" i="6" s="1"/>
  <c r="K197" i="12" s="1"/>
  <c r="GH198" i="6"/>
  <c r="GH199" i="6"/>
  <c r="GH200" i="6"/>
  <c r="GH201" i="6"/>
  <c r="GN201" i="6" s="1"/>
  <c r="K201" i="12" s="1"/>
  <c r="GH202" i="6"/>
  <c r="GH203" i="6"/>
  <c r="GH204" i="6"/>
  <c r="GN204" i="6" s="1"/>
  <c r="K204" i="12" s="1"/>
  <c r="M204" i="12" s="1"/>
  <c r="N204" i="12" s="1"/>
  <c r="GH205" i="6"/>
  <c r="GN205" i="6" s="1"/>
  <c r="K205" i="12" s="1"/>
  <c r="GH206" i="6"/>
  <c r="GH207" i="6"/>
  <c r="GH208" i="6"/>
  <c r="GN208" i="6" s="1"/>
  <c r="K208" i="12" s="1"/>
  <c r="M208" i="12" s="1"/>
  <c r="N208" i="12" s="1"/>
  <c r="GH209" i="6"/>
  <c r="GN209" i="6" s="1"/>
  <c r="GH210" i="6"/>
  <c r="GH211" i="6"/>
  <c r="GH212" i="6"/>
  <c r="GN212" i="6" s="1"/>
  <c r="K212" i="12" s="1"/>
  <c r="M212" i="12" s="1"/>
  <c r="N212" i="12" s="1"/>
  <c r="GH213" i="6"/>
  <c r="GN213" i="6" s="1"/>
  <c r="K213" i="12" s="1"/>
  <c r="GH214" i="6"/>
  <c r="GH215" i="6"/>
  <c r="GH216" i="6"/>
  <c r="GH217" i="6"/>
  <c r="GN217" i="6" s="1"/>
  <c r="K217" i="12" s="1"/>
  <c r="GH218" i="6"/>
  <c r="GH219" i="6"/>
  <c r="GH220" i="6"/>
  <c r="GH221" i="6"/>
  <c r="GN221" i="6" s="1"/>
  <c r="K221" i="12" s="1"/>
  <c r="GH222" i="6"/>
  <c r="GH223" i="6"/>
  <c r="GH224" i="6"/>
  <c r="GN224" i="6" s="1"/>
  <c r="K224" i="12" s="1"/>
  <c r="M224" i="12" s="1"/>
  <c r="N224" i="12" s="1"/>
  <c r="GH225" i="6"/>
  <c r="GN225" i="6" s="1"/>
  <c r="K225" i="12" s="1"/>
  <c r="GH226" i="6"/>
  <c r="GH227" i="6"/>
  <c r="GH228" i="6"/>
  <c r="GN228" i="6" s="1"/>
  <c r="K228" i="12" s="1"/>
  <c r="M228" i="12" s="1"/>
  <c r="N228" i="12" s="1"/>
  <c r="GH229" i="6"/>
  <c r="GN229" i="6" s="1"/>
  <c r="K229" i="12" s="1"/>
  <c r="GH230" i="6"/>
  <c r="GH231" i="6"/>
  <c r="GH232" i="6"/>
  <c r="GH233" i="6"/>
  <c r="GN233" i="6" s="1"/>
  <c r="K233" i="12" s="1"/>
  <c r="GH234" i="6"/>
  <c r="GH235" i="6"/>
  <c r="GH236" i="6"/>
  <c r="GN236" i="6" s="1"/>
  <c r="K236" i="12" s="1"/>
  <c r="M236" i="12" s="1"/>
  <c r="N236" i="12" s="1"/>
  <c r="GH237" i="6"/>
  <c r="GN237" i="6" s="1"/>
  <c r="K237" i="12" s="1"/>
  <c r="GH238" i="6"/>
  <c r="GH239" i="6"/>
  <c r="GH240" i="6"/>
  <c r="GN240" i="6" s="1"/>
  <c r="K240" i="12" s="1"/>
  <c r="M240" i="12" s="1"/>
  <c r="N240" i="12" s="1"/>
  <c r="GH241" i="6"/>
  <c r="GN241" i="6" s="1"/>
  <c r="K241" i="12" s="1"/>
  <c r="GH242" i="6"/>
  <c r="GH243" i="6"/>
  <c r="GH244" i="6"/>
  <c r="GH245" i="6"/>
  <c r="GN245" i="6" s="1"/>
  <c r="K245" i="12" s="1"/>
  <c r="GH246" i="6"/>
  <c r="GH247" i="6"/>
  <c r="GH248" i="6"/>
  <c r="GN248" i="6" s="1"/>
  <c r="K248" i="12" s="1"/>
  <c r="M248" i="12" s="1"/>
  <c r="N248" i="12" s="1"/>
  <c r="GH249" i="6"/>
  <c r="GH250" i="6"/>
  <c r="GH251" i="6"/>
  <c r="GN251" i="6" s="1"/>
  <c r="GH252" i="6"/>
  <c r="GN252" i="6" s="1"/>
  <c r="K252" i="12" s="1"/>
  <c r="M252" i="12" s="1"/>
  <c r="N252" i="12" s="1"/>
  <c r="GH253" i="6"/>
  <c r="GN253" i="6" s="1"/>
  <c r="K253" i="12" s="1"/>
  <c r="GH254" i="6"/>
  <c r="GH255" i="6"/>
  <c r="GH256" i="6"/>
  <c r="GN256" i="6" s="1"/>
  <c r="K256" i="12" s="1"/>
  <c r="M256" i="12" s="1"/>
  <c r="N256" i="12" s="1"/>
  <c r="GH257" i="6"/>
  <c r="GN257" i="6" s="1"/>
  <c r="K257" i="12" s="1"/>
  <c r="GH258" i="6"/>
  <c r="GH259" i="6"/>
  <c r="GH260" i="6"/>
  <c r="GN260" i="6" s="1"/>
  <c r="K260" i="12" s="1"/>
  <c r="M260" i="12" s="1"/>
  <c r="N260" i="12" s="1"/>
  <c r="GH261" i="6"/>
  <c r="GN261" i="6" s="1"/>
  <c r="K261" i="12" s="1"/>
  <c r="GH262" i="6"/>
  <c r="GH263" i="6"/>
  <c r="GH264" i="6"/>
  <c r="GH265" i="6"/>
  <c r="GN265" i="6" s="1"/>
  <c r="K265" i="12" s="1"/>
  <c r="GH266" i="6"/>
  <c r="GH267" i="6"/>
  <c r="GH268" i="6"/>
  <c r="GN268" i="6" s="1"/>
  <c r="K268" i="12" s="1"/>
  <c r="M268" i="12" s="1"/>
  <c r="N268" i="12" s="1"/>
  <c r="GH269" i="6"/>
  <c r="GN269" i="6" s="1"/>
  <c r="K269" i="12" s="1"/>
  <c r="GH270" i="6"/>
  <c r="GH271" i="6"/>
  <c r="GH272" i="6"/>
  <c r="GH273" i="6"/>
  <c r="GN273" i="6" s="1"/>
  <c r="K273" i="12" s="1"/>
  <c r="GH274" i="6"/>
  <c r="GH275" i="6"/>
  <c r="GN275" i="6" s="1"/>
  <c r="GH276" i="6"/>
  <c r="GN276" i="6" s="1"/>
  <c r="K276" i="12" s="1"/>
  <c r="M276" i="12" s="1"/>
  <c r="N276" i="12" s="1"/>
  <c r="GH277" i="6"/>
  <c r="GN277" i="6" s="1"/>
  <c r="K277" i="12" s="1"/>
  <c r="GH278" i="6"/>
  <c r="GH279" i="6"/>
  <c r="GH280" i="6"/>
  <c r="GH281" i="6"/>
  <c r="GN281" i="6" s="1"/>
  <c r="K281" i="12" s="1"/>
  <c r="GH282" i="6"/>
  <c r="GH283" i="6"/>
  <c r="GN283" i="6" s="1"/>
  <c r="GH284" i="6"/>
  <c r="GN284" i="6" s="1"/>
  <c r="K284" i="12" s="1"/>
  <c r="M284" i="12" s="1"/>
  <c r="N284" i="12" s="1"/>
  <c r="GH285" i="6"/>
  <c r="GN285" i="6" s="1"/>
  <c r="K285" i="12" s="1"/>
  <c r="GH286" i="6"/>
  <c r="GH287" i="6"/>
  <c r="GH288" i="6"/>
  <c r="GN288" i="6" s="1"/>
  <c r="K288" i="12" s="1"/>
  <c r="M288" i="12" s="1"/>
  <c r="N288" i="12" s="1"/>
  <c r="GH289" i="6"/>
  <c r="GN289" i="6" s="1"/>
  <c r="K289" i="12" s="1"/>
  <c r="GH290" i="6"/>
  <c r="GH291" i="6"/>
  <c r="GH292" i="6"/>
  <c r="GN292" i="6" s="1"/>
  <c r="K292" i="12" s="1"/>
  <c r="M292" i="12" s="1"/>
  <c r="N292" i="12" s="1"/>
  <c r="GH293" i="6"/>
  <c r="GN293" i="6" s="1"/>
  <c r="K293" i="12" s="1"/>
  <c r="GH294" i="6"/>
  <c r="GH295" i="6"/>
  <c r="GH296" i="6"/>
  <c r="GN296" i="6" s="1"/>
  <c r="GH297" i="6"/>
  <c r="GN297" i="6" s="1"/>
  <c r="K297" i="12" s="1"/>
  <c r="GH298" i="6"/>
  <c r="GH299" i="6"/>
  <c r="GH300" i="6"/>
  <c r="GN300" i="6" s="1"/>
  <c r="K300" i="12" s="1"/>
  <c r="M300" i="12" s="1"/>
  <c r="N300" i="12" s="1"/>
  <c r="GH301" i="6"/>
  <c r="GN301" i="6" s="1"/>
  <c r="K301" i="12" s="1"/>
  <c r="GH302" i="6"/>
  <c r="GH303" i="6"/>
  <c r="GH304" i="6"/>
  <c r="GN304" i="6" s="1"/>
  <c r="K304" i="12" s="1"/>
  <c r="M304" i="12" s="1"/>
  <c r="N304" i="12" s="1"/>
  <c r="GH305" i="6"/>
  <c r="GN305" i="6" s="1"/>
  <c r="K305" i="12" s="1"/>
  <c r="GH306" i="6"/>
  <c r="GH307" i="6"/>
  <c r="GN307" i="6" s="1"/>
  <c r="GH308" i="6"/>
  <c r="GN308" i="6" s="1"/>
  <c r="GH309" i="6"/>
  <c r="GN309" i="6" s="1"/>
  <c r="K309" i="12" s="1"/>
  <c r="GH310" i="6"/>
  <c r="GH311" i="6"/>
  <c r="GH312" i="6"/>
  <c r="GN312" i="6" s="1"/>
  <c r="K312" i="12" s="1"/>
  <c r="M312" i="12" s="1"/>
  <c r="N312" i="12" s="1"/>
  <c r="GH313" i="6"/>
  <c r="GN313" i="6" s="1"/>
  <c r="K313" i="12" s="1"/>
  <c r="GH314" i="6"/>
  <c r="GH315" i="6"/>
  <c r="GH316" i="6"/>
  <c r="GH317" i="6"/>
  <c r="GN317" i="6" s="1"/>
  <c r="K317" i="12" s="1"/>
  <c r="GH318" i="6"/>
  <c r="GH319" i="6"/>
  <c r="GN319" i="6" s="1"/>
  <c r="K319" i="12" s="1"/>
  <c r="GH320" i="6"/>
  <c r="GN320" i="6" s="1"/>
  <c r="GH321" i="6"/>
  <c r="GN321" i="6" s="1"/>
  <c r="K321" i="12" s="1"/>
  <c r="GH322" i="6"/>
  <c r="GN322" i="6" s="1"/>
  <c r="GH323" i="6"/>
  <c r="GN323" i="6" s="1"/>
  <c r="GH324" i="6"/>
  <c r="GN324" i="6" s="1"/>
  <c r="K324" i="12" s="1"/>
  <c r="M324" i="12" s="1"/>
  <c r="N324" i="12" s="1"/>
  <c r="GH325" i="6"/>
  <c r="GN325" i="6" s="1"/>
  <c r="K325" i="12" s="1"/>
  <c r="GH326" i="6"/>
  <c r="GH327" i="6"/>
  <c r="GH328" i="6"/>
  <c r="GH329" i="6"/>
  <c r="GN329" i="6" s="1"/>
  <c r="K329" i="12" s="1"/>
  <c r="GH330" i="6"/>
  <c r="GH331" i="6"/>
  <c r="GH332" i="6"/>
  <c r="GN332" i="6" s="1"/>
  <c r="K332" i="12" s="1"/>
  <c r="M332" i="12" s="1"/>
  <c r="N332" i="12" s="1"/>
  <c r="GH333" i="6"/>
  <c r="GN333" i="6" s="1"/>
  <c r="K333" i="12" s="1"/>
  <c r="GH334" i="6"/>
  <c r="GH335" i="6"/>
  <c r="GN335" i="6" s="1"/>
  <c r="K335" i="12" s="1"/>
  <c r="GH336" i="6"/>
  <c r="GN336" i="6" s="1"/>
  <c r="K336" i="12" s="1"/>
  <c r="M336" i="12" s="1"/>
  <c r="N336" i="12" s="1"/>
  <c r="GH337" i="6"/>
  <c r="GN337" i="6" s="1"/>
  <c r="K337" i="12" s="1"/>
  <c r="GH338" i="6"/>
  <c r="GH339" i="6"/>
  <c r="GN339" i="6" s="1"/>
  <c r="GH340" i="6"/>
  <c r="GN340" i="6" s="1"/>
  <c r="GH341" i="6"/>
  <c r="GN341" i="6" s="1"/>
  <c r="K341" i="12" s="1"/>
  <c r="GH342" i="6"/>
  <c r="GH343" i="6"/>
  <c r="GN343" i="6" s="1"/>
  <c r="K343" i="12" s="1"/>
  <c r="GH344" i="6"/>
  <c r="GH345" i="6"/>
  <c r="GN345" i="6" s="1"/>
  <c r="K345" i="12" s="1"/>
  <c r="GH346" i="6"/>
  <c r="GH347" i="6"/>
  <c r="GH348" i="6"/>
  <c r="GN348" i="6" s="1"/>
  <c r="K348" i="12" s="1"/>
  <c r="M348" i="12" s="1"/>
  <c r="N348" i="12" s="1"/>
  <c r="GH349" i="6"/>
  <c r="GN349" i="6" s="1"/>
  <c r="K349" i="12" s="1"/>
  <c r="GH350" i="6"/>
  <c r="GH351" i="6"/>
  <c r="GN351" i="6" s="1"/>
  <c r="K351" i="12" s="1"/>
  <c r="GH352" i="6"/>
  <c r="GN352" i="6" s="1"/>
  <c r="GH353" i="6"/>
  <c r="GN353" i="6" s="1"/>
  <c r="K353" i="12" s="1"/>
  <c r="GH354" i="6"/>
  <c r="GH355" i="6"/>
  <c r="GN355" i="6" s="1"/>
  <c r="GH356" i="6"/>
  <c r="GN356" i="6" s="1"/>
  <c r="GH357" i="6"/>
  <c r="GN357" i="6" s="1"/>
  <c r="K357" i="12" s="1"/>
  <c r="GH358" i="6"/>
  <c r="GH359" i="6"/>
  <c r="GH360" i="6"/>
  <c r="GN360" i="6" s="1"/>
  <c r="K360" i="12" s="1"/>
  <c r="M360" i="12" s="1"/>
  <c r="N360" i="12" s="1"/>
  <c r="GH361" i="6"/>
  <c r="GN361" i="6" s="1"/>
  <c r="K361" i="12" s="1"/>
  <c r="GH362" i="6"/>
  <c r="GH363" i="6"/>
  <c r="GN363" i="6" s="1"/>
  <c r="K363" i="12" s="1"/>
  <c r="M363" i="12" s="1"/>
  <c r="N363" i="12" s="1"/>
  <c r="GH364" i="6"/>
  <c r="GN364" i="6" s="1"/>
  <c r="K364" i="12" s="1"/>
  <c r="M364" i="12" s="1"/>
  <c r="N364" i="12" s="1"/>
  <c r="GH365" i="6"/>
  <c r="GN365" i="6" s="1"/>
  <c r="K365" i="12" s="1"/>
  <c r="GH366" i="6"/>
  <c r="GH367" i="6"/>
  <c r="GH368" i="6"/>
  <c r="GN368" i="6" s="1"/>
  <c r="GH369" i="6"/>
  <c r="GN369" i="6" s="1"/>
  <c r="K369" i="12" s="1"/>
  <c r="GH370" i="6"/>
  <c r="GH371" i="6"/>
  <c r="GN371" i="6" s="1"/>
  <c r="K371" i="12" s="1"/>
  <c r="GH372" i="6"/>
  <c r="GN372" i="6" s="1"/>
  <c r="K372" i="12" s="1"/>
  <c r="M372" i="12" s="1"/>
  <c r="N372" i="12" s="1"/>
  <c r="GH373" i="6"/>
  <c r="GN373" i="6" s="1"/>
  <c r="K373" i="12" s="1"/>
  <c r="GH374" i="6"/>
  <c r="GH375" i="6"/>
  <c r="GH376" i="6"/>
  <c r="GH377" i="6"/>
  <c r="GH378" i="6"/>
  <c r="GH379" i="6"/>
  <c r="GN379" i="6" s="1"/>
  <c r="K379" i="12" s="1"/>
  <c r="M379" i="12" s="1"/>
  <c r="N379" i="12" s="1"/>
  <c r="GH380" i="6"/>
  <c r="GN380" i="6" s="1"/>
  <c r="K380" i="12" s="1"/>
  <c r="M380" i="12" s="1"/>
  <c r="N380" i="12" s="1"/>
  <c r="GH381" i="6"/>
  <c r="GN381" i="6" s="1"/>
  <c r="K381" i="12" s="1"/>
  <c r="GH382" i="6"/>
  <c r="GH383" i="6"/>
  <c r="GH384" i="6"/>
  <c r="GN384" i="6" s="1"/>
  <c r="K384" i="12" s="1"/>
  <c r="M384" i="12" s="1"/>
  <c r="N384" i="12" s="1"/>
  <c r="GH385" i="6"/>
  <c r="GN385" i="6" s="1"/>
  <c r="K385" i="12" s="1"/>
  <c r="GH386" i="6"/>
  <c r="GH387" i="6"/>
  <c r="GH388" i="6"/>
  <c r="GH389" i="6"/>
  <c r="GN389" i="6" s="1"/>
  <c r="K389" i="12" s="1"/>
  <c r="GH390" i="6"/>
  <c r="GH391" i="6"/>
  <c r="GN391" i="6" s="1"/>
  <c r="K391" i="12" s="1"/>
  <c r="GH392" i="6"/>
  <c r="GN392" i="6" s="1"/>
  <c r="K392" i="12" s="1"/>
  <c r="M392" i="12" s="1"/>
  <c r="N392" i="12" s="1"/>
  <c r="GH393" i="6"/>
  <c r="GN393" i="6" s="1"/>
  <c r="K393" i="12" s="1"/>
  <c r="GH394" i="6"/>
  <c r="GH395" i="6"/>
  <c r="GN395" i="6" s="1"/>
  <c r="K395" i="12" s="1"/>
  <c r="M395" i="12" s="1"/>
  <c r="N395" i="12" s="1"/>
  <c r="GH396" i="6"/>
  <c r="GN396" i="6" s="1"/>
  <c r="K396" i="12" s="1"/>
  <c r="M396" i="12" s="1"/>
  <c r="N396" i="12" s="1"/>
  <c r="GH397" i="6"/>
  <c r="GN397" i="6" s="1"/>
  <c r="K397" i="12" s="1"/>
  <c r="GH398" i="6"/>
  <c r="GH399" i="6"/>
  <c r="GH400" i="6"/>
  <c r="GN400" i="6" s="1"/>
  <c r="K400" i="12" s="1"/>
  <c r="M400" i="12" s="1"/>
  <c r="N400" i="12" s="1"/>
  <c r="GH401" i="6"/>
  <c r="GN401" i="6" s="1"/>
  <c r="K401" i="12" s="1"/>
  <c r="GH402" i="6"/>
  <c r="GH403" i="6"/>
  <c r="GH404" i="6"/>
  <c r="GN404" i="6" s="1"/>
  <c r="K404" i="12" s="1"/>
  <c r="M404" i="12" s="1"/>
  <c r="N404" i="12" s="1"/>
  <c r="GH405" i="6"/>
  <c r="GN405" i="6" s="1"/>
  <c r="K405" i="12" s="1"/>
  <c r="GH406" i="6"/>
  <c r="GH407" i="6"/>
  <c r="GH408" i="6"/>
  <c r="GN408" i="6" s="1"/>
  <c r="K408" i="12" s="1"/>
  <c r="M408" i="12" s="1"/>
  <c r="N408" i="12" s="1"/>
  <c r="GH409" i="6"/>
  <c r="GN409" i="6" s="1"/>
  <c r="K409" i="12" s="1"/>
  <c r="GH410" i="6"/>
  <c r="GH411" i="6"/>
  <c r="GN411" i="6" s="1"/>
  <c r="K411" i="12" s="1"/>
  <c r="M411" i="12" s="1"/>
  <c r="N411" i="12" s="1"/>
  <c r="GH412" i="6"/>
  <c r="GN412" i="6" s="1"/>
  <c r="K412" i="12" s="1"/>
  <c r="M412" i="12" s="1"/>
  <c r="N412" i="12" s="1"/>
  <c r="GH413" i="6"/>
  <c r="GN413" i="6" s="1"/>
  <c r="K413" i="12" s="1"/>
  <c r="GH414" i="6"/>
  <c r="GH415" i="6"/>
  <c r="GH416" i="6"/>
  <c r="GN416" i="6" s="1"/>
  <c r="K416" i="12" s="1"/>
  <c r="M416" i="12" s="1"/>
  <c r="N416" i="12" s="1"/>
  <c r="GH417" i="6"/>
  <c r="GN417" i="6" s="1"/>
  <c r="K417" i="12" s="1"/>
  <c r="GH418" i="6"/>
  <c r="GH419" i="6"/>
  <c r="GN419" i="6" s="1"/>
  <c r="K419" i="12" s="1"/>
  <c r="GH420" i="6"/>
  <c r="GN420" i="6" s="1"/>
  <c r="K420" i="12" s="1"/>
  <c r="M420" i="12" s="1"/>
  <c r="N420" i="12" s="1"/>
  <c r="GH421" i="6"/>
  <c r="GN421" i="6" s="1"/>
  <c r="K421" i="12" s="1"/>
  <c r="GH422" i="6"/>
  <c r="GH423" i="6"/>
  <c r="GN423" i="6" s="1"/>
  <c r="K423" i="12" s="1"/>
  <c r="GH424" i="6"/>
  <c r="GN424" i="6" s="1"/>
  <c r="K424" i="12" s="1"/>
  <c r="M424" i="12" s="1"/>
  <c r="N424" i="12" s="1"/>
  <c r="GH425" i="6"/>
  <c r="GN425" i="6" s="1"/>
  <c r="K425" i="12" s="1"/>
  <c r="M425" i="12" s="1"/>
  <c r="N425" i="12" s="1"/>
  <c r="GH426" i="6"/>
  <c r="GH427" i="6"/>
  <c r="GH428" i="6"/>
  <c r="GN428" i="6" s="1"/>
  <c r="K428" i="12" s="1"/>
  <c r="M428" i="12" s="1"/>
  <c r="N428" i="12" s="1"/>
  <c r="GH429" i="6"/>
  <c r="GN429" i="6" s="1"/>
  <c r="K429" i="12" s="1"/>
  <c r="GH430" i="6"/>
  <c r="GH431" i="6"/>
  <c r="GN431" i="6" s="1"/>
  <c r="K431" i="12" s="1"/>
  <c r="GH432" i="6"/>
  <c r="GN432" i="6" s="1"/>
  <c r="K432" i="12" s="1"/>
  <c r="M432" i="12" s="1"/>
  <c r="N432" i="12" s="1"/>
  <c r="GH433" i="6"/>
  <c r="GN433" i="6" s="1"/>
  <c r="K433" i="12" s="1"/>
  <c r="M433" i="12" s="1"/>
  <c r="N433" i="12" s="1"/>
  <c r="GH434" i="6"/>
  <c r="GH435" i="6"/>
  <c r="GN435" i="6" s="1"/>
  <c r="GH436" i="6"/>
  <c r="GN436" i="6" s="1"/>
  <c r="K436" i="12" s="1"/>
  <c r="M436" i="12" s="1"/>
  <c r="N436" i="12" s="1"/>
  <c r="GH437" i="6"/>
  <c r="GN437" i="6" s="1"/>
  <c r="K437" i="12" s="1"/>
  <c r="M437" i="12" s="1"/>
  <c r="N437" i="12" s="1"/>
  <c r="GH438" i="6"/>
  <c r="GH439" i="6"/>
  <c r="GN439" i="6" s="1"/>
  <c r="K439" i="12" s="1"/>
  <c r="GH440" i="6"/>
  <c r="GN440" i="6" s="1"/>
  <c r="K440" i="12" s="1"/>
  <c r="M440" i="12" s="1"/>
  <c r="N440" i="12" s="1"/>
  <c r="GH441" i="6"/>
  <c r="GN441" i="6" s="1"/>
  <c r="K441" i="12" s="1"/>
  <c r="M441" i="12" s="1"/>
  <c r="N441" i="12" s="1"/>
  <c r="GH442" i="6"/>
  <c r="GH443" i="6"/>
  <c r="GN443" i="6" s="1"/>
  <c r="K443" i="12" s="1"/>
  <c r="GH444" i="6"/>
  <c r="GN444" i="6" s="1"/>
  <c r="K444" i="12" s="1"/>
  <c r="M444" i="12" s="1"/>
  <c r="N444" i="12" s="1"/>
  <c r="GH445" i="6"/>
  <c r="GN445" i="6" s="1"/>
  <c r="K445" i="12" s="1"/>
  <c r="GH446" i="6"/>
  <c r="GH447" i="6"/>
  <c r="GH448" i="6"/>
  <c r="GN448" i="6" s="1"/>
  <c r="K448" i="12" s="1"/>
  <c r="M448" i="12" s="1"/>
  <c r="N448" i="12" s="1"/>
  <c r="GH449" i="6"/>
  <c r="GN449" i="6" s="1"/>
  <c r="K449" i="12" s="1"/>
  <c r="M449" i="12" s="1"/>
  <c r="N449" i="12" s="1"/>
  <c r="GH450" i="6"/>
  <c r="GH451" i="6"/>
  <c r="GN451" i="6" s="1"/>
  <c r="K451" i="12" s="1"/>
  <c r="GH452" i="6"/>
  <c r="GN452" i="6" s="1"/>
  <c r="K452" i="12" s="1"/>
  <c r="M452" i="12" s="1"/>
  <c r="N452" i="12" s="1"/>
  <c r="GH453" i="6"/>
  <c r="GN453" i="6" s="1"/>
  <c r="K453" i="12" s="1"/>
  <c r="M453" i="12" s="1"/>
  <c r="N453" i="12" s="1"/>
  <c r="GH454" i="6"/>
  <c r="GH455" i="6"/>
  <c r="GH456" i="6"/>
  <c r="GN456" i="6" s="1"/>
  <c r="K456" i="12" s="1"/>
  <c r="M456" i="12" s="1"/>
  <c r="N456" i="12" s="1"/>
  <c r="GH457" i="6"/>
  <c r="GN457" i="6" s="1"/>
  <c r="K457" i="12" s="1"/>
  <c r="M457" i="12" s="1"/>
  <c r="N457" i="12" s="1"/>
  <c r="GH458" i="6"/>
  <c r="GH459" i="6"/>
  <c r="GN459" i="6" s="1"/>
  <c r="K459" i="12" s="1"/>
  <c r="GH460" i="6"/>
  <c r="GN460" i="6" s="1"/>
  <c r="K460" i="12" s="1"/>
  <c r="M460" i="12" s="1"/>
  <c r="N460" i="12" s="1"/>
  <c r="GH461" i="6"/>
  <c r="GN461" i="6" s="1"/>
  <c r="K461" i="12" s="1"/>
  <c r="GH462" i="6"/>
  <c r="GH463" i="6"/>
  <c r="GN463" i="6" s="1"/>
  <c r="K463" i="12" s="1"/>
  <c r="M463" i="12" s="1"/>
  <c r="N463" i="12" s="1"/>
  <c r="GH464" i="6"/>
  <c r="GN464" i="6" s="1"/>
  <c r="GH465" i="6"/>
  <c r="GN465" i="6" s="1"/>
  <c r="K465" i="12" s="1"/>
  <c r="M465" i="12" s="1"/>
  <c r="N465" i="12" s="1"/>
  <c r="GH466" i="6"/>
  <c r="GH467" i="6"/>
  <c r="GN467" i="6" s="1"/>
  <c r="K467" i="12" s="1"/>
  <c r="M467" i="12" s="1"/>
  <c r="N467" i="12" s="1"/>
  <c r="GH468" i="6"/>
  <c r="GN468" i="6" s="1"/>
  <c r="K468" i="12" s="1"/>
  <c r="M468" i="12" s="1"/>
  <c r="N468" i="12" s="1"/>
  <c r="GH469" i="6"/>
  <c r="GN469" i="6" s="1"/>
  <c r="K469" i="12" s="1"/>
  <c r="M469" i="12" s="1"/>
  <c r="N469" i="12" s="1"/>
  <c r="GH470" i="6"/>
  <c r="GH471" i="6"/>
  <c r="GH472" i="6"/>
  <c r="GN472" i="6" s="1"/>
  <c r="K472" i="12" s="1"/>
  <c r="M472" i="12" s="1"/>
  <c r="N472" i="12" s="1"/>
  <c r="GH473" i="6"/>
  <c r="GN473" i="6" s="1"/>
  <c r="K473" i="12" s="1"/>
  <c r="M473" i="12" s="1"/>
  <c r="N473" i="12" s="1"/>
  <c r="GH474" i="6"/>
  <c r="GH475" i="6"/>
  <c r="GN475" i="6" s="1"/>
  <c r="GH476" i="6"/>
  <c r="GN476" i="6" s="1"/>
  <c r="K476" i="12" s="1"/>
  <c r="M476" i="12" s="1"/>
  <c r="N476" i="12" s="1"/>
  <c r="GH477" i="6"/>
  <c r="GN477" i="6" s="1"/>
  <c r="K477" i="12" s="1"/>
  <c r="M477" i="12" s="1"/>
  <c r="N477" i="12" s="1"/>
  <c r="GH478" i="6"/>
  <c r="GH479" i="6"/>
  <c r="GN479" i="6" s="1"/>
  <c r="K479" i="12" s="1"/>
  <c r="M479" i="12" s="1"/>
  <c r="N479" i="12" s="1"/>
  <c r="GH480" i="6"/>
  <c r="GN480" i="6" s="1"/>
  <c r="K480" i="12" s="1"/>
  <c r="M480" i="12" s="1"/>
  <c r="N480" i="12" s="1"/>
  <c r="GH481" i="6"/>
  <c r="GN481" i="6" s="1"/>
  <c r="K481" i="12" s="1"/>
  <c r="M481" i="12" s="1"/>
  <c r="N481" i="12" s="1"/>
  <c r="GH482" i="6"/>
  <c r="GH483" i="6"/>
  <c r="GN483" i="6" s="1"/>
  <c r="K483" i="12" s="1"/>
  <c r="M483" i="12" s="1"/>
  <c r="N483" i="12" s="1"/>
  <c r="GH484" i="6"/>
  <c r="GN484" i="6" s="1"/>
  <c r="K484" i="12" s="1"/>
  <c r="M484" i="12" s="1"/>
  <c r="N484" i="12" s="1"/>
  <c r="GH485" i="6"/>
  <c r="GN485" i="6" s="1"/>
  <c r="K485" i="12" s="1"/>
  <c r="M485" i="12" s="1"/>
  <c r="N485" i="12" s="1"/>
  <c r="GH486" i="6"/>
  <c r="GH487" i="6"/>
  <c r="GN487" i="6" s="1"/>
  <c r="K487" i="12" s="1"/>
  <c r="M487" i="12" s="1"/>
  <c r="N487" i="12" s="1"/>
  <c r="GH488" i="6"/>
  <c r="GN488" i="6" s="1"/>
  <c r="K488" i="12" s="1"/>
  <c r="M488" i="12" s="1"/>
  <c r="N488" i="12" s="1"/>
  <c r="GH489" i="6"/>
  <c r="GN489" i="6" s="1"/>
  <c r="K489" i="12" s="1"/>
  <c r="M489" i="12" s="1"/>
  <c r="N489" i="12" s="1"/>
  <c r="GH490" i="6"/>
  <c r="GH491" i="6"/>
  <c r="GN491" i="6" s="1"/>
  <c r="K491" i="12" s="1"/>
  <c r="M491" i="12" s="1"/>
  <c r="N491" i="12" s="1"/>
  <c r="GH492" i="6"/>
  <c r="GN492" i="6" s="1"/>
  <c r="K492" i="12" s="1"/>
  <c r="M492" i="12" s="1"/>
  <c r="N492" i="12" s="1"/>
  <c r="GH493" i="6"/>
  <c r="GN493" i="6" s="1"/>
  <c r="K493" i="12" s="1"/>
  <c r="GH494" i="6"/>
  <c r="GH495" i="6"/>
  <c r="GH496" i="6"/>
  <c r="GN496" i="6" s="1"/>
  <c r="K496" i="12" s="1"/>
  <c r="M496" i="12" s="1"/>
  <c r="N496" i="12" s="1"/>
  <c r="GH497" i="6"/>
  <c r="GN497" i="6" s="1"/>
  <c r="K497" i="12" s="1"/>
  <c r="M497" i="12" s="1"/>
  <c r="N497" i="12" s="1"/>
  <c r="GH498" i="6"/>
  <c r="GH499" i="6"/>
  <c r="GN499" i="6" s="1"/>
  <c r="K499" i="12" s="1"/>
  <c r="GH500" i="6"/>
  <c r="GN500" i="6" s="1"/>
  <c r="K500" i="12" s="1"/>
  <c r="M500" i="12" s="1"/>
  <c r="N500" i="12" s="1"/>
  <c r="GH501" i="6"/>
  <c r="GN501" i="6" s="1"/>
  <c r="K501" i="12" s="1"/>
  <c r="M501" i="12" s="1"/>
  <c r="N501" i="12" s="1"/>
  <c r="GH502" i="6"/>
  <c r="GH503" i="6"/>
  <c r="GN503" i="6" s="1"/>
  <c r="K503" i="12" s="1"/>
  <c r="GH504" i="6"/>
  <c r="GN504" i="6" s="1"/>
  <c r="K504" i="12" s="1"/>
  <c r="M504" i="12" s="1"/>
  <c r="N504" i="12" s="1"/>
  <c r="GH505" i="6"/>
  <c r="GN505" i="6" s="1"/>
  <c r="K505" i="12" s="1"/>
  <c r="M505" i="12" s="1"/>
  <c r="N505" i="12" s="1"/>
  <c r="GH506" i="6"/>
  <c r="GN506" i="6" s="1"/>
  <c r="K506" i="12" s="1"/>
  <c r="M506" i="12" s="1"/>
  <c r="N506" i="12" s="1"/>
  <c r="GH507" i="6"/>
  <c r="GN507" i="6" s="1"/>
  <c r="GH508" i="6"/>
  <c r="GN508" i="6" s="1"/>
  <c r="K508" i="12" s="1"/>
  <c r="M508" i="12" s="1"/>
  <c r="N508" i="12" s="1"/>
  <c r="GH509" i="6"/>
  <c r="GN509" i="6" s="1"/>
  <c r="K509" i="12" s="1"/>
  <c r="GH510" i="6"/>
  <c r="GH511" i="6"/>
  <c r="GN511" i="6" s="1"/>
  <c r="K511" i="12" s="1"/>
  <c r="GH512" i="6"/>
  <c r="GN512" i="6" s="1"/>
  <c r="K512" i="12" s="1"/>
  <c r="M512" i="12" s="1"/>
  <c r="N512" i="12" s="1"/>
  <c r="GH513" i="6"/>
  <c r="GN513" i="6" s="1"/>
  <c r="K513" i="12" s="1"/>
  <c r="M513" i="12" s="1"/>
  <c r="N513" i="12" s="1"/>
  <c r="GH514" i="6"/>
  <c r="GN514" i="6" s="1"/>
  <c r="K514" i="12" s="1"/>
  <c r="M514" i="12" s="1"/>
  <c r="N514" i="12" s="1"/>
  <c r="GH515" i="6"/>
  <c r="GN515" i="6" s="1"/>
  <c r="GH516" i="6"/>
  <c r="GN516" i="6" s="1"/>
  <c r="K516" i="12" s="1"/>
  <c r="M516" i="12" s="1"/>
  <c r="N516" i="12" s="1"/>
  <c r="GH517" i="6"/>
  <c r="GN517" i="6" s="1"/>
  <c r="K517" i="12" s="1"/>
  <c r="M517" i="12" s="1"/>
  <c r="N517" i="12" s="1"/>
  <c r="GH518" i="6"/>
  <c r="GN518" i="6" s="1"/>
  <c r="K518" i="12" s="1"/>
  <c r="M518" i="12" s="1"/>
  <c r="N518" i="12" s="1"/>
  <c r="GH519" i="6"/>
  <c r="GN519" i="6" s="1"/>
  <c r="K519" i="12" s="1"/>
  <c r="GH520" i="6"/>
  <c r="GN520" i="6" s="1"/>
  <c r="K520" i="12" s="1"/>
  <c r="M520" i="12" s="1"/>
  <c r="N520" i="12" s="1"/>
  <c r="GH521" i="6"/>
  <c r="GN521" i="6" s="1"/>
  <c r="K521" i="12" s="1"/>
  <c r="M521" i="12" s="1"/>
  <c r="N521" i="12" s="1"/>
  <c r="GH522" i="6"/>
  <c r="GN522" i="6" s="1"/>
  <c r="K522" i="12" s="1"/>
  <c r="M522" i="12" s="1"/>
  <c r="N522" i="12" s="1"/>
  <c r="GH523" i="6"/>
  <c r="GN523" i="6" s="1"/>
  <c r="GH524" i="6"/>
  <c r="GN524" i="6" s="1"/>
  <c r="K524" i="12" s="1"/>
  <c r="M524" i="12" s="1"/>
  <c r="N524" i="12" s="1"/>
  <c r="GH525" i="6"/>
  <c r="GN525" i="6" s="1"/>
  <c r="K525" i="12" s="1"/>
  <c r="GH526" i="6"/>
  <c r="GN526" i="6" s="1"/>
  <c r="K526" i="12" s="1"/>
  <c r="M526" i="12" s="1"/>
  <c r="N526" i="12" s="1"/>
  <c r="GH527" i="6"/>
  <c r="GN527" i="6" s="1"/>
  <c r="K527" i="12" s="1"/>
  <c r="M527" i="12" s="1"/>
  <c r="N527" i="12" s="1"/>
  <c r="GH528" i="6"/>
  <c r="GN528" i="6" s="1"/>
  <c r="K528" i="12" s="1"/>
  <c r="M528" i="12" s="1"/>
  <c r="N528" i="12" s="1"/>
  <c r="GH529" i="6"/>
  <c r="GN529" i="6" s="1"/>
  <c r="K529" i="12" s="1"/>
  <c r="M529" i="12" s="1"/>
  <c r="N529" i="12" s="1"/>
  <c r="GH530" i="6"/>
  <c r="GH531" i="6"/>
  <c r="GN531" i="6" s="1"/>
  <c r="K531" i="12" s="1"/>
  <c r="M531" i="12" s="1"/>
  <c r="N531" i="12" s="1"/>
  <c r="GH532" i="6"/>
  <c r="GN532" i="6" s="1"/>
  <c r="K532" i="12" s="1"/>
  <c r="M532" i="12" s="1"/>
  <c r="N532" i="12" s="1"/>
  <c r="GH533" i="6"/>
  <c r="GN533" i="6" s="1"/>
  <c r="K533" i="12" s="1"/>
  <c r="M533" i="12" s="1"/>
  <c r="N533" i="12" s="1"/>
  <c r="GH534" i="6"/>
  <c r="GN534" i="6" s="1"/>
  <c r="K534" i="12" s="1"/>
  <c r="M534" i="12" s="1"/>
  <c r="N534" i="12" s="1"/>
  <c r="GH535" i="6"/>
  <c r="GN535" i="6" s="1"/>
  <c r="K535" i="12" s="1"/>
  <c r="M535" i="12" s="1"/>
  <c r="N535" i="12" s="1"/>
  <c r="GH536" i="6"/>
  <c r="GN536" i="6" s="1"/>
  <c r="K536" i="12" s="1"/>
  <c r="M536" i="12" s="1"/>
  <c r="N536" i="12" s="1"/>
  <c r="GH537" i="6"/>
  <c r="GN537" i="6" s="1"/>
  <c r="K537" i="12" s="1"/>
  <c r="M537" i="12" s="1"/>
  <c r="N537" i="12" s="1"/>
  <c r="GH538" i="6"/>
  <c r="GN538" i="6" s="1"/>
  <c r="K538" i="12" s="1"/>
  <c r="M538" i="12" s="1"/>
  <c r="N538" i="12" s="1"/>
  <c r="GH539" i="6"/>
  <c r="GN539" i="6" s="1"/>
  <c r="GH540" i="6"/>
  <c r="GN540" i="6" s="1"/>
  <c r="K540" i="12" s="1"/>
  <c r="M540" i="12" s="1"/>
  <c r="N540" i="12" s="1"/>
  <c r="GH541" i="6"/>
  <c r="GN541" i="6" s="1"/>
  <c r="K541" i="12" s="1"/>
  <c r="GH542" i="6"/>
  <c r="GN542" i="6" s="1"/>
  <c r="K542" i="12" s="1"/>
  <c r="M542" i="12" s="1"/>
  <c r="N542" i="12" s="1"/>
  <c r="GH543" i="6"/>
  <c r="GN543" i="6" s="1"/>
  <c r="K543" i="12" s="1"/>
  <c r="M543" i="12" s="1"/>
  <c r="N543" i="12" s="1"/>
  <c r="GH544" i="6"/>
  <c r="GN544" i="6" s="1"/>
  <c r="K544" i="12" s="1"/>
  <c r="M544" i="12" s="1"/>
  <c r="N544" i="12" s="1"/>
  <c r="GH545" i="6"/>
  <c r="GN545" i="6" s="1"/>
  <c r="K545" i="12" s="1"/>
  <c r="M545" i="12" s="1"/>
  <c r="N545" i="12" s="1"/>
  <c r="GH546" i="6"/>
  <c r="GN546" i="6" s="1"/>
  <c r="K546" i="12" s="1"/>
  <c r="M546" i="12" s="1"/>
  <c r="N546" i="12" s="1"/>
  <c r="GH547" i="6"/>
  <c r="GN547" i="6" s="1"/>
  <c r="K547" i="12" s="1"/>
  <c r="M547" i="12" s="1"/>
  <c r="N547" i="12" s="1"/>
  <c r="GH548" i="6"/>
  <c r="GN548" i="6" s="1"/>
  <c r="K548" i="12" s="1"/>
  <c r="M548" i="12" s="1"/>
  <c r="N548" i="12" s="1"/>
  <c r="GH549" i="6"/>
  <c r="GN549" i="6" s="1"/>
  <c r="K549" i="12" s="1"/>
  <c r="M549" i="12" s="1"/>
  <c r="N549" i="12" s="1"/>
  <c r="GH550" i="6"/>
  <c r="GN550" i="6" s="1"/>
  <c r="K550" i="12" s="1"/>
  <c r="M550" i="12" s="1"/>
  <c r="N550" i="12" s="1"/>
  <c r="GH551" i="6"/>
  <c r="GN551" i="6" s="1"/>
  <c r="K551" i="12" s="1"/>
  <c r="M551" i="12" s="1"/>
  <c r="N551" i="12" s="1"/>
  <c r="GH552" i="6"/>
  <c r="GN552" i="6" s="1"/>
  <c r="K552" i="12" s="1"/>
  <c r="M552" i="12" s="1"/>
  <c r="N552" i="12" s="1"/>
  <c r="GH553" i="6"/>
  <c r="GN553" i="6" s="1"/>
  <c r="K553" i="12" s="1"/>
  <c r="M553" i="12" s="1"/>
  <c r="N553" i="12" s="1"/>
  <c r="GH554" i="6"/>
  <c r="GN554" i="6" s="1"/>
  <c r="K554" i="12" s="1"/>
  <c r="M554" i="12" s="1"/>
  <c r="N554" i="12" s="1"/>
  <c r="GH555" i="6"/>
  <c r="GN555" i="6" s="1"/>
  <c r="K555" i="12" s="1"/>
  <c r="M555" i="12" s="1"/>
  <c r="N555" i="12" s="1"/>
  <c r="GH556" i="6"/>
  <c r="GN556" i="6" s="1"/>
  <c r="K556" i="12" s="1"/>
  <c r="M556" i="12" s="1"/>
  <c r="N556" i="12" s="1"/>
  <c r="GH557" i="6"/>
  <c r="GN557" i="6" s="1"/>
  <c r="K557" i="12" s="1"/>
  <c r="GH558" i="6"/>
  <c r="GN558" i="6" s="1"/>
  <c r="K558" i="12" s="1"/>
  <c r="M558" i="12" s="1"/>
  <c r="N558" i="12" s="1"/>
  <c r="GH559" i="6"/>
  <c r="GN559" i="6" s="1"/>
  <c r="K559" i="12" s="1"/>
  <c r="GH560" i="6"/>
  <c r="GN560" i="6" s="1"/>
  <c r="K560" i="12" s="1"/>
  <c r="M560" i="12" s="1"/>
  <c r="N560" i="12" s="1"/>
  <c r="GH561" i="6"/>
  <c r="GN561" i="6" s="1"/>
  <c r="K561" i="12" s="1"/>
  <c r="M561" i="12" s="1"/>
  <c r="N561" i="12" s="1"/>
  <c r="GH562" i="6"/>
  <c r="GN562" i="6" s="1"/>
  <c r="K562" i="12" s="1"/>
  <c r="M562" i="12" s="1"/>
  <c r="N562" i="12" s="1"/>
  <c r="GH563" i="6"/>
  <c r="GN563" i="6" s="1"/>
  <c r="K563" i="12" s="1"/>
  <c r="GH564" i="6"/>
  <c r="GN564" i="6" s="1"/>
  <c r="K564" i="12" s="1"/>
  <c r="M564" i="12" s="1"/>
  <c r="N564" i="12" s="1"/>
  <c r="GH565" i="6"/>
  <c r="GN565" i="6" s="1"/>
  <c r="K565" i="12" s="1"/>
  <c r="M565" i="12" s="1"/>
  <c r="N565" i="12" s="1"/>
  <c r="GH566" i="6"/>
  <c r="GN566" i="6" s="1"/>
  <c r="K566" i="12" s="1"/>
  <c r="M566" i="12" s="1"/>
  <c r="N566" i="12" s="1"/>
  <c r="GH567" i="6"/>
  <c r="GN567" i="6" s="1"/>
  <c r="K567" i="12" s="1"/>
  <c r="GH568" i="6"/>
  <c r="GN568" i="6" s="1"/>
  <c r="K568" i="12" s="1"/>
  <c r="M568" i="12" s="1"/>
  <c r="N568" i="12" s="1"/>
  <c r="GH569" i="6"/>
  <c r="GN569" i="6" s="1"/>
  <c r="K569" i="12" s="1"/>
  <c r="M569" i="12" s="1"/>
  <c r="N569" i="12" s="1"/>
  <c r="GH570" i="6"/>
  <c r="GN570" i="6" s="1"/>
  <c r="K570" i="12" s="1"/>
  <c r="M570" i="12" s="1"/>
  <c r="N570" i="12" s="1"/>
  <c r="GH571" i="6"/>
  <c r="GN571" i="6" s="1"/>
  <c r="GH572" i="6"/>
  <c r="GN572" i="6" s="1"/>
  <c r="K572" i="12" s="1"/>
  <c r="M572" i="12" s="1"/>
  <c r="N572" i="12" s="1"/>
  <c r="GH573" i="6"/>
  <c r="GN573" i="6" s="1"/>
  <c r="K573" i="12" s="1"/>
  <c r="GH574" i="6"/>
  <c r="GN574" i="6" s="1"/>
  <c r="K574" i="12" s="1"/>
  <c r="M574" i="12" s="1"/>
  <c r="N574" i="12" s="1"/>
  <c r="GH575" i="6"/>
  <c r="GN575" i="6" s="1"/>
  <c r="K575" i="12" s="1"/>
  <c r="GH576" i="6"/>
  <c r="GN576" i="6" s="1"/>
  <c r="K576" i="12" s="1"/>
  <c r="M576" i="12" s="1"/>
  <c r="N576" i="12" s="1"/>
  <c r="GH577" i="6"/>
  <c r="GN577" i="6" s="1"/>
  <c r="K577" i="12" s="1"/>
  <c r="M577" i="12" s="1"/>
  <c r="N577" i="12" s="1"/>
  <c r="GH578" i="6"/>
  <c r="GN578" i="6" s="1"/>
  <c r="K578" i="12" s="1"/>
  <c r="M578" i="12" s="1"/>
  <c r="N578" i="12" s="1"/>
  <c r="GH579" i="6"/>
  <c r="GN579" i="6" s="1"/>
  <c r="GH580" i="6"/>
  <c r="GN580" i="6" s="1"/>
  <c r="K580" i="12" s="1"/>
  <c r="M580" i="12" s="1"/>
  <c r="N580" i="12" s="1"/>
  <c r="GH581" i="6"/>
  <c r="GN581" i="6" s="1"/>
  <c r="K581" i="12" s="1"/>
  <c r="M581" i="12" s="1"/>
  <c r="N581" i="12" s="1"/>
  <c r="GH582" i="6"/>
  <c r="GN582" i="6" s="1"/>
  <c r="K582" i="12" s="1"/>
  <c r="M582" i="12" s="1"/>
  <c r="N582" i="12" s="1"/>
  <c r="GH583" i="6"/>
  <c r="GN583" i="6" s="1"/>
  <c r="GH584" i="6"/>
  <c r="GN584" i="6" s="1"/>
  <c r="K584" i="12" s="1"/>
  <c r="M584" i="12" s="1"/>
  <c r="N584" i="12" s="1"/>
  <c r="GH585" i="6"/>
  <c r="GN585" i="6" s="1"/>
  <c r="K585" i="12" s="1"/>
  <c r="M585" i="12" s="1"/>
  <c r="N585" i="12" s="1"/>
  <c r="GH586" i="6"/>
  <c r="GN586" i="6" s="1"/>
  <c r="K586" i="12" s="1"/>
  <c r="M586" i="12" s="1"/>
  <c r="N586" i="12" s="1"/>
  <c r="GH587" i="6"/>
  <c r="GN587" i="6" s="1"/>
  <c r="K587" i="12" s="1"/>
  <c r="GH588" i="6"/>
  <c r="GN588" i="6" s="1"/>
  <c r="K588" i="12" s="1"/>
  <c r="M588" i="12" s="1"/>
  <c r="N588" i="12" s="1"/>
  <c r="GH589" i="6"/>
  <c r="GN589" i="6" s="1"/>
  <c r="K589" i="12" s="1"/>
  <c r="GH590" i="6"/>
  <c r="GN590" i="6" s="1"/>
  <c r="K590" i="12" s="1"/>
  <c r="M590" i="12" s="1"/>
  <c r="N590" i="12" s="1"/>
  <c r="GH591" i="6"/>
  <c r="GN591" i="6" s="1"/>
  <c r="K591" i="12" s="1"/>
  <c r="M591" i="12" s="1"/>
  <c r="N591" i="12" s="1"/>
  <c r="GH592" i="6"/>
  <c r="GN592" i="6" s="1"/>
  <c r="K592" i="12" s="1"/>
  <c r="M592" i="12" s="1"/>
  <c r="N592" i="12" s="1"/>
  <c r="GH593" i="6"/>
  <c r="GN593" i="6" s="1"/>
  <c r="K593" i="12" s="1"/>
  <c r="M593" i="12" s="1"/>
  <c r="N593" i="12" s="1"/>
  <c r="GH594" i="6"/>
  <c r="GN594" i="6" s="1"/>
  <c r="K594" i="12" s="1"/>
  <c r="M594" i="12" s="1"/>
  <c r="N594" i="12" s="1"/>
  <c r="GH595" i="6"/>
  <c r="GN595" i="6" s="1"/>
  <c r="GH596" i="6"/>
  <c r="GN596" i="6" s="1"/>
  <c r="K596" i="12" s="1"/>
  <c r="M596" i="12" s="1"/>
  <c r="N596" i="12" s="1"/>
  <c r="GH597" i="6"/>
  <c r="GN597" i="6" s="1"/>
  <c r="K597" i="12" s="1"/>
  <c r="M597" i="12" s="1"/>
  <c r="N597" i="12" s="1"/>
  <c r="GH598" i="6"/>
  <c r="GN598" i="6" s="1"/>
  <c r="K598" i="12" s="1"/>
  <c r="M598" i="12" s="1"/>
  <c r="N598" i="12" s="1"/>
  <c r="GH599" i="6"/>
  <c r="GN599" i="6" s="1"/>
  <c r="GH600" i="6"/>
  <c r="GN600" i="6" s="1"/>
  <c r="GH601" i="6"/>
  <c r="GN601" i="6" s="1"/>
  <c r="K601" i="12" s="1"/>
  <c r="M601" i="12" s="1"/>
  <c r="N601" i="12" s="1"/>
  <c r="GH602" i="6"/>
  <c r="GN602" i="6" s="1"/>
  <c r="K602" i="12" s="1"/>
  <c r="M602" i="12" s="1"/>
  <c r="N602" i="12" s="1"/>
  <c r="GH603" i="6"/>
  <c r="GN603" i="6" s="1"/>
  <c r="K603" i="12" s="1"/>
  <c r="M603" i="12" s="1"/>
  <c r="N603" i="12" s="1"/>
  <c r="GN604" i="6"/>
  <c r="GN185" i="6"/>
  <c r="K185" i="12" s="1"/>
  <c r="GN315" i="6"/>
  <c r="K315" i="12" s="1"/>
  <c r="M315" i="12" s="1"/>
  <c r="N315" i="12" s="1"/>
  <c r="GN331" i="6"/>
  <c r="K331" i="12" s="1"/>
  <c r="M331" i="12" s="1"/>
  <c r="N331" i="12" s="1"/>
  <c r="GN347" i="6"/>
  <c r="K347" i="12" s="1"/>
  <c r="M347" i="12" s="1"/>
  <c r="N347" i="12" s="1"/>
  <c r="GN232" i="6"/>
  <c r="K232" i="12" s="1"/>
  <c r="M232" i="12" s="1"/>
  <c r="N232" i="12" s="1"/>
  <c r="GN264" i="6"/>
  <c r="K264" i="12" s="1"/>
  <c r="M264" i="12" s="1"/>
  <c r="N264" i="12" s="1"/>
  <c r="GN18" i="6"/>
  <c r="GN119" i="6"/>
  <c r="GN183" i="6"/>
  <c r="GN272" i="6"/>
  <c r="K272" i="12" s="1"/>
  <c r="M272" i="12" s="1"/>
  <c r="N272" i="12" s="1"/>
  <c r="GN328" i="6"/>
  <c r="K328" i="12" s="1"/>
  <c r="M328" i="12" s="1"/>
  <c r="N328" i="12" s="1"/>
  <c r="GN383" i="6"/>
  <c r="K383" i="12" s="1"/>
  <c r="GN387" i="6"/>
  <c r="K387" i="12" s="1"/>
  <c r="GN399" i="6"/>
  <c r="K399" i="12" s="1"/>
  <c r="GN403" i="6"/>
  <c r="K403" i="12" s="1"/>
  <c r="GN415" i="6"/>
  <c r="K415" i="12" s="1"/>
  <c r="GN427" i="6"/>
  <c r="K427" i="12" s="1"/>
  <c r="M427" i="12" s="1"/>
  <c r="N427" i="12" s="1"/>
  <c r="GN471" i="6"/>
  <c r="K471" i="12" s="1"/>
  <c r="M471" i="12" s="1"/>
  <c r="N471" i="12" s="1"/>
  <c r="GN34" i="6"/>
  <c r="GN42" i="6"/>
  <c r="GN62" i="6"/>
  <c r="GN66" i="6"/>
  <c r="GN249" i="6"/>
  <c r="K249" i="12" s="1"/>
  <c r="GN255" i="6"/>
  <c r="K255" i="12" s="1"/>
  <c r="GN263" i="6"/>
  <c r="K263" i="12" s="1"/>
  <c r="GN295" i="6"/>
  <c r="K295" i="12" s="1"/>
  <c r="GN418" i="6"/>
  <c r="K418" i="12" s="1"/>
  <c r="GN426" i="6"/>
  <c r="K426" i="12" s="1"/>
  <c r="M426" i="12" s="1"/>
  <c r="N426" i="12" s="1"/>
  <c r="GN458" i="6"/>
  <c r="K458" i="12" s="1"/>
  <c r="M458" i="12" s="1"/>
  <c r="N458" i="12" s="1"/>
  <c r="GN200" i="6"/>
  <c r="K200" i="12" s="1"/>
  <c r="M200" i="12" s="1"/>
  <c r="N200" i="12" s="1"/>
  <c r="GN376" i="6"/>
  <c r="K376" i="12" s="1"/>
  <c r="M376" i="12" s="1"/>
  <c r="N376" i="12" s="1"/>
  <c r="GN271" i="6"/>
  <c r="K271" i="12" s="1"/>
  <c r="M271" i="12" s="1"/>
  <c r="N271" i="12" s="1"/>
  <c r="GN287" i="6"/>
  <c r="K287" i="12" s="1"/>
  <c r="GN46" i="6"/>
  <c r="GN48" i="6"/>
  <c r="GN54" i="6"/>
  <c r="GN98" i="6"/>
  <c r="GN211" i="6"/>
  <c r="K211" i="12" s="1"/>
  <c r="GN215" i="6"/>
  <c r="K215" i="12" s="1"/>
  <c r="GN303" i="6"/>
  <c r="K303" i="12" s="1"/>
  <c r="GN344" i="6"/>
  <c r="K344" i="12" s="1"/>
  <c r="M344" i="12" s="1"/>
  <c r="N344" i="12" s="1"/>
  <c r="GN367" i="6"/>
  <c r="K367" i="12" s="1"/>
  <c r="GN388" i="6"/>
  <c r="K388" i="12" s="1"/>
  <c r="M388" i="12" s="1"/>
  <c r="N388" i="12" s="1"/>
  <c r="GN402" i="6"/>
  <c r="K402" i="12" s="1"/>
  <c r="GN35" i="6"/>
  <c r="GN43" i="6"/>
  <c r="GN67" i="6"/>
  <c r="GN71" i="6"/>
  <c r="GN82" i="6"/>
  <c r="GN86" i="6"/>
  <c r="GN90" i="6"/>
  <c r="GN219" i="6"/>
  <c r="K219" i="12" s="1"/>
  <c r="M219" i="12" s="1"/>
  <c r="N219" i="12" s="1"/>
  <c r="GN243" i="6"/>
  <c r="K243" i="12" s="1"/>
  <c r="GN247" i="6"/>
  <c r="K247" i="12" s="1"/>
  <c r="GN250" i="6"/>
  <c r="K250" i="12" s="1"/>
  <c r="M250" i="12" s="1"/>
  <c r="N250" i="12" s="1"/>
  <c r="GN280" i="6"/>
  <c r="K280" i="12" s="1"/>
  <c r="M280" i="12" s="1"/>
  <c r="N280" i="12" s="1"/>
  <c r="GN38" i="6"/>
  <c r="GN50" i="6"/>
  <c r="GN58" i="6"/>
  <c r="GN51" i="6"/>
  <c r="GN59" i="6"/>
  <c r="GN70" i="6"/>
  <c r="GN74" i="6"/>
  <c r="GN102" i="6"/>
  <c r="GN106" i="6"/>
  <c r="GN75" i="6"/>
  <c r="GN99" i="6"/>
  <c r="GN103" i="6"/>
  <c r="GN107" i="6"/>
  <c r="GN203" i="6"/>
  <c r="K203" i="12" s="1"/>
  <c r="GN207" i="6"/>
  <c r="GN235" i="6"/>
  <c r="K235" i="12" s="1"/>
  <c r="GN239" i="6"/>
  <c r="K239" i="12" s="1"/>
  <c r="M239" i="12" s="1"/>
  <c r="N239" i="12" s="1"/>
  <c r="GN267" i="6"/>
  <c r="K267" i="12" s="1"/>
  <c r="GN299" i="6"/>
  <c r="K299" i="12" s="1"/>
  <c r="M299" i="12" s="1"/>
  <c r="N299" i="12" s="1"/>
  <c r="GN447" i="6"/>
  <c r="K447" i="12" s="1"/>
  <c r="GN127" i="6"/>
  <c r="GN131" i="6"/>
  <c r="GN135" i="6"/>
  <c r="GN139" i="6"/>
  <c r="GN143" i="6"/>
  <c r="GN147" i="6"/>
  <c r="GN151" i="6"/>
  <c r="GN155" i="6"/>
  <c r="GN159" i="6"/>
  <c r="GN163" i="6"/>
  <c r="GN167" i="6"/>
  <c r="GN171" i="6"/>
  <c r="GN175" i="6"/>
  <c r="GN179" i="6"/>
  <c r="GN194" i="6"/>
  <c r="K194" i="12" s="1"/>
  <c r="GN198" i="6"/>
  <c r="K198" i="12" s="1"/>
  <c r="GN223" i="6"/>
  <c r="K223" i="12" s="1"/>
  <c r="GN254" i="6"/>
  <c r="K254" i="12" s="1"/>
  <c r="GN258" i="6"/>
  <c r="K258" i="12" s="1"/>
  <c r="GN279" i="6"/>
  <c r="K279" i="12" s="1"/>
  <c r="GN314" i="6"/>
  <c r="K314" i="12" s="1"/>
  <c r="GN330" i="6"/>
  <c r="K330" i="12" s="1"/>
  <c r="GN394" i="6"/>
  <c r="K394" i="12" s="1"/>
  <c r="GN455" i="6"/>
  <c r="K455" i="12" s="1"/>
  <c r="GN195" i="6"/>
  <c r="K195" i="12" s="1"/>
  <c r="GN199" i="6"/>
  <c r="K199" i="12" s="1"/>
  <c r="GN227" i="6"/>
  <c r="K227" i="12" s="1"/>
  <c r="GN231" i="6"/>
  <c r="K231" i="12" s="1"/>
  <c r="GN238" i="6"/>
  <c r="K238" i="12" s="1"/>
  <c r="GN244" i="6"/>
  <c r="K244" i="12" s="1"/>
  <c r="M244" i="12" s="1"/>
  <c r="N244" i="12" s="1"/>
  <c r="GN259" i="6"/>
  <c r="K259" i="12" s="1"/>
  <c r="GN262" i="6"/>
  <c r="K262" i="12" s="1"/>
  <c r="GN291" i="6"/>
  <c r="K291" i="12" s="1"/>
  <c r="GN311" i="6"/>
  <c r="K311" i="12" s="1"/>
  <c r="GN316" i="6"/>
  <c r="K316" i="12" s="1"/>
  <c r="M316" i="12" s="1"/>
  <c r="N316" i="12" s="1"/>
  <c r="GN327" i="6"/>
  <c r="K327" i="12" s="1"/>
  <c r="GN359" i="6"/>
  <c r="K359" i="12" s="1"/>
  <c r="GN375" i="6"/>
  <c r="K375" i="12" s="1"/>
  <c r="GN407" i="6"/>
  <c r="K407" i="12" s="1"/>
  <c r="GN495" i="6"/>
  <c r="K495" i="12" s="1"/>
  <c r="GO191" i="6"/>
  <c r="GN96" i="6"/>
  <c r="GN123" i="6"/>
  <c r="GN186" i="6"/>
  <c r="K186" i="12" s="1"/>
  <c r="M186" i="12" s="1"/>
  <c r="N186" i="12" s="1"/>
  <c r="GN202" i="6"/>
  <c r="K202" i="12" s="1"/>
  <c r="GN210" i="6"/>
  <c r="K210" i="12" s="1"/>
  <c r="GN216" i="6"/>
  <c r="K216" i="12" s="1"/>
  <c r="M216" i="12" s="1"/>
  <c r="N216" i="12" s="1"/>
  <c r="GN218" i="6"/>
  <c r="K218" i="12" s="1"/>
  <c r="M218" i="12" s="1"/>
  <c r="N218" i="12" s="1"/>
  <c r="GN226" i="6"/>
  <c r="K226" i="12" s="1"/>
  <c r="GN234" i="6"/>
  <c r="K234" i="12" s="1"/>
  <c r="GN242" i="6"/>
  <c r="K242" i="12" s="1"/>
  <c r="GN278" i="6"/>
  <c r="K278" i="12" s="1"/>
  <c r="GN26" i="6"/>
  <c r="GN47" i="6"/>
  <c r="GN52" i="6"/>
  <c r="GN63" i="6"/>
  <c r="GN79" i="6"/>
  <c r="GN95" i="6"/>
  <c r="GN111" i="6"/>
  <c r="GN190" i="6"/>
  <c r="K190" i="12" s="1"/>
  <c r="GN206" i="6"/>
  <c r="K206" i="12" s="1"/>
  <c r="GN214" i="6"/>
  <c r="K214" i="12" s="1"/>
  <c r="GN220" i="6"/>
  <c r="K220" i="12" s="1"/>
  <c r="M220" i="12" s="1"/>
  <c r="N220" i="12" s="1"/>
  <c r="GN222" i="6"/>
  <c r="K222" i="12" s="1"/>
  <c r="GN230" i="6"/>
  <c r="K230" i="12" s="1"/>
  <c r="GN246" i="6"/>
  <c r="K246" i="12" s="1"/>
  <c r="GN270" i="6"/>
  <c r="K270" i="12" s="1"/>
  <c r="GN11" i="6"/>
  <c r="GN55" i="6"/>
  <c r="GN87" i="6"/>
  <c r="GN108" i="6"/>
  <c r="GN266" i="6"/>
  <c r="K266" i="12" s="1"/>
  <c r="GN274" i="6"/>
  <c r="K274" i="12" s="1"/>
  <c r="GN282" i="6"/>
  <c r="K282" i="12" s="1"/>
  <c r="GN290" i="6"/>
  <c r="K290" i="12" s="1"/>
  <c r="GN298" i="6"/>
  <c r="K298" i="12" s="1"/>
  <c r="GN306" i="6"/>
  <c r="K306" i="12" s="1"/>
  <c r="GN338" i="6"/>
  <c r="K338" i="12" s="1"/>
  <c r="GN346" i="6"/>
  <c r="K346" i="12" s="1"/>
  <c r="GN354" i="6"/>
  <c r="K354" i="12" s="1"/>
  <c r="GN362" i="6"/>
  <c r="K362" i="12" s="1"/>
  <c r="GN370" i="6"/>
  <c r="K370" i="12" s="1"/>
  <c r="GN378" i="6"/>
  <c r="K378" i="12" s="1"/>
  <c r="GN386" i="6"/>
  <c r="K386" i="12" s="1"/>
  <c r="GN410" i="6"/>
  <c r="K410" i="12" s="1"/>
  <c r="GN434" i="6"/>
  <c r="K434" i="12" s="1"/>
  <c r="M434" i="12" s="1"/>
  <c r="N434" i="12" s="1"/>
  <c r="GN442" i="6"/>
  <c r="K442" i="12" s="1"/>
  <c r="M442" i="12" s="1"/>
  <c r="N442" i="12" s="1"/>
  <c r="GN450" i="6"/>
  <c r="K450" i="12" s="1"/>
  <c r="M450" i="12" s="1"/>
  <c r="N450" i="12" s="1"/>
  <c r="GN466" i="6"/>
  <c r="K466" i="12" s="1"/>
  <c r="M466" i="12" s="1"/>
  <c r="N466" i="12" s="1"/>
  <c r="GN474" i="6"/>
  <c r="K474" i="12" s="1"/>
  <c r="M474" i="12" s="1"/>
  <c r="N474" i="12" s="1"/>
  <c r="GN482" i="6"/>
  <c r="K482" i="12" s="1"/>
  <c r="M482" i="12" s="1"/>
  <c r="N482" i="12" s="1"/>
  <c r="GN490" i="6"/>
  <c r="K490" i="12" s="1"/>
  <c r="M490" i="12" s="1"/>
  <c r="N490" i="12" s="1"/>
  <c r="GN498" i="6"/>
  <c r="K498" i="12" s="1"/>
  <c r="M498" i="12" s="1"/>
  <c r="N498" i="12" s="1"/>
  <c r="GN530" i="6"/>
  <c r="K530" i="12" s="1"/>
  <c r="M530" i="12" s="1"/>
  <c r="N530" i="12" s="1"/>
  <c r="GN286" i="6"/>
  <c r="K286" i="12" s="1"/>
  <c r="GN294" i="6"/>
  <c r="K294" i="12" s="1"/>
  <c r="GN302" i="6"/>
  <c r="K302" i="12" s="1"/>
  <c r="GN310" i="6"/>
  <c r="K310" i="12" s="1"/>
  <c r="GN318" i="6"/>
  <c r="K318" i="12" s="1"/>
  <c r="GN326" i="6"/>
  <c r="K326" i="12" s="1"/>
  <c r="GN334" i="6"/>
  <c r="K334" i="12" s="1"/>
  <c r="GN342" i="6"/>
  <c r="K342" i="12" s="1"/>
  <c r="GN350" i="6"/>
  <c r="K350" i="12" s="1"/>
  <c r="GN358" i="6"/>
  <c r="K358" i="12" s="1"/>
  <c r="GN366" i="6"/>
  <c r="K366" i="12" s="1"/>
  <c r="GN374" i="6"/>
  <c r="K374" i="12" s="1"/>
  <c r="GN377" i="6"/>
  <c r="K377" i="12" s="1"/>
  <c r="GN382" i="6"/>
  <c r="K382" i="12" s="1"/>
  <c r="GN390" i="6"/>
  <c r="K390" i="12" s="1"/>
  <c r="GN398" i="6"/>
  <c r="K398" i="12" s="1"/>
  <c r="GN406" i="6"/>
  <c r="K406" i="12" s="1"/>
  <c r="GN414" i="6"/>
  <c r="K414" i="12" s="1"/>
  <c r="GN422" i="6"/>
  <c r="K422" i="12" s="1"/>
  <c r="GN430" i="6"/>
  <c r="K430" i="12" s="1"/>
  <c r="M430" i="12" s="1"/>
  <c r="N430" i="12" s="1"/>
  <c r="GN438" i="6"/>
  <c r="K438" i="12" s="1"/>
  <c r="M438" i="12" s="1"/>
  <c r="N438" i="12" s="1"/>
  <c r="GN446" i="6"/>
  <c r="K446" i="12" s="1"/>
  <c r="M446" i="12" s="1"/>
  <c r="N446" i="12" s="1"/>
  <c r="GN454" i="6"/>
  <c r="K454" i="12" s="1"/>
  <c r="M454" i="12" s="1"/>
  <c r="N454" i="12" s="1"/>
  <c r="GN462" i="6"/>
  <c r="K462" i="12" s="1"/>
  <c r="M462" i="12" s="1"/>
  <c r="N462" i="12" s="1"/>
  <c r="GN470" i="6"/>
  <c r="K470" i="12" s="1"/>
  <c r="M470" i="12" s="1"/>
  <c r="N470" i="12" s="1"/>
  <c r="GN478" i="6"/>
  <c r="K478" i="12" s="1"/>
  <c r="M478" i="12" s="1"/>
  <c r="N478" i="12" s="1"/>
  <c r="GN486" i="6"/>
  <c r="K486" i="12" s="1"/>
  <c r="M486" i="12" s="1"/>
  <c r="N486" i="12" s="1"/>
  <c r="GN494" i="6"/>
  <c r="K494" i="12" s="1"/>
  <c r="M494" i="12" s="1"/>
  <c r="N494" i="12" s="1"/>
  <c r="GN502" i="6"/>
  <c r="K502" i="12" s="1"/>
  <c r="M502" i="12" s="1"/>
  <c r="N502" i="12" s="1"/>
  <c r="GN510" i="6"/>
  <c r="K510" i="12" s="1"/>
  <c r="M510" i="12" s="1"/>
  <c r="N510" i="12" s="1"/>
  <c r="GN126" i="6"/>
  <c r="GN128" i="6"/>
  <c r="GN130" i="6"/>
  <c r="GN39" i="6" l="1"/>
  <c r="GN27" i="6"/>
  <c r="GL41" i="6"/>
  <c r="GN41" i="6" s="1"/>
  <c r="GL37" i="6"/>
  <c r="GN37" i="6" s="1"/>
  <c r="GL31" i="6"/>
  <c r="GN31" i="6" s="1"/>
  <c r="GL23" i="6"/>
  <c r="GN23" i="6" s="1"/>
  <c r="GO23" i="6" s="1"/>
  <c r="GL15" i="6"/>
  <c r="GN15" i="6" s="1"/>
  <c r="GL7" i="6"/>
  <c r="GN7" i="6" s="1"/>
  <c r="GO7" i="6" s="1"/>
  <c r="GL40" i="6"/>
  <c r="GN40" i="6" s="1"/>
  <c r="GL36" i="6"/>
  <c r="GN36" i="6" s="1"/>
  <c r="GL30" i="6"/>
  <c r="GN30" i="6" s="1"/>
  <c r="GO30" i="6" s="1"/>
  <c r="GL22" i="6"/>
  <c r="GN22" i="6" s="1"/>
  <c r="GL14" i="6"/>
  <c r="GN14" i="6" s="1"/>
  <c r="GL6" i="6"/>
  <c r="GN6" i="6" s="1"/>
  <c r="GO231" i="6"/>
  <c r="GN5" i="6"/>
  <c r="GL33" i="6"/>
  <c r="GN33" i="6" s="1"/>
  <c r="GL29" i="6"/>
  <c r="GN29" i="6" s="1"/>
  <c r="GO29" i="6" s="1"/>
  <c r="GL25" i="6"/>
  <c r="GN25" i="6" s="1"/>
  <c r="GO25" i="6" s="1"/>
  <c r="GL21" i="6"/>
  <c r="GN21" i="6" s="1"/>
  <c r="GL17" i="6"/>
  <c r="GN17" i="6" s="1"/>
  <c r="GL13" i="6"/>
  <c r="GN13" i="6" s="1"/>
  <c r="K13" i="12" s="1"/>
  <c r="GL9" i="6"/>
  <c r="GN9" i="6" s="1"/>
  <c r="GL4" i="6"/>
  <c r="GN4" i="6" s="1"/>
  <c r="K4" i="12" s="1"/>
  <c r="GL32" i="6"/>
  <c r="GN32" i="6" s="1"/>
  <c r="GO32" i="6" s="1"/>
  <c r="GL28" i="6"/>
  <c r="GN28" i="6" s="1"/>
  <c r="GL24" i="6"/>
  <c r="GN24" i="6" s="1"/>
  <c r="GL20" i="6"/>
  <c r="GN20" i="6" s="1"/>
  <c r="K20" i="12" s="1"/>
  <c r="GL16" i="6"/>
  <c r="GN16" i="6" s="1"/>
  <c r="GL12" i="6"/>
  <c r="GN12" i="6" s="1"/>
  <c r="GL8" i="6"/>
  <c r="GN8" i="6" s="1"/>
  <c r="GO247" i="6"/>
  <c r="K475" i="12"/>
  <c r="M475" i="12" s="1"/>
  <c r="N475" i="12" s="1"/>
  <c r="GO475" i="6"/>
  <c r="K355" i="12"/>
  <c r="GO355" i="6"/>
  <c r="K323" i="12"/>
  <c r="GO323" i="6"/>
  <c r="K296" i="12"/>
  <c r="M296" i="12" s="1"/>
  <c r="N296" i="12" s="1"/>
  <c r="GO296" i="6"/>
  <c r="GO491" i="6"/>
  <c r="GO371" i="6"/>
  <c r="GO223" i="6"/>
  <c r="M382" i="12"/>
  <c r="N382" i="12" s="1"/>
  <c r="M318" i="12"/>
  <c r="N318" i="12" s="1"/>
  <c r="M587" i="12"/>
  <c r="N587" i="12" s="1"/>
  <c r="M386" i="12"/>
  <c r="N386" i="12" s="1"/>
  <c r="M298" i="12"/>
  <c r="N298" i="12" s="1"/>
  <c r="M266" i="12"/>
  <c r="N266" i="12" s="1"/>
  <c r="GO101" i="6"/>
  <c r="K101" i="12"/>
  <c r="GO76" i="6"/>
  <c r="K76" i="12"/>
  <c r="GO53" i="6"/>
  <c r="K53" i="12"/>
  <c r="M230" i="12"/>
  <c r="N230" i="12" s="1"/>
  <c r="M214" i="12"/>
  <c r="N214" i="12" s="1"/>
  <c r="GO100" i="6"/>
  <c r="K100" i="12"/>
  <c r="GO68" i="6"/>
  <c r="K68" i="12"/>
  <c r="GO47" i="6"/>
  <c r="K47" i="12"/>
  <c r="M47" i="12" s="1"/>
  <c r="N47" i="12" s="1"/>
  <c r="GO10" i="6"/>
  <c r="K10" i="12"/>
  <c r="M278" i="12"/>
  <c r="N278" i="12" s="1"/>
  <c r="M226" i="12"/>
  <c r="N226" i="12" s="1"/>
  <c r="M210" i="12"/>
  <c r="N210" i="12" s="1"/>
  <c r="GO121" i="6"/>
  <c r="K121" i="12"/>
  <c r="GO80" i="6"/>
  <c r="K80" i="12"/>
  <c r="M495" i="12"/>
  <c r="N495" i="12" s="1"/>
  <c r="M389" i="12"/>
  <c r="N389" i="12" s="1"/>
  <c r="M359" i="12"/>
  <c r="N359" i="12" s="1"/>
  <c r="M341" i="12"/>
  <c r="N341" i="12" s="1"/>
  <c r="M281" i="12"/>
  <c r="N281" i="12" s="1"/>
  <c r="M221" i="12"/>
  <c r="N221" i="12" s="1"/>
  <c r="M189" i="12"/>
  <c r="N189" i="12" s="1"/>
  <c r="M455" i="12"/>
  <c r="N455" i="12" s="1"/>
  <c r="M394" i="12"/>
  <c r="N394" i="12" s="1"/>
  <c r="M279" i="12"/>
  <c r="N279" i="12" s="1"/>
  <c r="M254" i="12"/>
  <c r="N254" i="12" s="1"/>
  <c r="M198" i="12"/>
  <c r="N198" i="12" s="1"/>
  <c r="GO177" i="6"/>
  <c r="K177" i="12"/>
  <c r="GO169" i="6"/>
  <c r="K169" i="12"/>
  <c r="GO161" i="6"/>
  <c r="K161" i="12"/>
  <c r="GO153" i="6"/>
  <c r="K153" i="12"/>
  <c r="GO145" i="6"/>
  <c r="K145" i="12"/>
  <c r="GO137" i="6"/>
  <c r="K137" i="12"/>
  <c r="GO129" i="6"/>
  <c r="K129" i="12"/>
  <c r="M461" i="12"/>
  <c r="N461" i="12" s="1"/>
  <c r="GO207" i="6"/>
  <c r="K207" i="12"/>
  <c r="M207" i="12" s="1"/>
  <c r="N207" i="12" s="1"/>
  <c r="GO107" i="6"/>
  <c r="K107" i="12"/>
  <c r="GO106" i="6"/>
  <c r="K106" i="12"/>
  <c r="GO74" i="6"/>
  <c r="K74" i="12"/>
  <c r="GO59" i="6"/>
  <c r="K59" i="12"/>
  <c r="GO58" i="6"/>
  <c r="K58" i="12"/>
  <c r="M241" i="12"/>
  <c r="N241" i="12" s="1"/>
  <c r="M197" i="12"/>
  <c r="N197" i="12" s="1"/>
  <c r="GO86" i="6"/>
  <c r="K86" i="12"/>
  <c r="GO43" i="6"/>
  <c r="K43" i="12"/>
  <c r="M301" i="12"/>
  <c r="N301" i="12" s="1"/>
  <c r="GO113" i="6"/>
  <c r="K113" i="12"/>
  <c r="GO48" i="6"/>
  <c r="K48" i="12"/>
  <c r="M265" i="12"/>
  <c r="N265" i="12" s="1"/>
  <c r="M567" i="12"/>
  <c r="N567" i="12" s="1"/>
  <c r="M418" i="12"/>
  <c r="N418" i="12" s="1"/>
  <c r="M295" i="12"/>
  <c r="N295" i="12" s="1"/>
  <c r="M263" i="12"/>
  <c r="N263" i="12" s="1"/>
  <c r="M253" i="12"/>
  <c r="N253" i="12" s="1"/>
  <c r="M229" i="12"/>
  <c r="N229" i="12" s="1"/>
  <c r="GO62" i="6"/>
  <c r="K62" i="12"/>
  <c r="M403" i="12"/>
  <c r="N403" i="12" s="1"/>
  <c r="M387" i="12"/>
  <c r="N387" i="12" s="1"/>
  <c r="GO57" i="6"/>
  <c r="K57" i="12"/>
  <c r="GO27" i="6"/>
  <c r="K27" i="12"/>
  <c r="M351" i="12"/>
  <c r="N351" i="12" s="1"/>
  <c r="M335" i="12"/>
  <c r="N335" i="12" s="1"/>
  <c r="M319" i="12"/>
  <c r="N319" i="12" s="1"/>
  <c r="M185" i="12"/>
  <c r="N185" i="12" s="1"/>
  <c r="K209" i="12"/>
  <c r="GO209" i="6"/>
  <c r="M398" i="12"/>
  <c r="N398" i="12" s="1"/>
  <c r="M334" i="12"/>
  <c r="N334" i="12" s="1"/>
  <c r="M286" i="12"/>
  <c r="N286" i="12" s="1"/>
  <c r="M393" i="12"/>
  <c r="N393" i="12" s="1"/>
  <c r="M313" i="12"/>
  <c r="N313" i="12" s="1"/>
  <c r="M290" i="12"/>
  <c r="N290" i="12" s="1"/>
  <c r="GO69" i="6"/>
  <c r="K69" i="12"/>
  <c r="M270" i="12"/>
  <c r="N270" i="12" s="1"/>
  <c r="GO95" i="6"/>
  <c r="K95" i="12"/>
  <c r="GO17" i="6"/>
  <c r="K17" i="12"/>
  <c r="M202" i="12"/>
  <c r="N202" i="12" s="1"/>
  <c r="GO112" i="6"/>
  <c r="K112" i="12"/>
  <c r="GO73" i="6"/>
  <c r="K73" i="12"/>
  <c r="M407" i="12"/>
  <c r="N407" i="12" s="1"/>
  <c r="M375" i="12"/>
  <c r="N375" i="12" s="1"/>
  <c r="M357" i="12"/>
  <c r="N357" i="12" s="1"/>
  <c r="M311" i="12"/>
  <c r="N311" i="12" s="1"/>
  <c r="M262" i="12"/>
  <c r="N262" i="12" s="1"/>
  <c r="M238" i="12"/>
  <c r="N238" i="12" s="1"/>
  <c r="M511" i="12"/>
  <c r="N511" i="12" s="1"/>
  <c r="M330" i="12"/>
  <c r="N330" i="12" s="1"/>
  <c r="M277" i="12"/>
  <c r="N277" i="12" s="1"/>
  <c r="M245" i="12"/>
  <c r="N245" i="12" s="1"/>
  <c r="M194" i="12"/>
  <c r="N194" i="12" s="1"/>
  <c r="GO175" i="6"/>
  <c r="K175" i="12"/>
  <c r="M175" i="12" s="1"/>
  <c r="N175" i="12" s="1"/>
  <c r="GO167" i="6"/>
  <c r="K167" i="12"/>
  <c r="GO159" i="6"/>
  <c r="K159" i="12"/>
  <c r="GO151" i="6"/>
  <c r="K151" i="12"/>
  <c r="GO143" i="6"/>
  <c r="K143" i="12"/>
  <c r="M143" i="12" s="1"/>
  <c r="N143" i="12" s="1"/>
  <c r="GO135" i="6"/>
  <c r="K135" i="12"/>
  <c r="GO127" i="6"/>
  <c r="K127" i="12"/>
  <c r="M589" i="12"/>
  <c r="N589" i="12" s="1"/>
  <c r="M563" i="12"/>
  <c r="N563" i="12" s="1"/>
  <c r="M447" i="12"/>
  <c r="N447" i="12" s="1"/>
  <c r="M267" i="12"/>
  <c r="N267" i="12" s="1"/>
  <c r="M203" i="12"/>
  <c r="N203" i="12" s="1"/>
  <c r="GO103" i="6"/>
  <c r="K103" i="12"/>
  <c r="GO104" i="6"/>
  <c r="K104" i="12"/>
  <c r="GO72" i="6"/>
  <c r="K72" i="12"/>
  <c r="GO51" i="6"/>
  <c r="K51" i="12"/>
  <c r="M51" i="12" s="1"/>
  <c r="N51" i="12" s="1"/>
  <c r="GO50" i="6"/>
  <c r="K50" i="12"/>
  <c r="GO19" i="6"/>
  <c r="K19" i="12"/>
  <c r="M19" i="12" s="1"/>
  <c r="N19" i="12" s="1"/>
  <c r="M193" i="12"/>
  <c r="N193" i="12" s="1"/>
  <c r="GO82" i="6"/>
  <c r="K82" i="12"/>
  <c r="GO35" i="6"/>
  <c r="K35" i="12"/>
  <c r="M35" i="12" s="1"/>
  <c r="N35" i="12" s="1"/>
  <c r="M519" i="12"/>
  <c r="N519" i="12" s="1"/>
  <c r="M499" i="12"/>
  <c r="N499" i="12" s="1"/>
  <c r="M402" i="12"/>
  <c r="N402" i="12" s="1"/>
  <c r="M367" i="12"/>
  <c r="N367" i="12" s="1"/>
  <c r="GO98" i="6"/>
  <c r="K98" i="12"/>
  <c r="GO46" i="6"/>
  <c r="K46" i="12"/>
  <c r="GO109" i="6"/>
  <c r="K109" i="12"/>
  <c r="M293" i="12"/>
  <c r="N293" i="12" s="1"/>
  <c r="M261" i="12"/>
  <c r="N261" i="12" s="1"/>
  <c r="M249" i="12"/>
  <c r="N249" i="12" s="1"/>
  <c r="M225" i="12"/>
  <c r="N225" i="12" s="1"/>
  <c r="GO42" i="6"/>
  <c r="K42" i="12"/>
  <c r="M415" i="12"/>
  <c r="N415" i="12" s="1"/>
  <c r="M399" i="12"/>
  <c r="N399" i="12" s="1"/>
  <c r="M383" i="12"/>
  <c r="N383" i="12" s="1"/>
  <c r="GO183" i="6"/>
  <c r="K183" i="12"/>
  <c r="GO49" i="6"/>
  <c r="K49" i="12"/>
  <c r="GO18" i="6"/>
  <c r="K18" i="12"/>
  <c r="M349" i="12"/>
  <c r="N349" i="12" s="1"/>
  <c r="M333" i="12"/>
  <c r="N333" i="12" s="1"/>
  <c r="M317" i="12"/>
  <c r="N317" i="12" s="1"/>
  <c r="GO604" i="6"/>
  <c r="K604" i="12"/>
  <c r="M604" i="12" s="1"/>
  <c r="N604" i="12" s="1"/>
  <c r="K600" i="12"/>
  <c r="M600" i="12" s="1"/>
  <c r="N600" i="12" s="1"/>
  <c r="GO600" i="6"/>
  <c r="K368" i="12"/>
  <c r="M368" i="12" s="1"/>
  <c r="N368" i="12" s="1"/>
  <c r="GO368" i="6"/>
  <c r="K356" i="12"/>
  <c r="M356" i="12" s="1"/>
  <c r="N356" i="12" s="1"/>
  <c r="GO356" i="6"/>
  <c r="K352" i="12"/>
  <c r="M352" i="12" s="1"/>
  <c r="N352" i="12" s="1"/>
  <c r="GO352" i="6"/>
  <c r="K340" i="12"/>
  <c r="M340" i="12" s="1"/>
  <c r="N340" i="12" s="1"/>
  <c r="GO340" i="6"/>
  <c r="K320" i="12"/>
  <c r="M320" i="12" s="1"/>
  <c r="N320" i="12" s="1"/>
  <c r="GO320" i="6"/>
  <c r="K308" i="12"/>
  <c r="M308" i="12" s="1"/>
  <c r="N308" i="12" s="1"/>
  <c r="GO308" i="6"/>
  <c r="GO180" i="6"/>
  <c r="K180" i="12"/>
  <c r="M180" i="12" s="1"/>
  <c r="N180" i="12" s="1"/>
  <c r="GO176" i="6"/>
  <c r="K176" i="12"/>
  <c r="M176" i="12" s="1"/>
  <c r="N176" i="12" s="1"/>
  <c r="GO172" i="6"/>
  <c r="K172" i="12"/>
  <c r="M172" i="12" s="1"/>
  <c r="N172" i="12" s="1"/>
  <c r="GO168" i="6"/>
  <c r="K168" i="12"/>
  <c r="M168" i="12" s="1"/>
  <c r="N168" i="12" s="1"/>
  <c r="GO164" i="6"/>
  <c r="K164" i="12"/>
  <c r="M164" i="12" s="1"/>
  <c r="N164" i="12" s="1"/>
  <c r="GO160" i="6"/>
  <c r="K160" i="12"/>
  <c r="M160" i="12" s="1"/>
  <c r="N160" i="12" s="1"/>
  <c r="GO156" i="6"/>
  <c r="K156" i="12"/>
  <c r="M156" i="12" s="1"/>
  <c r="N156" i="12" s="1"/>
  <c r="GO152" i="6"/>
  <c r="K152" i="12"/>
  <c r="M152" i="12" s="1"/>
  <c r="N152" i="12" s="1"/>
  <c r="GO148" i="6"/>
  <c r="K148" i="12"/>
  <c r="M148" i="12" s="1"/>
  <c r="N148" i="12" s="1"/>
  <c r="GO144" i="6"/>
  <c r="K144" i="12"/>
  <c r="M144" i="12" s="1"/>
  <c r="N144" i="12" s="1"/>
  <c r="GO140" i="6"/>
  <c r="K140" i="12"/>
  <c r="M140" i="12" s="1"/>
  <c r="N140" i="12" s="1"/>
  <c r="GO136" i="6"/>
  <c r="K136" i="12"/>
  <c r="M136" i="12" s="1"/>
  <c r="N136" i="12" s="1"/>
  <c r="GO132" i="6"/>
  <c r="K132" i="12"/>
  <c r="M132" i="12" s="1"/>
  <c r="N132" i="12" s="1"/>
  <c r="GO124" i="6"/>
  <c r="K124" i="12"/>
  <c r="M124" i="12" s="1"/>
  <c r="N124" i="12" s="1"/>
  <c r="GO120" i="6"/>
  <c r="K120" i="12"/>
  <c r="GO116" i="6"/>
  <c r="K116" i="12"/>
  <c r="M366" i="12"/>
  <c r="N366" i="12" s="1"/>
  <c r="M302" i="12"/>
  <c r="N302" i="12" s="1"/>
  <c r="M354" i="12"/>
  <c r="N354" i="12" s="1"/>
  <c r="M361" i="12"/>
  <c r="N361" i="12" s="1"/>
  <c r="M329" i="12"/>
  <c r="N329" i="12" s="1"/>
  <c r="M346" i="12"/>
  <c r="N346" i="12" s="1"/>
  <c r="GO44" i="6"/>
  <c r="K44" i="12"/>
  <c r="M206" i="12"/>
  <c r="N206" i="12" s="1"/>
  <c r="GO63" i="6"/>
  <c r="K63" i="12"/>
  <c r="GO130" i="6"/>
  <c r="K130" i="12"/>
  <c r="M422" i="12"/>
  <c r="N422" i="12" s="1"/>
  <c r="M406" i="12"/>
  <c r="N406" i="12" s="1"/>
  <c r="M390" i="12"/>
  <c r="N390" i="12" s="1"/>
  <c r="M374" i="12"/>
  <c r="N374" i="12" s="1"/>
  <c r="M358" i="12"/>
  <c r="N358" i="12" s="1"/>
  <c r="M342" i="12"/>
  <c r="N342" i="12" s="1"/>
  <c r="M326" i="12"/>
  <c r="N326" i="12" s="1"/>
  <c r="M310" i="12"/>
  <c r="N310" i="12" s="1"/>
  <c r="M294" i="12"/>
  <c r="N294" i="12" s="1"/>
  <c r="M370" i="12"/>
  <c r="N370" i="12" s="1"/>
  <c r="M338" i="12"/>
  <c r="N338" i="12" s="1"/>
  <c r="M282" i="12"/>
  <c r="N282" i="12" s="1"/>
  <c r="GO117" i="6"/>
  <c r="K117" i="12"/>
  <c r="GO87" i="6"/>
  <c r="K87" i="12"/>
  <c r="GO60" i="6"/>
  <c r="K60" i="12"/>
  <c r="GO39" i="6"/>
  <c r="K39" i="12"/>
  <c r="GO14" i="6"/>
  <c r="K14" i="12"/>
  <c r="GO11" i="6"/>
  <c r="K11" i="12"/>
  <c r="M222" i="12"/>
  <c r="N222" i="12" s="1"/>
  <c r="M190" i="12"/>
  <c r="N190" i="12" s="1"/>
  <c r="GO93" i="6"/>
  <c r="K93" i="12"/>
  <c r="GO61" i="6"/>
  <c r="K61" i="12"/>
  <c r="M242" i="12"/>
  <c r="N242" i="12" s="1"/>
  <c r="GO105" i="6"/>
  <c r="K105" i="12"/>
  <c r="M405" i="12"/>
  <c r="N405" i="12" s="1"/>
  <c r="M373" i="12"/>
  <c r="N373" i="12" s="1"/>
  <c r="M327" i="12"/>
  <c r="N327" i="12" s="1"/>
  <c r="M309" i="12"/>
  <c r="N309" i="12" s="1"/>
  <c r="M259" i="12"/>
  <c r="N259" i="12" s="1"/>
  <c r="M231" i="12"/>
  <c r="N231" i="12" s="1"/>
  <c r="M199" i="12"/>
  <c r="N199" i="12" s="1"/>
  <c r="M575" i="12"/>
  <c r="N575" i="12" s="1"/>
  <c r="M541" i="12"/>
  <c r="N541" i="12" s="1"/>
  <c r="M509" i="12"/>
  <c r="N509" i="12" s="1"/>
  <c r="M423" i="12"/>
  <c r="N423" i="12" s="1"/>
  <c r="M314" i="12"/>
  <c r="N314" i="12" s="1"/>
  <c r="M273" i="12"/>
  <c r="N273" i="12" s="1"/>
  <c r="M223" i="12"/>
  <c r="N223" i="12" s="1"/>
  <c r="GO181" i="6"/>
  <c r="K181" i="12"/>
  <c r="GO173" i="6"/>
  <c r="K173" i="12"/>
  <c r="GO165" i="6"/>
  <c r="K165" i="12"/>
  <c r="GO157" i="6"/>
  <c r="K157" i="12"/>
  <c r="GO149" i="6"/>
  <c r="K149" i="12"/>
  <c r="GO141" i="6"/>
  <c r="K141" i="12"/>
  <c r="GO133" i="6"/>
  <c r="K133" i="12"/>
  <c r="GO125" i="6"/>
  <c r="K125" i="12"/>
  <c r="M559" i="12"/>
  <c r="N559" i="12" s="1"/>
  <c r="M445" i="12"/>
  <c r="N445" i="12" s="1"/>
  <c r="GO99" i="6"/>
  <c r="K99" i="12"/>
  <c r="GO102" i="6"/>
  <c r="K102" i="12"/>
  <c r="GO70" i="6"/>
  <c r="K70" i="12"/>
  <c r="GO41" i="6"/>
  <c r="K41" i="12"/>
  <c r="GO84" i="6"/>
  <c r="K84" i="12"/>
  <c r="M247" i="12"/>
  <c r="N247" i="12" s="1"/>
  <c r="M205" i="12"/>
  <c r="N205" i="12" s="1"/>
  <c r="GO90" i="6"/>
  <c r="K90" i="12"/>
  <c r="M90" i="12" s="1"/>
  <c r="N90" i="12" s="1"/>
  <c r="GO71" i="6"/>
  <c r="K71" i="12"/>
  <c r="GO81" i="6"/>
  <c r="K81" i="12"/>
  <c r="M451" i="12"/>
  <c r="N451" i="12" s="1"/>
  <c r="M365" i="12"/>
  <c r="N365" i="12" s="1"/>
  <c r="M215" i="12"/>
  <c r="N215" i="12" s="1"/>
  <c r="GO56" i="6"/>
  <c r="K56" i="12"/>
  <c r="M287" i="12"/>
  <c r="N287" i="12" s="1"/>
  <c r="GO97" i="6"/>
  <c r="K97" i="12"/>
  <c r="M285" i="12"/>
  <c r="N285" i="12" s="1"/>
  <c r="M257" i="12"/>
  <c r="N257" i="12" s="1"/>
  <c r="M237" i="12"/>
  <c r="N237" i="12" s="1"/>
  <c r="M217" i="12"/>
  <c r="N217" i="12" s="1"/>
  <c r="GO34" i="6"/>
  <c r="K34" i="12"/>
  <c r="M459" i="12"/>
  <c r="N459" i="12" s="1"/>
  <c r="M413" i="12"/>
  <c r="N413" i="12" s="1"/>
  <c r="M397" i="12"/>
  <c r="N397" i="12" s="1"/>
  <c r="M381" i="12"/>
  <c r="N381" i="12" s="1"/>
  <c r="GO119" i="6"/>
  <c r="K119" i="12"/>
  <c r="GO31" i="6"/>
  <c r="K31" i="12"/>
  <c r="GO22" i="6"/>
  <c r="K22" i="12"/>
  <c r="K599" i="12"/>
  <c r="M599" i="12" s="1"/>
  <c r="N599" i="12" s="1"/>
  <c r="GO599" i="6"/>
  <c r="K595" i="12"/>
  <c r="M595" i="12" s="1"/>
  <c r="N595" i="12" s="1"/>
  <c r="GO595" i="6"/>
  <c r="K583" i="12"/>
  <c r="GO583" i="6"/>
  <c r="K579" i="12"/>
  <c r="GO579" i="6"/>
  <c r="K571" i="12"/>
  <c r="GO571" i="6"/>
  <c r="K539" i="12"/>
  <c r="M539" i="12" s="1"/>
  <c r="N539" i="12" s="1"/>
  <c r="GO539" i="6"/>
  <c r="K523" i="12"/>
  <c r="GO523" i="6"/>
  <c r="K515" i="12"/>
  <c r="GO515" i="6"/>
  <c r="K507" i="12"/>
  <c r="GO507" i="6"/>
  <c r="K435" i="12"/>
  <c r="GO435" i="6"/>
  <c r="M371" i="12"/>
  <c r="N371" i="12" s="1"/>
  <c r="K283" i="12"/>
  <c r="M283" i="12" s="1"/>
  <c r="N283" i="12" s="1"/>
  <c r="GO283" i="6"/>
  <c r="K275" i="12"/>
  <c r="GO275" i="6"/>
  <c r="K251" i="12"/>
  <c r="M251" i="12" s="1"/>
  <c r="N251" i="12" s="1"/>
  <c r="GO251" i="6"/>
  <c r="M191" i="12"/>
  <c r="N191" i="12" s="1"/>
  <c r="K187" i="12"/>
  <c r="M187" i="12" s="1"/>
  <c r="N187" i="12" s="1"/>
  <c r="GO187" i="6"/>
  <c r="GO115" i="6"/>
  <c r="K115" i="12"/>
  <c r="GO91" i="6"/>
  <c r="K91" i="12"/>
  <c r="M91" i="12" s="1"/>
  <c r="N91" i="12" s="1"/>
  <c r="GO83" i="6"/>
  <c r="K83" i="12"/>
  <c r="GO126" i="6"/>
  <c r="K126" i="12"/>
  <c r="M414" i="12"/>
  <c r="N414" i="12" s="1"/>
  <c r="M350" i="12"/>
  <c r="N350" i="12" s="1"/>
  <c r="M409" i="12"/>
  <c r="N409" i="12" s="1"/>
  <c r="M377" i="12"/>
  <c r="N377" i="12" s="1"/>
  <c r="M345" i="12"/>
  <c r="N345" i="12" s="1"/>
  <c r="M297" i="12"/>
  <c r="N297" i="12" s="1"/>
  <c r="M378" i="12"/>
  <c r="N378" i="12" s="1"/>
  <c r="GO92" i="6"/>
  <c r="K92" i="12"/>
  <c r="GO45" i="6"/>
  <c r="K45" i="12"/>
  <c r="M493" i="12"/>
  <c r="N493" i="12" s="1"/>
  <c r="GO128" i="6"/>
  <c r="K128" i="12"/>
  <c r="M128" i="12" s="1"/>
  <c r="N128" i="12" s="1"/>
  <c r="M417" i="12"/>
  <c r="N417" i="12" s="1"/>
  <c r="M401" i="12"/>
  <c r="N401" i="12" s="1"/>
  <c r="M385" i="12"/>
  <c r="N385" i="12" s="1"/>
  <c r="M369" i="12"/>
  <c r="N369" i="12" s="1"/>
  <c r="M353" i="12"/>
  <c r="N353" i="12" s="1"/>
  <c r="M337" i="12"/>
  <c r="N337" i="12" s="1"/>
  <c r="M321" i="12"/>
  <c r="N321" i="12" s="1"/>
  <c r="M305" i="12"/>
  <c r="N305" i="12" s="1"/>
  <c r="M289" i="12"/>
  <c r="N289" i="12" s="1"/>
  <c r="M573" i="12"/>
  <c r="N573" i="12" s="1"/>
  <c r="M557" i="12"/>
  <c r="N557" i="12" s="1"/>
  <c r="M410" i="12"/>
  <c r="N410" i="12" s="1"/>
  <c r="M362" i="12"/>
  <c r="N362" i="12" s="1"/>
  <c r="M306" i="12"/>
  <c r="N306" i="12" s="1"/>
  <c r="M274" i="12"/>
  <c r="N274" i="12" s="1"/>
  <c r="GO108" i="6"/>
  <c r="K108" i="12"/>
  <c r="GO85" i="6"/>
  <c r="K85" i="12"/>
  <c r="GO55" i="6"/>
  <c r="K55" i="12"/>
  <c r="GO37" i="6"/>
  <c r="K37" i="12"/>
  <c r="K23" i="12"/>
  <c r="M246" i="12"/>
  <c r="N246" i="12" s="1"/>
  <c r="GO111" i="6"/>
  <c r="K111" i="12"/>
  <c r="M111" i="12" s="1"/>
  <c r="N111" i="12" s="1"/>
  <c r="GO79" i="6"/>
  <c r="K79" i="12"/>
  <c r="M79" i="12" s="1"/>
  <c r="N79" i="12" s="1"/>
  <c r="GO52" i="6"/>
  <c r="K52" i="12"/>
  <c r="GO26" i="6"/>
  <c r="K26" i="12"/>
  <c r="GO5" i="6"/>
  <c r="K5" i="12"/>
  <c r="GO9" i="6"/>
  <c r="K9" i="12"/>
  <c r="M234" i="12"/>
  <c r="N234" i="12" s="1"/>
  <c r="GO123" i="6"/>
  <c r="K123" i="12"/>
  <c r="M123" i="12" s="1"/>
  <c r="N123" i="12" s="1"/>
  <c r="GO96" i="6"/>
  <c r="K96" i="12"/>
  <c r="M391" i="12"/>
  <c r="N391" i="12" s="1"/>
  <c r="M343" i="12"/>
  <c r="N343" i="12" s="1"/>
  <c r="M325" i="12"/>
  <c r="N325" i="12" s="1"/>
  <c r="M291" i="12"/>
  <c r="N291" i="12" s="1"/>
  <c r="M227" i="12"/>
  <c r="N227" i="12" s="1"/>
  <c r="M195" i="12"/>
  <c r="N195" i="12" s="1"/>
  <c r="M439" i="12"/>
  <c r="N439" i="12" s="1"/>
  <c r="M421" i="12"/>
  <c r="N421" i="12" s="1"/>
  <c r="M258" i="12"/>
  <c r="N258" i="12" s="1"/>
  <c r="M213" i="12"/>
  <c r="N213" i="12" s="1"/>
  <c r="GO179" i="6"/>
  <c r="K179" i="12"/>
  <c r="GO171" i="6"/>
  <c r="K171" i="12"/>
  <c r="GO163" i="6"/>
  <c r="K163" i="12"/>
  <c r="GO155" i="6"/>
  <c r="K155" i="12"/>
  <c r="M155" i="12" s="1"/>
  <c r="N155" i="12" s="1"/>
  <c r="GO147" i="6"/>
  <c r="K147" i="12"/>
  <c r="GO139" i="6"/>
  <c r="K139" i="12"/>
  <c r="GO131" i="6"/>
  <c r="K131" i="12"/>
  <c r="M525" i="12"/>
  <c r="N525" i="12" s="1"/>
  <c r="M429" i="12"/>
  <c r="N429" i="12" s="1"/>
  <c r="M235" i="12"/>
  <c r="N235" i="12" s="1"/>
  <c r="GO75" i="6"/>
  <c r="K75" i="12"/>
  <c r="GO89" i="6"/>
  <c r="K89" i="12"/>
  <c r="GO64" i="6"/>
  <c r="K64" i="12"/>
  <c r="GO33" i="6"/>
  <c r="K33" i="12"/>
  <c r="GO65" i="6"/>
  <c r="K65" i="12"/>
  <c r="GO38" i="6"/>
  <c r="K38" i="12"/>
  <c r="M243" i="12"/>
  <c r="N243" i="12" s="1"/>
  <c r="M201" i="12"/>
  <c r="N201" i="12" s="1"/>
  <c r="GO88" i="6"/>
  <c r="K88" i="12"/>
  <c r="GO67" i="6"/>
  <c r="K67" i="12"/>
  <c r="M67" i="12" s="1"/>
  <c r="N67" i="12" s="1"/>
  <c r="M503" i="12"/>
  <c r="N503" i="12" s="1"/>
  <c r="M443" i="12"/>
  <c r="N443" i="12" s="1"/>
  <c r="M303" i="12"/>
  <c r="N303" i="12" s="1"/>
  <c r="M211" i="12"/>
  <c r="N211" i="12" s="1"/>
  <c r="GO54" i="6"/>
  <c r="K54" i="12"/>
  <c r="M419" i="12"/>
  <c r="N419" i="12" s="1"/>
  <c r="M355" i="12"/>
  <c r="N355" i="12" s="1"/>
  <c r="M269" i="12"/>
  <c r="N269" i="12" s="1"/>
  <c r="M255" i="12"/>
  <c r="N255" i="12" s="1"/>
  <c r="M233" i="12"/>
  <c r="N233" i="12" s="1"/>
  <c r="GO66" i="6"/>
  <c r="K66" i="12"/>
  <c r="M431" i="12"/>
  <c r="N431" i="12" s="1"/>
  <c r="GO77" i="6"/>
  <c r="K77" i="12"/>
  <c r="K29" i="12"/>
  <c r="GO185" i="6"/>
  <c r="GO464" i="6"/>
  <c r="K464" i="12"/>
  <c r="M464" i="12" s="1"/>
  <c r="N464" i="12" s="1"/>
  <c r="GO339" i="6"/>
  <c r="K339" i="12"/>
  <c r="M323" i="12"/>
  <c r="N323" i="12" s="1"/>
  <c r="GO307" i="6"/>
  <c r="K307" i="12"/>
  <c r="K322" i="12"/>
  <c r="GO322" i="6"/>
  <c r="GO182" i="6"/>
  <c r="K182" i="12"/>
  <c r="GO178" i="6"/>
  <c r="K178" i="12"/>
  <c r="GO174" i="6"/>
  <c r="K174" i="12"/>
  <c r="GO170" i="6"/>
  <c r="K170" i="12"/>
  <c r="GO166" i="6"/>
  <c r="K166" i="12"/>
  <c r="GO162" i="6"/>
  <c r="K162" i="12"/>
  <c r="GO158" i="6"/>
  <c r="K158" i="12"/>
  <c r="GO154" i="6"/>
  <c r="K154" i="12"/>
  <c r="M154" i="12" s="1"/>
  <c r="N154" i="12" s="1"/>
  <c r="GO150" i="6"/>
  <c r="K150" i="12"/>
  <c r="GO146" i="6"/>
  <c r="K146" i="12"/>
  <c r="GO142" i="6"/>
  <c r="K142" i="12"/>
  <c r="GO138" i="6"/>
  <c r="K138" i="12"/>
  <c r="GO134" i="6"/>
  <c r="K134" i="12"/>
  <c r="GO122" i="6"/>
  <c r="K122" i="12"/>
  <c r="M122" i="12" s="1"/>
  <c r="N122" i="12" s="1"/>
  <c r="GO118" i="6"/>
  <c r="K118" i="12"/>
  <c r="GO114" i="6"/>
  <c r="K114" i="12"/>
  <c r="GO110" i="6"/>
  <c r="K110" i="12"/>
  <c r="GO94" i="6"/>
  <c r="K94" i="12"/>
  <c r="GO78" i="6"/>
  <c r="K78" i="12"/>
  <c r="GO403" i="6"/>
  <c r="GO387" i="6"/>
  <c r="GO488" i="6"/>
  <c r="GO264" i="6"/>
  <c r="GO232" i="6"/>
  <c r="GO349" i="6"/>
  <c r="GO333" i="6"/>
  <c r="GO317" i="6"/>
  <c r="GO472" i="6"/>
  <c r="GO256" i="6"/>
  <c r="GO347" i="6"/>
  <c r="GO331" i="6"/>
  <c r="GO315" i="6"/>
  <c r="GO240" i="6"/>
  <c r="GO568" i="6"/>
  <c r="GO392" i="6"/>
  <c r="GO236" i="6"/>
  <c r="GO351" i="6"/>
  <c r="GO335" i="6"/>
  <c r="GO319" i="6"/>
  <c r="GO552" i="6"/>
  <c r="GO520" i="6"/>
  <c r="GO496" i="6"/>
  <c r="GO452" i="6"/>
  <c r="GO432" i="6"/>
  <c r="GO418" i="6"/>
  <c r="GO384" i="6"/>
  <c r="GO295" i="6"/>
  <c r="GO263" i="6"/>
  <c r="GO253" i="6"/>
  <c r="GO229" i="6"/>
  <c r="GO487" i="6"/>
  <c r="GO471" i="6"/>
  <c r="GO427" i="6"/>
  <c r="GO328" i="6"/>
  <c r="GO272" i="6"/>
  <c r="GO548" i="6"/>
  <c r="GO516" i="6"/>
  <c r="GO492" i="6"/>
  <c r="GO448" i="6"/>
  <c r="GO426" i="6"/>
  <c r="GO416" i="6"/>
  <c r="GO380" i="6"/>
  <c r="GO293" i="6"/>
  <c r="GO261" i="6"/>
  <c r="GO249" i="6"/>
  <c r="GO225" i="6"/>
  <c r="GO485" i="6"/>
  <c r="GO469" i="6"/>
  <c r="GO415" i="6"/>
  <c r="GO399" i="6"/>
  <c r="GO383" i="6"/>
  <c r="GO304" i="6"/>
  <c r="GO544" i="6"/>
  <c r="GO512" i="6"/>
  <c r="GO458" i="6"/>
  <c r="GO440" i="6"/>
  <c r="GO424" i="6"/>
  <c r="GO412" i="6"/>
  <c r="GO372" i="6"/>
  <c r="GO285" i="6"/>
  <c r="GO257" i="6"/>
  <c r="GO237" i="6"/>
  <c r="GO217" i="6"/>
  <c r="GO483" i="6"/>
  <c r="GO459" i="6"/>
  <c r="GO413" i="6"/>
  <c r="GO397" i="6"/>
  <c r="GO381" i="6"/>
  <c r="GO300" i="6"/>
  <c r="GO560" i="6"/>
  <c r="GO528" i="6"/>
  <c r="GO500" i="6"/>
  <c r="GO456" i="6"/>
  <c r="GO436" i="6"/>
  <c r="GO420" i="6"/>
  <c r="GO404" i="6"/>
  <c r="GO269" i="6"/>
  <c r="GO255" i="6"/>
  <c r="GO233" i="6"/>
  <c r="GO551" i="6"/>
  <c r="GO431" i="6"/>
  <c r="GO411" i="6"/>
  <c r="GO395" i="6"/>
  <c r="GO379" i="6"/>
  <c r="GO480" i="6"/>
  <c r="GO241" i="6"/>
  <c r="GO582" i="6"/>
  <c r="GO501" i="6"/>
  <c r="GO388" i="6"/>
  <c r="GO301" i="6"/>
  <c r="GO567" i="6"/>
  <c r="GO200" i="6"/>
  <c r="GO529" i="6"/>
  <c r="GO476" i="6"/>
  <c r="GO250" i="6"/>
  <c r="GO219" i="6"/>
  <c r="GO193" i="6"/>
  <c r="GO580" i="6"/>
  <c r="GO519" i="6"/>
  <c r="GO499" i="6"/>
  <c r="GO402" i="6"/>
  <c r="GO367" i="6"/>
  <c r="GO336" i="6"/>
  <c r="GO288" i="6"/>
  <c r="GO561" i="6"/>
  <c r="GO312" i="6"/>
  <c r="GO196" i="6"/>
  <c r="GO533" i="6"/>
  <c r="GO280" i="6"/>
  <c r="GO197" i="6"/>
  <c r="GO547" i="6"/>
  <c r="GO408" i="6"/>
  <c r="GO344" i="6"/>
  <c r="GO265" i="6"/>
  <c r="GO376" i="6"/>
  <c r="GO504" i="6"/>
  <c r="GO360" i="6"/>
  <c r="GO205" i="6"/>
  <c r="GO576" i="6"/>
  <c r="GO517" i="6"/>
  <c r="GO451" i="6"/>
  <c r="GO400" i="6"/>
  <c r="GO365" i="6"/>
  <c r="GO324" i="6"/>
  <c r="GO215" i="6"/>
  <c r="GO287" i="6"/>
  <c r="GO536" i="6"/>
  <c r="GO208" i="6"/>
  <c r="GO535" i="6"/>
  <c r="GO484" i="6"/>
  <c r="GO284" i="6"/>
  <c r="GO243" i="6"/>
  <c r="GO201" i="6"/>
  <c r="GO588" i="6"/>
  <c r="GO555" i="6"/>
  <c r="GO503" i="6"/>
  <c r="GO443" i="6"/>
  <c r="GO396" i="6"/>
  <c r="GO363" i="6"/>
  <c r="GO303" i="6"/>
  <c r="GO211" i="6"/>
  <c r="GO271" i="6"/>
  <c r="GO585" i="6"/>
  <c r="GO419" i="6"/>
  <c r="GO204" i="6"/>
  <c r="GO564" i="6"/>
  <c r="GO513" i="6"/>
  <c r="GO477" i="6"/>
  <c r="GO391" i="6"/>
  <c r="GO364" i="6"/>
  <c r="GO343" i="6"/>
  <c r="GO325" i="6"/>
  <c r="GO291" i="6"/>
  <c r="GO248" i="6"/>
  <c r="GO227" i="6"/>
  <c r="GO195" i="6"/>
  <c r="GO596" i="6"/>
  <c r="GO569" i="6"/>
  <c r="GO537" i="6"/>
  <c r="GO460" i="6"/>
  <c r="GO439" i="6"/>
  <c r="GO421" i="6"/>
  <c r="GO292" i="6"/>
  <c r="GO258" i="6"/>
  <c r="GO213" i="6"/>
  <c r="GO603" i="6"/>
  <c r="GO574" i="6"/>
  <c r="GO553" i="6"/>
  <c r="GO525" i="6"/>
  <c r="GO463" i="6"/>
  <c r="GO429" i="6"/>
  <c r="GO235" i="6"/>
  <c r="GO188" i="6"/>
  <c r="GO549" i="6"/>
  <c r="GO495" i="6"/>
  <c r="GO468" i="6"/>
  <c r="GO389" i="6"/>
  <c r="GO359" i="6"/>
  <c r="GO341" i="6"/>
  <c r="GO316" i="6"/>
  <c r="GO281" i="6"/>
  <c r="GO244" i="6"/>
  <c r="GO221" i="6"/>
  <c r="GO189" i="6"/>
  <c r="GO594" i="6"/>
  <c r="GO556" i="6"/>
  <c r="GO524" i="6"/>
  <c r="GO455" i="6"/>
  <c r="GO437" i="6"/>
  <c r="GO394" i="6"/>
  <c r="GO279" i="6"/>
  <c r="GO254" i="6"/>
  <c r="GO198" i="6"/>
  <c r="GO601" i="6"/>
  <c r="GO572" i="6"/>
  <c r="GO540" i="6"/>
  <c r="GO521" i="6"/>
  <c r="GO461" i="6"/>
  <c r="GO299" i="6"/>
  <c r="GO545" i="6"/>
  <c r="GO493" i="6"/>
  <c r="GO407" i="6"/>
  <c r="GO375" i="6"/>
  <c r="GO357" i="6"/>
  <c r="GO332" i="6"/>
  <c r="GO311" i="6"/>
  <c r="GO262" i="6"/>
  <c r="GO238" i="6"/>
  <c r="GO212" i="6"/>
  <c r="GO184" i="6"/>
  <c r="GO592" i="6"/>
  <c r="GO543" i="6"/>
  <c r="GO511" i="6"/>
  <c r="GO453" i="6"/>
  <c r="GO428" i="6"/>
  <c r="GO330" i="6"/>
  <c r="GO277" i="6"/>
  <c r="GO245" i="6"/>
  <c r="GO194" i="6"/>
  <c r="GO589" i="6"/>
  <c r="GO563" i="6"/>
  <c r="GO531" i="6"/>
  <c r="GO508" i="6"/>
  <c r="GO447" i="6"/>
  <c r="GO267" i="6"/>
  <c r="GO203" i="6"/>
  <c r="GO577" i="6"/>
  <c r="GO532" i="6"/>
  <c r="GO479" i="6"/>
  <c r="GO405" i="6"/>
  <c r="GO373" i="6"/>
  <c r="GO348" i="6"/>
  <c r="GO327" i="6"/>
  <c r="GO309" i="6"/>
  <c r="GO259" i="6"/>
  <c r="GO199" i="6"/>
  <c r="GO598" i="6"/>
  <c r="GO575" i="6"/>
  <c r="GO541" i="6"/>
  <c r="GO509" i="6"/>
  <c r="GO444" i="6"/>
  <c r="GO423" i="6"/>
  <c r="GO314" i="6"/>
  <c r="GO273" i="6"/>
  <c r="GO584" i="6"/>
  <c r="GO559" i="6"/>
  <c r="GO527" i="6"/>
  <c r="GO467" i="6"/>
  <c r="GO445" i="6"/>
  <c r="GO239" i="6"/>
  <c r="GO192" i="6"/>
  <c r="GO550" i="6"/>
  <c r="GO518" i="6"/>
  <c r="GO481" i="6"/>
  <c r="GO449" i="6"/>
  <c r="GO542" i="6"/>
  <c r="GO510" i="6"/>
  <c r="GO494" i="6"/>
  <c r="GO478" i="6"/>
  <c r="GO462" i="6"/>
  <c r="GO446" i="6"/>
  <c r="GO430" i="6"/>
  <c r="GO414" i="6"/>
  <c r="GO398" i="6"/>
  <c r="GO382" i="6"/>
  <c r="GO366" i="6"/>
  <c r="GO350" i="6"/>
  <c r="GO334" i="6"/>
  <c r="GO318" i="6"/>
  <c r="GO302" i="6"/>
  <c r="GO286" i="6"/>
  <c r="GO587" i="6"/>
  <c r="GO570" i="6"/>
  <c r="GO554" i="6"/>
  <c r="GO522" i="6"/>
  <c r="GO490" i="6"/>
  <c r="GO450" i="6"/>
  <c r="GO386" i="6"/>
  <c r="GO354" i="6"/>
  <c r="GO298" i="6"/>
  <c r="GO266" i="6"/>
  <c r="GO593" i="6"/>
  <c r="GO230" i="6"/>
  <c r="GO214" i="6"/>
  <c r="GO278" i="6"/>
  <c r="GO226" i="6"/>
  <c r="GO210" i="6"/>
  <c r="GO566" i="6"/>
  <c r="GO505" i="6"/>
  <c r="GO457" i="6"/>
  <c r="GO441" i="6"/>
  <c r="GO425" i="6"/>
  <c r="GO409" i="6"/>
  <c r="GO393" i="6"/>
  <c r="GO377" i="6"/>
  <c r="GO361" i="6"/>
  <c r="GO345" i="6"/>
  <c r="GO329" i="6"/>
  <c r="GO313" i="6"/>
  <c r="GO297" i="6"/>
  <c r="GO591" i="6"/>
  <c r="GO581" i="6"/>
  <c r="GO565" i="6"/>
  <c r="GO546" i="6"/>
  <c r="GO514" i="6"/>
  <c r="GO482" i="6"/>
  <c r="GO442" i="6"/>
  <c r="GO378" i="6"/>
  <c r="GO346" i="6"/>
  <c r="GO290" i="6"/>
  <c r="GO260" i="6"/>
  <c r="GO586" i="6"/>
  <c r="GO270" i="6"/>
  <c r="GO228" i="6"/>
  <c r="GO206" i="6"/>
  <c r="GO276" i="6"/>
  <c r="GO224" i="6"/>
  <c r="GO202" i="6"/>
  <c r="GO534" i="6"/>
  <c r="GO489" i="6"/>
  <c r="GO473" i="6"/>
  <c r="GO558" i="6"/>
  <c r="GO526" i="6"/>
  <c r="GO502" i="6"/>
  <c r="GO486" i="6"/>
  <c r="GO470" i="6"/>
  <c r="GO454" i="6"/>
  <c r="GO438" i="6"/>
  <c r="GO422" i="6"/>
  <c r="GO406" i="6"/>
  <c r="GO390" i="6"/>
  <c r="GO374" i="6"/>
  <c r="GO358" i="6"/>
  <c r="GO342" i="6"/>
  <c r="GO326" i="6"/>
  <c r="GO310" i="6"/>
  <c r="GO294" i="6"/>
  <c r="GO597" i="6"/>
  <c r="GO578" i="6"/>
  <c r="GO562" i="6"/>
  <c r="GO538" i="6"/>
  <c r="GO506" i="6"/>
  <c r="GO474" i="6"/>
  <c r="GO434" i="6"/>
  <c r="GO370" i="6"/>
  <c r="GO338" i="6"/>
  <c r="GO282" i="6"/>
  <c r="GO252" i="6"/>
  <c r="GO268" i="6"/>
  <c r="GO222" i="6"/>
  <c r="GO190" i="6"/>
  <c r="GO242" i="6"/>
  <c r="GO218" i="6"/>
  <c r="GO186" i="6"/>
  <c r="GO497" i="6"/>
  <c r="GO465" i="6"/>
  <c r="GO433" i="6"/>
  <c r="GO417" i="6"/>
  <c r="GO401" i="6"/>
  <c r="GO385" i="6"/>
  <c r="GO369" i="6"/>
  <c r="GO353" i="6"/>
  <c r="GO337" i="6"/>
  <c r="GO321" i="6"/>
  <c r="GO305" i="6"/>
  <c r="GO289" i="6"/>
  <c r="GO590" i="6"/>
  <c r="GO573" i="6"/>
  <c r="GO557" i="6"/>
  <c r="GO530" i="6"/>
  <c r="GO498" i="6"/>
  <c r="GO466" i="6"/>
  <c r="GO410" i="6"/>
  <c r="GO362" i="6"/>
  <c r="GO306" i="6"/>
  <c r="GO274" i="6"/>
  <c r="GO602" i="6"/>
  <c r="GO246" i="6"/>
  <c r="GO220" i="6"/>
  <c r="GO234" i="6"/>
  <c r="GO216" i="6"/>
  <c r="GO13" i="6" l="1"/>
  <c r="K7" i="12"/>
  <c r="GO4" i="6"/>
  <c r="K25" i="12"/>
  <c r="M25" i="12" s="1"/>
  <c r="N25" i="12" s="1"/>
  <c r="K21" i="12"/>
  <c r="M21" i="12" s="1"/>
  <c r="N21" i="12" s="1"/>
  <c r="GO21" i="6"/>
  <c r="K30" i="12"/>
  <c r="M30" i="12" s="1"/>
  <c r="N30" i="12" s="1"/>
  <c r="K15" i="12"/>
  <c r="M15" i="12" s="1"/>
  <c r="N15" i="12" s="1"/>
  <c r="GO15" i="6"/>
  <c r="GO40" i="6"/>
  <c r="K40" i="12"/>
  <c r="M40" i="12" s="1"/>
  <c r="N40" i="12" s="1"/>
  <c r="K8" i="12"/>
  <c r="M8" i="12" s="1"/>
  <c r="N8" i="12" s="1"/>
  <c r="GO8" i="6"/>
  <c r="GO6" i="6"/>
  <c r="K6" i="12"/>
  <c r="M6" i="12" s="1"/>
  <c r="N6" i="12" s="1"/>
  <c r="GO36" i="6"/>
  <c r="K36" i="12"/>
  <c r="M36" i="12" s="1"/>
  <c r="N36" i="12" s="1"/>
  <c r="K16" i="12"/>
  <c r="M16" i="12" s="1"/>
  <c r="N16" i="12" s="1"/>
  <c r="GO16" i="6"/>
  <c r="K32" i="12"/>
  <c r="M32" i="12" s="1"/>
  <c r="N32" i="12" s="1"/>
  <c r="GO20" i="6"/>
  <c r="GO24" i="6"/>
  <c r="K24" i="12"/>
  <c r="M24" i="12" s="1"/>
  <c r="N24" i="12" s="1"/>
  <c r="GO12" i="6"/>
  <c r="K12" i="12"/>
  <c r="M12" i="12" s="1"/>
  <c r="N12" i="12" s="1"/>
  <c r="GO28" i="6"/>
  <c r="K28" i="12"/>
  <c r="M28" i="12" s="1"/>
  <c r="N28" i="12" s="1"/>
  <c r="M77" i="12"/>
  <c r="N77" i="12" s="1"/>
  <c r="M66" i="12"/>
  <c r="N66" i="12" s="1"/>
  <c r="M54" i="12"/>
  <c r="N54" i="12" s="1"/>
  <c r="M88" i="12"/>
  <c r="N88" i="12" s="1"/>
  <c r="M65" i="12"/>
  <c r="N65" i="12" s="1"/>
  <c r="M64" i="12"/>
  <c r="N64" i="12" s="1"/>
  <c r="M75" i="12"/>
  <c r="N75" i="12" s="1"/>
  <c r="M131" i="12"/>
  <c r="N131" i="12" s="1"/>
  <c r="M147" i="12"/>
  <c r="N147" i="12" s="1"/>
  <c r="M163" i="12"/>
  <c r="N163" i="12" s="1"/>
  <c r="M179" i="12"/>
  <c r="N179" i="12" s="1"/>
  <c r="M9" i="12"/>
  <c r="N9" i="12" s="1"/>
  <c r="M26" i="12"/>
  <c r="N26" i="12" s="1"/>
  <c r="M13" i="12"/>
  <c r="N13" i="12" s="1"/>
  <c r="M55" i="12"/>
  <c r="N55" i="12" s="1"/>
  <c r="M108" i="12"/>
  <c r="N108" i="12" s="1"/>
  <c r="M45" i="12"/>
  <c r="N45" i="12" s="1"/>
  <c r="M92" i="12"/>
  <c r="N92" i="12" s="1"/>
  <c r="M126" i="12"/>
  <c r="N126" i="12" s="1"/>
  <c r="M22" i="12"/>
  <c r="N22" i="12" s="1"/>
  <c r="M119" i="12"/>
  <c r="N119" i="12" s="1"/>
  <c r="M97" i="12"/>
  <c r="N97" i="12" s="1"/>
  <c r="M56" i="12"/>
  <c r="N56" i="12" s="1"/>
  <c r="M81" i="12"/>
  <c r="N81" i="12" s="1"/>
  <c r="M41" i="12"/>
  <c r="N41" i="12" s="1"/>
  <c r="M102" i="12"/>
  <c r="N102" i="12" s="1"/>
  <c r="M125" i="12"/>
  <c r="N125" i="12" s="1"/>
  <c r="M141" i="12"/>
  <c r="N141" i="12" s="1"/>
  <c r="M157" i="12"/>
  <c r="N157" i="12" s="1"/>
  <c r="M173" i="12"/>
  <c r="N173" i="12" s="1"/>
  <c r="M105" i="12"/>
  <c r="N105" i="12" s="1"/>
  <c r="M20" i="12"/>
  <c r="N20" i="12" s="1"/>
  <c r="M93" i="12"/>
  <c r="N93" i="12" s="1"/>
  <c r="M14" i="12"/>
  <c r="N14" i="12" s="1"/>
  <c r="M60" i="12"/>
  <c r="N60" i="12" s="1"/>
  <c r="M117" i="12"/>
  <c r="N117" i="12" s="1"/>
  <c r="M63" i="12"/>
  <c r="N63" i="12" s="1"/>
  <c r="M116" i="12"/>
  <c r="N116" i="12" s="1"/>
  <c r="M49" i="12"/>
  <c r="N49" i="12" s="1"/>
  <c r="M109" i="12"/>
  <c r="N109" i="12" s="1"/>
  <c r="M98" i="12"/>
  <c r="N98" i="12" s="1"/>
  <c r="M82" i="12"/>
  <c r="N82" i="12" s="1"/>
  <c r="M72" i="12"/>
  <c r="N72" i="12" s="1"/>
  <c r="M103" i="12"/>
  <c r="N103" i="12" s="1"/>
  <c r="M127" i="12"/>
  <c r="N127" i="12" s="1"/>
  <c r="M159" i="12"/>
  <c r="N159" i="12" s="1"/>
  <c r="M73" i="12"/>
  <c r="N73" i="12" s="1"/>
  <c r="M17" i="12"/>
  <c r="N17" i="12" s="1"/>
  <c r="M57" i="12"/>
  <c r="N57" i="12" s="1"/>
  <c r="M113" i="12"/>
  <c r="N113" i="12" s="1"/>
  <c r="M43" i="12"/>
  <c r="N43" i="12" s="1"/>
  <c r="M74" i="12"/>
  <c r="N74" i="12" s="1"/>
  <c r="M107" i="12"/>
  <c r="N107" i="12" s="1"/>
  <c r="M137" i="12"/>
  <c r="N137" i="12" s="1"/>
  <c r="M153" i="12"/>
  <c r="N153" i="12" s="1"/>
  <c r="M169" i="12"/>
  <c r="N169" i="12" s="1"/>
  <c r="M80" i="12"/>
  <c r="N80" i="12" s="1"/>
  <c r="M10" i="12"/>
  <c r="N10" i="12" s="1"/>
  <c r="M68" i="12"/>
  <c r="N68" i="12" s="1"/>
  <c r="M4" i="12"/>
  <c r="M76" i="12"/>
  <c r="N76" i="12" s="1"/>
  <c r="M94" i="12"/>
  <c r="N94" i="12" s="1"/>
  <c r="M114" i="12"/>
  <c r="N114" i="12" s="1"/>
  <c r="M138" i="12"/>
  <c r="N138" i="12" s="1"/>
  <c r="M146" i="12"/>
  <c r="N146" i="12" s="1"/>
  <c r="M162" i="12"/>
  <c r="N162" i="12" s="1"/>
  <c r="M170" i="12"/>
  <c r="N170" i="12" s="1"/>
  <c r="M178" i="12"/>
  <c r="N178" i="12" s="1"/>
  <c r="M435" i="12"/>
  <c r="N435" i="12" s="1"/>
  <c r="M515" i="12"/>
  <c r="N515" i="12" s="1"/>
  <c r="M579" i="12"/>
  <c r="N579" i="12" s="1"/>
  <c r="M209" i="12"/>
  <c r="N209" i="12" s="1"/>
  <c r="M322" i="12"/>
  <c r="N322" i="12" s="1"/>
  <c r="M29" i="12"/>
  <c r="N29" i="12" s="1"/>
  <c r="M38" i="12"/>
  <c r="N38" i="12" s="1"/>
  <c r="M33" i="12"/>
  <c r="N33" i="12" s="1"/>
  <c r="M89" i="12"/>
  <c r="N89" i="12" s="1"/>
  <c r="M139" i="12"/>
  <c r="N139" i="12" s="1"/>
  <c r="M171" i="12"/>
  <c r="N171" i="12" s="1"/>
  <c r="M96" i="12"/>
  <c r="N96" i="12" s="1"/>
  <c r="M5" i="12"/>
  <c r="N5" i="12" s="1"/>
  <c r="M52" i="12"/>
  <c r="N52" i="12" s="1"/>
  <c r="M23" i="12"/>
  <c r="N23" i="12" s="1"/>
  <c r="M37" i="12"/>
  <c r="N37" i="12" s="1"/>
  <c r="M85" i="12"/>
  <c r="N85" i="12" s="1"/>
  <c r="M83" i="12"/>
  <c r="N83" i="12" s="1"/>
  <c r="M115" i="12"/>
  <c r="N115" i="12" s="1"/>
  <c r="M31" i="12"/>
  <c r="N31" i="12" s="1"/>
  <c r="M34" i="12"/>
  <c r="N34" i="12" s="1"/>
  <c r="M71" i="12"/>
  <c r="N71" i="12" s="1"/>
  <c r="M84" i="12"/>
  <c r="N84" i="12" s="1"/>
  <c r="M70" i="12"/>
  <c r="N70" i="12" s="1"/>
  <c r="M99" i="12"/>
  <c r="N99" i="12" s="1"/>
  <c r="M133" i="12"/>
  <c r="N133" i="12" s="1"/>
  <c r="M149" i="12"/>
  <c r="N149" i="12" s="1"/>
  <c r="M165" i="12"/>
  <c r="N165" i="12" s="1"/>
  <c r="M181" i="12"/>
  <c r="N181" i="12" s="1"/>
  <c r="M61" i="12"/>
  <c r="N61" i="12" s="1"/>
  <c r="M11" i="12"/>
  <c r="N11" i="12" s="1"/>
  <c r="M39" i="12"/>
  <c r="N39" i="12" s="1"/>
  <c r="M87" i="12"/>
  <c r="N87" i="12" s="1"/>
  <c r="M130" i="12"/>
  <c r="N130" i="12" s="1"/>
  <c r="M44" i="12"/>
  <c r="N44" i="12" s="1"/>
  <c r="M120" i="12"/>
  <c r="N120" i="12" s="1"/>
  <c r="M18" i="12"/>
  <c r="N18" i="12" s="1"/>
  <c r="M183" i="12"/>
  <c r="N183" i="12" s="1"/>
  <c r="M42" i="12"/>
  <c r="N42" i="12" s="1"/>
  <c r="M46" i="12"/>
  <c r="N46" i="12" s="1"/>
  <c r="M50" i="12"/>
  <c r="N50" i="12" s="1"/>
  <c r="M104" i="12"/>
  <c r="N104" i="12" s="1"/>
  <c r="M135" i="12"/>
  <c r="N135" i="12" s="1"/>
  <c r="M151" i="12"/>
  <c r="N151" i="12" s="1"/>
  <c r="M167" i="12"/>
  <c r="N167" i="12" s="1"/>
  <c r="M112" i="12"/>
  <c r="N112" i="12" s="1"/>
  <c r="M95" i="12"/>
  <c r="N95" i="12" s="1"/>
  <c r="M69" i="12"/>
  <c r="N69" i="12" s="1"/>
  <c r="M27" i="12"/>
  <c r="N27" i="12" s="1"/>
  <c r="M62" i="12"/>
  <c r="N62" i="12" s="1"/>
  <c r="M48" i="12"/>
  <c r="N48" i="12" s="1"/>
  <c r="M86" i="12"/>
  <c r="N86" i="12" s="1"/>
  <c r="M58" i="12"/>
  <c r="N58" i="12" s="1"/>
  <c r="M59" i="12"/>
  <c r="N59" i="12" s="1"/>
  <c r="M106" i="12"/>
  <c r="N106" i="12" s="1"/>
  <c r="M129" i="12"/>
  <c r="N129" i="12" s="1"/>
  <c r="M145" i="12"/>
  <c r="N145" i="12" s="1"/>
  <c r="M161" i="12"/>
  <c r="N161" i="12" s="1"/>
  <c r="M177" i="12"/>
  <c r="N177" i="12" s="1"/>
  <c r="M121" i="12"/>
  <c r="N121" i="12" s="1"/>
  <c r="M7" i="12"/>
  <c r="N7" i="12" s="1"/>
  <c r="M100" i="12"/>
  <c r="N100" i="12" s="1"/>
  <c r="M53" i="12"/>
  <c r="N53" i="12" s="1"/>
  <c r="M101" i="12"/>
  <c r="N101" i="12" s="1"/>
  <c r="M78" i="12"/>
  <c r="N78" i="12" s="1"/>
  <c r="M110" i="12"/>
  <c r="N110" i="12" s="1"/>
  <c r="M118" i="12"/>
  <c r="N118" i="12" s="1"/>
  <c r="M134" i="12"/>
  <c r="N134" i="12" s="1"/>
  <c r="M142" i="12"/>
  <c r="N142" i="12" s="1"/>
  <c r="M150" i="12"/>
  <c r="N150" i="12" s="1"/>
  <c r="M158" i="12"/>
  <c r="N158" i="12" s="1"/>
  <c r="M166" i="12"/>
  <c r="N166" i="12" s="1"/>
  <c r="M174" i="12"/>
  <c r="N174" i="12" s="1"/>
  <c r="M182" i="12"/>
  <c r="N182" i="12" s="1"/>
  <c r="M307" i="12"/>
  <c r="N307" i="12" s="1"/>
  <c r="M339" i="12"/>
  <c r="N339" i="12" s="1"/>
  <c r="M275" i="12"/>
  <c r="N275" i="12" s="1"/>
  <c r="M507" i="12"/>
  <c r="N507" i="12" s="1"/>
  <c r="M523" i="12"/>
  <c r="N523" i="12" s="1"/>
  <c r="M571" i="12"/>
  <c r="N571" i="12" s="1"/>
  <c r="M583" i="12"/>
  <c r="N583" i="12" s="1"/>
  <c r="AJ23" i="12" l="1"/>
  <c r="N4" i="12"/>
  <c r="AJ6" i="12"/>
  <c r="AJ5" i="12"/>
  <c r="AJ24" i="12"/>
  <c r="AJ26" i="12" s="1"/>
  <c r="AJ22" i="12"/>
  <c r="P1336" i="12"/>
  <c r="P985" i="12"/>
  <c r="P1374" i="12"/>
  <c r="P864" i="12"/>
  <c r="P1406" i="12"/>
  <c r="P1192" i="12"/>
  <c r="P1150" i="12"/>
  <c r="P1064" i="12"/>
  <c r="P850" i="12"/>
  <c r="P612" i="12"/>
  <c r="AK15" i="12"/>
  <c r="L5" i="13" s="1"/>
  <c r="M5" i="13" s="1"/>
  <c r="P1368" i="12"/>
  <c r="P1326" i="12"/>
  <c r="P1283" i="12"/>
  <c r="P1240" i="12"/>
  <c r="P1198" i="12"/>
  <c r="P1155" i="12"/>
  <c r="P1112" i="12"/>
  <c r="P1070" i="12"/>
  <c r="P1027" i="12"/>
  <c r="P970" i="12"/>
  <c r="P914" i="12"/>
  <c r="P857" i="12"/>
  <c r="P800" i="12"/>
  <c r="P744" i="12"/>
  <c r="P686" i="12"/>
  <c r="P622" i="12"/>
  <c r="P521" i="12"/>
  <c r="P125" i="12"/>
  <c r="P1363" i="12"/>
  <c r="P1235" i="12"/>
  <c r="P1107" i="12"/>
  <c r="P906" i="12"/>
  <c r="P680" i="12"/>
  <c r="P1422" i="12"/>
  <c r="P1358" i="12"/>
  <c r="P1315" i="12"/>
  <c r="P1272" i="12"/>
  <c r="P1230" i="12"/>
  <c r="P1187" i="12"/>
  <c r="P1144" i="12"/>
  <c r="P1102" i="12"/>
  <c r="P1059" i="12"/>
  <c r="P1013" i="12"/>
  <c r="P957" i="12"/>
  <c r="P900" i="12"/>
  <c r="P842" i="12"/>
  <c r="P786" i="12"/>
  <c r="P729" i="12"/>
  <c r="P672" i="12"/>
  <c r="P601" i="12"/>
  <c r="P473" i="12"/>
  <c r="P1438" i="12"/>
  <c r="P1395" i="12"/>
  <c r="P1352" i="12"/>
  <c r="P1310" i="12"/>
  <c r="P1267" i="12"/>
  <c r="P1224" i="12"/>
  <c r="P1182" i="12"/>
  <c r="P1139" i="12"/>
  <c r="P1096" i="12"/>
  <c r="P1054" i="12"/>
  <c r="P1006" i="12"/>
  <c r="P949" i="12"/>
  <c r="P893" i="12"/>
  <c r="P836" i="12"/>
  <c r="P778" i="12"/>
  <c r="P722" i="12"/>
  <c r="P665" i="12"/>
  <c r="P590" i="12"/>
  <c r="P432" i="12"/>
  <c r="P1294" i="12"/>
  <c r="P1208" i="12"/>
  <c r="P1123" i="12"/>
  <c r="P1038" i="12"/>
  <c r="P872" i="12"/>
  <c r="P757" i="12"/>
  <c r="P644" i="12"/>
  <c r="P293" i="12"/>
  <c r="P1331" i="12"/>
  <c r="P1246" i="12"/>
  <c r="P1160" i="12"/>
  <c r="P1075" i="12"/>
  <c r="P978" i="12"/>
  <c r="P808" i="12"/>
  <c r="P693" i="12"/>
  <c r="P536" i="12"/>
  <c r="P1320" i="12"/>
  <c r="P1021" i="12"/>
  <c r="P736" i="12"/>
  <c r="P44" i="12"/>
  <c r="P1390" i="12"/>
  <c r="P1347" i="12"/>
  <c r="P1304" i="12"/>
  <c r="P1262" i="12"/>
  <c r="P1219" i="12"/>
  <c r="P1176" i="12"/>
  <c r="P1134" i="12"/>
  <c r="P1091" i="12"/>
  <c r="P1048" i="12"/>
  <c r="P1000" i="12"/>
  <c r="P942" i="12"/>
  <c r="P885" i="12"/>
  <c r="P829" i="12"/>
  <c r="P772" i="12"/>
  <c r="P714" i="12"/>
  <c r="P658" i="12"/>
  <c r="P579" i="12"/>
  <c r="P389" i="12"/>
  <c r="P1427" i="12"/>
  <c r="P1384" i="12"/>
  <c r="P1342" i="12"/>
  <c r="P1299" i="12"/>
  <c r="P1256" i="12"/>
  <c r="P1214" i="12"/>
  <c r="P1171" i="12"/>
  <c r="P1128" i="12"/>
  <c r="P1086" i="12"/>
  <c r="P1043" i="12"/>
  <c r="P992" i="12"/>
  <c r="P936" i="12"/>
  <c r="P878" i="12"/>
  <c r="P821" i="12"/>
  <c r="P765" i="12"/>
  <c r="P708" i="12"/>
  <c r="P650" i="12"/>
  <c r="P564" i="12"/>
  <c r="P345" i="12"/>
  <c r="P1379" i="12"/>
  <c r="P1251" i="12"/>
  <c r="P1166" i="12"/>
  <c r="P1080" i="12"/>
  <c r="P928" i="12"/>
  <c r="P814" i="12"/>
  <c r="P701" i="12"/>
  <c r="P549" i="12"/>
  <c r="P1416" i="12"/>
  <c r="P1288" i="12"/>
  <c r="P1203" i="12"/>
  <c r="P1118" i="12"/>
  <c r="P1032" i="12"/>
  <c r="P921" i="12"/>
  <c r="P750" i="12"/>
  <c r="P633" i="12"/>
  <c r="P213" i="12"/>
  <c r="P1278" i="12"/>
  <c r="P964" i="12"/>
  <c r="P793" i="12"/>
  <c r="P507" i="12"/>
  <c r="P1411" i="12"/>
  <c r="P6" i="12"/>
  <c r="P70" i="12"/>
  <c r="P134" i="12"/>
  <c r="P198" i="12"/>
  <c r="P262" i="12"/>
  <c r="P326" i="12"/>
  <c r="P51" i="12"/>
  <c r="P115" i="12"/>
  <c r="P179" i="12"/>
  <c r="P243" i="12"/>
  <c r="P56" i="12"/>
  <c r="P184" i="12"/>
  <c r="P301" i="12"/>
  <c r="P374" i="12"/>
  <c r="P438" i="12"/>
  <c r="P502" i="12"/>
  <c r="P566" i="12"/>
  <c r="P97" i="12"/>
  <c r="P225" i="12"/>
  <c r="P329" i="12"/>
  <c r="P395" i="12"/>
  <c r="P459" i="12"/>
  <c r="P132" i="12"/>
  <c r="P348" i="12"/>
  <c r="P476" i="12"/>
  <c r="P567" i="12"/>
  <c r="P10" i="12"/>
  <c r="P74" i="12"/>
  <c r="P138" i="12"/>
  <c r="P202" i="12"/>
  <c r="P266" i="12"/>
  <c r="P330" i="12"/>
  <c r="P55" i="12"/>
  <c r="P119" i="12"/>
  <c r="P183" i="12"/>
  <c r="P247" i="12"/>
  <c r="P64" i="12"/>
  <c r="P192" i="12"/>
  <c r="P307" i="12"/>
  <c r="P378" i="12"/>
  <c r="P442" i="12"/>
  <c r="P506" i="12"/>
  <c r="P570" i="12"/>
  <c r="P105" i="12"/>
  <c r="P233" i="12"/>
  <c r="P335" i="12"/>
  <c r="P399" i="12"/>
  <c r="P463" i="12"/>
  <c r="P148" i="12"/>
  <c r="P356" i="12"/>
  <c r="P484" i="12"/>
  <c r="P572" i="12"/>
  <c r="P62" i="12"/>
  <c r="P126" i="12"/>
  <c r="P190" i="12"/>
  <c r="P254" i="12"/>
  <c r="P318" i="12"/>
  <c r="P43" i="12"/>
  <c r="P107" i="12"/>
  <c r="P171" i="12"/>
  <c r="P235" i="12"/>
  <c r="P40" i="12"/>
  <c r="P168" i="12"/>
  <c r="P291" i="12"/>
  <c r="P366" i="12"/>
  <c r="P430" i="12"/>
  <c r="P494" i="12"/>
  <c r="P558" i="12"/>
  <c r="P1443" i="12"/>
  <c r="P22" i="12"/>
  <c r="P86" i="12"/>
  <c r="P150" i="12"/>
  <c r="P214" i="12"/>
  <c r="P278" i="12"/>
  <c r="AJ9" i="12"/>
  <c r="P67" i="12"/>
  <c r="P131" i="12"/>
  <c r="P195" i="12"/>
  <c r="P259" i="12"/>
  <c r="P88" i="12"/>
  <c r="P216" i="12"/>
  <c r="P323" i="12"/>
  <c r="P390" i="12"/>
  <c r="P454" i="12"/>
  <c r="P518" i="12"/>
  <c r="P582" i="12"/>
  <c r="P129" i="12"/>
  <c r="P257" i="12"/>
  <c r="P347" i="12"/>
  <c r="P411" i="12"/>
  <c r="P475" i="12"/>
  <c r="P196" i="12"/>
  <c r="P380" i="12"/>
  <c r="P503" i="12"/>
  <c r="P587" i="12"/>
  <c r="P26" i="12"/>
  <c r="P90" i="12"/>
  <c r="P154" i="12"/>
  <c r="P218" i="12"/>
  <c r="P282" i="12"/>
  <c r="P7" i="12"/>
  <c r="P71" i="12"/>
  <c r="P135" i="12"/>
  <c r="P199" i="12"/>
  <c r="P263" i="12"/>
  <c r="P96" i="12"/>
  <c r="P224" i="12"/>
  <c r="P328" i="12"/>
  <c r="P394" i="12"/>
  <c r="P458" i="12"/>
  <c r="P522" i="12"/>
  <c r="P9" i="12"/>
  <c r="P137" i="12"/>
  <c r="P265" i="12"/>
  <c r="P351" i="12"/>
  <c r="P415" i="12"/>
  <c r="P479" i="12"/>
  <c r="P212" i="12"/>
  <c r="P388" i="12"/>
  <c r="P508" i="12"/>
  <c r="P14" i="12"/>
  <c r="P78" i="12"/>
  <c r="P142" i="12"/>
  <c r="P206" i="12"/>
  <c r="P270" i="12"/>
  <c r="P334" i="12"/>
  <c r="P59" i="12"/>
  <c r="P123" i="12"/>
  <c r="P187" i="12"/>
  <c r="P251" i="12"/>
  <c r="P72" i="12"/>
  <c r="P200" i="12"/>
  <c r="P312" i="12"/>
  <c r="P382" i="12"/>
  <c r="P446" i="12"/>
  <c r="P510" i="12"/>
  <c r="P574" i="12"/>
  <c r="P1400" i="12"/>
  <c r="P38" i="12"/>
  <c r="P102" i="12"/>
  <c r="P166" i="12"/>
  <c r="P230" i="12"/>
  <c r="P294" i="12"/>
  <c r="P19" i="12"/>
  <c r="P83" i="12"/>
  <c r="P147" i="12"/>
  <c r="P211" i="12"/>
  <c r="P275" i="12"/>
  <c r="P120" i="12"/>
  <c r="P248" i="12"/>
  <c r="P342" i="12"/>
  <c r="P406" i="12"/>
  <c r="P470" i="12"/>
  <c r="P534" i="12"/>
  <c r="P33" i="12"/>
  <c r="P161" i="12"/>
  <c r="P287" i="12"/>
  <c r="P363" i="12"/>
  <c r="P427" i="12"/>
  <c r="P491" i="12"/>
  <c r="P260" i="12"/>
  <c r="P412" i="12"/>
  <c r="P524" i="12"/>
  <c r="P603" i="12"/>
  <c r="P42" i="12"/>
  <c r="P106" i="12"/>
  <c r="P170" i="12"/>
  <c r="P234" i="12"/>
  <c r="P298" i="12"/>
  <c r="P23" i="12"/>
  <c r="P87" i="12"/>
  <c r="P151" i="12"/>
  <c r="P215" i="12"/>
  <c r="P279" i="12"/>
  <c r="P128" i="12"/>
  <c r="P256" i="12"/>
  <c r="P346" i="12"/>
  <c r="P410" i="12"/>
  <c r="P474" i="12"/>
  <c r="P538" i="12"/>
  <c r="P41" i="12"/>
  <c r="P169" i="12"/>
  <c r="P292" i="12"/>
  <c r="P367" i="12"/>
  <c r="P431" i="12"/>
  <c r="P20" i="12"/>
  <c r="P276" i="12"/>
  <c r="P420" i="12"/>
  <c r="P529" i="12"/>
  <c r="P30" i="12"/>
  <c r="P94" i="12"/>
  <c r="P158" i="12"/>
  <c r="P222" i="12"/>
  <c r="P286" i="12"/>
  <c r="P11" i="12"/>
  <c r="P75" i="12"/>
  <c r="P139" i="12"/>
  <c r="P203" i="12"/>
  <c r="P267" i="12"/>
  <c r="P104" i="12"/>
  <c r="P232" i="12"/>
  <c r="P333" i="12"/>
  <c r="P398" i="12"/>
  <c r="P462" i="12"/>
  <c r="P526" i="12"/>
  <c r="P17" i="12"/>
  <c r="P145" i="12"/>
  <c r="P273" i="12"/>
  <c r="P355" i="12"/>
  <c r="P419" i="12"/>
  <c r="P18" i="12"/>
  <c r="P274" i="12"/>
  <c r="P255" i="12"/>
  <c r="P386" i="12"/>
  <c r="P121" i="12"/>
  <c r="P471" i="12"/>
  <c r="P372" i="12"/>
  <c r="P583" i="12"/>
  <c r="P659" i="12"/>
  <c r="P723" i="12"/>
  <c r="P787" i="12"/>
  <c r="P851" i="12"/>
  <c r="P915" i="12"/>
  <c r="P979" i="12"/>
  <c r="P92" i="12"/>
  <c r="P369" i="12"/>
  <c r="P525" i="12"/>
  <c r="P625" i="12"/>
  <c r="P710" i="12"/>
  <c r="P796" i="12"/>
  <c r="P881" i="12"/>
  <c r="P966" i="12"/>
  <c r="P1045" i="12"/>
  <c r="P1109" i="12"/>
  <c r="P1173" i="12"/>
  <c r="P1237" i="12"/>
  <c r="P1301" i="12"/>
  <c r="P1365" i="12"/>
  <c r="P1429" i="12"/>
  <c r="P245" i="12"/>
  <c r="P448" i="12"/>
  <c r="P576" i="12"/>
  <c r="P141" i="12"/>
  <c r="P543" i="12"/>
  <c r="P697" i="12"/>
  <c r="P810" i="12"/>
  <c r="P925" i="12"/>
  <c r="P162" i="12"/>
  <c r="P79" i="12"/>
  <c r="P112" i="12"/>
  <c r="P466" i="12"/>
  <c r="P281" i="12"/>
  <c r="P100" i="12"/>
  <c r="P460" i="12"/>
  <c r="P611" i="12"/>
  <c r="P679" i="12"/>
  <c r="P743" i="12"/>
  <c r="P807" i="12"/>
  <c r="P871" i="12"/>
  <c r="P935" i="12"/>
  <c r="P999" i="12"/>
  <c r="P197" i="12"/>
  <c r="P424" i="12"/>
  <c r="P560" i="12"/>
  <c r="P652" i="12"/>
  <c r="P737" i="12"/>
  <c r="P822" i="12"/>
  <c r="P908" i="12"/>
  <c r="P993" i="12"/>
  <c r="P1065" i="12"/>
  <c r="P1129" i="12"/>
  <c r="P1193" i="12"/>
  <c r="P1257" i="12"/>
  <c r="P1321" i="12"/>
  <c r="P1385" i="12"/>
  <c r="P12" i="12"/>
  <c r="P327" i="12"/>
  <c r="P499" i="12"/>
  <c r="P605" i="12"/>
  <c r="P332" i="12"/>
  <c r="P606" i="12"/>
  <c r="P733" i="12"/>
  <c r="P846" i="12"/>
  <c r="P960" i="12"/>
  <c r="P178" i="12"/>
  <c r="P95" i="12"/>
  <c r="P144" i="12"/>
  <c r="P482" i="12"/>
  <c r="P303" i="12"/>
  <c r="P116" i="12"/>
  <c r="P468" i="12"/>
  <c r="P615" i="12"/>
  <c r="P683" i="12"/>
  <c r="P747" i="12"/>
  <c r="P811" i="12"/>
  <c r="P875" i="12"/>
  <c r="P939" i="12"/>
  <c r="P1003" i="12"/>
  <c r="P220" i="12"/>
  <c r="P433" i="12"/>
  <c r="P568" i="12"/>
  <c r="P657" i="12"/>
  <c r="P742" i="12"/>
  <c r="P828" i="12"/>
  <c r="P913" i="12"/>
  <c r="P998" i="12"/>
  <c r="P1069" i="12"/>
  <c r="P1133" i="12"/>
  <c r="AJ27" i="12"/>
  <c r="P54" i="12"/>
  <c r="P118" i="12"/>
  <c r="P182" i="12"/>
  <c r="P246" i="12"/>
  <c r="P310" i="12"/>
  <c r="P35" i="12"/>
  <c r="P99" i="12"/>
  <c r="P163" i="12"/>
  <c r="P227" i="12"/>
  <c r="P24" i="12"/>
  <c r="P152" i="12"/>
  <c r="P280" i="12"/>
  <c r="P358" i="12"/>
  <c r="P422" i="12"/>
  <c r="P486" i="12"/>
  <c r="P550" i="12"/>
  <c r="P65" i="12"/>
  <c r="P193" i="12"/>
  <c r="P308" i="12"/>
  <c r="P379" i="12"/>
  <c r="P443" i="12"/>
  <c r="P68" i="12"/>
  <c r="P309" i="12"/>
  <c r="P444" i="12"/>
  <c r="P545" i="12"/>
  <c r="P619" i="12"/>
  <c r="P58" i="12"/>
  <c r="P122" i="12"/>
  <c r="P186" i="12"/>
  <c r="P250" i="12"/>
  <c r="P314" i="12"/>
  <c r="P39" i="12"/>
  <c r="P103" i="12"/>
  <c r="P167" i="12"/>
  <c r="P231" i="12"/>
  <c r="P32" i="12"/>
  <c r="P160" i="12"/>
  <c r="P285" i="12"/>
  <c r="P362" i="12"/>
  <c r="P426" i="12"/>
  <c r="P490" i="12"/>
  <c r="P554" i="12"/>
  <c r="P73" i="12"/>
  <c r="P201" i="12"/>
  <c r="P313" i="12"/>
  <c r="P383" i="12"/>
  <c r="P447" i="12"/>
  <c r="P84" i="12"/>
  <c r="P320" i="12"/>
  <c r="P452" i="12"/>
  <c r="P551" i="12"/>
  <c r="P46" i="12"/>
  <c r="P110" i="12"/>
  <c r="P174" i="12"/>
  <c r="P238" i="12"/>
  <c r="P302" i="12"/>
  <c r="P27" i="12"/>
  <c r="P91" i="12"/>
  <c r="P155" i="12"/>
  <c r="P219" i="12"/>
  <c r="P8" i="12"/>
  <c r="P136" i="12"/>
  <c r="P264" i="12"/>
  <c r="P350" i="12"/>
  <c r="P414" i="12"/>
  <c r="P478" i="12"/>
  <c r="P542" i="12"/>
  <c r="P49" i="12"/>
  <c r="P177" i="12"/>
  <c r="P297" i="12"/>
  <c r="P371" i="12"/>
  <c r="P435" i="12"/>
  <c r="P82" i="12"/>
  <c r="P63" i="12"/>
  <c r="P80" i="12"/>
  <c r="P450" i="12"/>
  <c r="P249" i="12"/>
  <c r="P52" i="12"/>
  <c r="P436" i="12"/>
  <c r="P607" i="12"/>
  <c r="P675" i="12"/>
  <c r="P739" i="12"/>
  <c r="P803" i="12"/>
  <c r="P867" i="12"/>
  <c r="P931" i="12"/>
  <c r="P995" i="12"/>
  <c r="P173" i="12"/>
  <c r="P413" i="12"/>
  <c r="P553" i="12"/>
  <c r="P646" i="12"/>
  <c r="P732" i="12"/>
  <c r="P817" i="12"/>
  <c r="P902" i="12"/>
  <c r="P988" i="12"/>
  <c r="P1061" i="12"/>
  <c r="P1125" i="12"/>
  <c r="P1189" i="12"/>
  <c r="P1253" i="12"/>
  <c r="P1317" i="12"/>
  <c r="P1381" i="12"/>
  <c r="P4" i="12"/>
  <c r="P315" i="12"/>
  <c r="P489" i="12"/>
  <c r="P600" i="12"/>
  <c r="P304" i="12"/>
  <c r="P596" i="12"/>
  <c r="P725" i="12"/>
  <c r="P840" i="12"/>
  <c r="P953" i="12"/>
  <c r="P226" i="12"/>
  <c r="P143" i="12"/>
  <c r="P240" i="12"/>
  <c r="P530" i="12"/>
  <c r="P359" i="12"/>
  <c r="P228" i="12"/>
  <c r="P513" i="12"/>
  <c r="P631" i="12"/>
  <c r="P695" i="12"/>
  <c r="P759" i="12"/>
  <c r="P823" i="12"/>
  <c r="P887" i="12"/>
  <c r="P951" i="12"/>
  <c r="P1015" i="12"/>
  <c r="P283" i="12"/>
  <c r="P465" i="12"/>
  <c r="P588" i="12"/>
  <c r="P673" i="12"/>
  <c r="P758" i="12"/>
  <c r="P844" i="12"/>
  <c r="P929" i="12"/>
  <c r="P1014" i="12"/>
  <c r="P1081" i="12"/>
  <c r="P1145" i="12"/>
  <c r="P1209" i="12"/>
  <c r="P1273" i="12"/>
  <c r="P1337" i="12"/>
  <c r="P1401" i="12"/>
  <c r="P93" i="12"/>
  <c r="P373" i="12"/>
  <c r="P527" i="12"/>
  <c r="P626" i="12"/>
  <c r="P417" i="12"/>
  <c r="P648" i="12"/>
  <c r="P761" i="12"/>
  <c r="P874" i="12"/>
  <c r="P989" i="12"/>
  <c r="P242" i="12"/>
  <c r="P159" i="12"/>
  <c r="P272" i="12"/>
  <c r="P546" i="12"/>
  <c r="P375" i="12"/>
  <c r="P244" i="12"/>
  <c r="P519" i="12"/>
  <c r="P635" i="12"/>
  <c r="P699" i="12"/>
  <c r="P763" i="12"/>
  <c r="P827" i="12"/>
  <c r="P891" i="12"/>
  <c r="P955" i="12"/>
  <c r="P1019" i="12"/>
  <c r="P295" i="12"/>
  <c r="P477" i="12"/>
  <c r="P593" i="12"/>
  <c r="P678" i="12"/>
  <c r="P764" i="12"/>
  <c r="P849" i="12"/>
  <c r="P934" i="12"/>
  <c r="P1020" i="12"/>
  <c r="P1085" i="12"/>
  <c r="P81" i="12"/>
  <c r="P319" i="12"/>
  <c r="P451" i="12"/>
  <c r="P127" i="12"/>
  <c r="P514" i="12"/>
  <c r="P180" i="12"/>
  <c r="P627" i="12"/>
  <c r="P755" i="12"/>
  <c r="P883" i="12"/>
  <c r="P1011" i="12"/>
  <c r="P456" i="12"/>
  <c r="P668" i="12"/>
  <c r="P838" i="12"/>
  <c r="P1009" i="12"/>
  <c r="P1141" i="12"/>
  <c r="P1269" i="12"/>
  <c r="P1397" i="12"/>
  <c r="P361" i="12"/>
  <c r="P621" i="12"/>
  <c r="P638" i="12"/>
  <c r="P868" i="12"/>
  <c r="P290" i="12"/>
  <c r="P338" i="12"/>
  <c r="P423" i="12"/>
  <c r="P556" i="12"/>
  <c r="P711" i="12"/>
  <c r="P839" i="12"/>
  <c r="P967" i="12"/>
  <c r="P337" i="12"/>
  <c r="P609" i="12"/>
  <c r="P780" i="12"/>
  <c r="P950" i="12"/>
  <c r="P1097" i="12"/>
  <c r="P1225" i="12"/>
  <c r="P1353" i="12"/>
  <c r="P181" i="12"/>
  <c r="P555" i="12"/>
  <c r="P500" i="12"/>
  <c r="P789" i="12"/>
  <c r="P50" i="12"/>
  <c r="P223" i="12"/>
  <c r="P57" i="12"/>
  <c r="P340" i="12"/>
  <c r="P651" i="12"/>
  <c r="P779" i="12"/>
  <c r="P907" i="12"/>
  <c r="P45" i="12"/>
  <c r="P511" i="12"/>
  <c r="P700" i="12"/>
  <c r="P870" i="12"/>
  <c r="P1037" i="12"/>
  <c r="P1149" i="12"/>
  <c r="P1213" i="12"/>
  <c r="P1277" i="12"/>
  <c r="P1341" i="12"/>
  <c r="P1405" i="12"/>
  <c r="P117" i="12"/>
  <c r="P384" i="12"/>
  <c r="P533" i="12"/>
  <c r="P632" i="12"/>
  <c r="P440" i="12"/>
  <c r="P654" i="12"/>
  <c r="P768" i="12"/>
  <c r="P882" i="12"/>
  <c r="P130" i="12"/>
  <c r="P47" i="12"/>
  <c r="P48" i="12"/>
  <c r="P434" i="12"/>
  <c r="P217" i="12"/>
  <c r="P36" i="12"/>
  <c r="P428" i="12"/>
  <c r="P599" i="12"/>
  <c r="P671" i="12"/>
  <c r="P735" i="12"/>
  <c r="P799" i="12"/>
  <c r="P863" i="12"/>
  <c r="P927" i="12"/>
  <c r="P991" i="12"/>
  <c r="P156" i="12"/>
  <c r="P401" i="12"/>
  <c r="P547" i="12"/>
  <c r="P641" i="12"/>
  <c r="P726" i="12"/>
  <c r="P812" i="12"/>
  <c r="P897" i="12"/>
  <c r="P172" i="12"/>
  <c r="P745" i="12"/>
  <c r="P973" i="12"/>
  <c r="P1156" i="12"/>
  <c r="P1327" i="12"/>
  <c r="P537" i="12"/>
  <c r="P809" i="12"/>
  <c r="P1034" i="12"/>
  <c r="P1204" i="12"/>
  <c r="P1375" i="12"/>
  <c r="P77" i="12"/>
  <c r="P1362" i="12"/>
  <c r="P1276" i="12"/>
  <c r="P1191" i="12"/>
  <c r="P1106" i="12"/>
  <c r="P1018" i="12"/>
  <c r="P905" i="12"/>
  <c r="P792" i="12"/>
  <c r="P677" i="12"/>
  <c r="P501" i="12"/>
  <c r="P21" i="12"/>
  <c r="P1398" i="12"/>
  <c r="P1312" i="12"/>
  <c r="P1227" i="12"/>
  <c r="P1142" i="12"/>
  <c r="P1056" i="12"/>
  <c r="P889" i="12"/>
  <c r="P637" i="12"/>
  <c r="P1409" i="12"/>
  <c r="P1153" i="12"/>
  <c r="P552" i="12"/>
  <c r="P816" i="12"/>
  <c r="P1039" i="12"/>
  <c r="P1210" i="12"/>
  <c r="P1391" i="12"/>
  <c r="P653" i="12"/>
  <c r="P880" i="12"/>
  <c r="P1087" i="12"/>
  <c r="P1258" i="12"/>
  <c r="P1428" i="12"/>
  <c r="P1420" i="12"/>
  <c r="P1335" i="12"/>
  <c r="P1250" i="12"/>
  <c r="P1164" i="12"/>
  <c r="P1079" i="12"/>
  <c r="P984" i="12"/>
  <c r="P869" i="12"/>
  <c r="P756" i="12"/>
  <c r="P640" i="12"/>
  <c r="P400" i="12"/>
  <c r="P289" i="12"/>
  <c r="P1371" i="12"/>
  <c r="P1286" i="12"/>
  <c r="P1200" i="12"/>
  <c r="P1115" i="12"/>
  <c r="P746" i="12"/>
  <c r="P1329" i="12"/>
  <c r="P1073" i="12"/>
  <c r="P580" i="12"/>
  <c r="P830" i="12"/>
  <c r="P1050" i="12"/>
  <c r="P1220" i="12"/>
  <c r="P1402" i="12"/>
  <c r="P1098" i="12"/>
  <c r="P1415" i="12"/>
  <c r="P1159" i="12"/>
  <c r="P629" i="12"/>
  <c r="P1024" i="12"/>
  <c r="P1274" i="12"/>
  <c r="P113" i="12"/>
  <c r="P339" i="12"/>
  <c r="P467" i="12"/>
  <c r="P191" i="12"/>
  <c r="P578" i="12"/>
  <c r="P299" i="12"/>
  <c r="P643" i="12"/>
  <c r="P771" i="12"/>
  <c r="P899" i="12"/>
  <c r="P5" i="12"/>
  <c r="P496" i="12"/>
  <c r="P689" i="12"/>
  <c r="P860" i="12"/>
  <c r="P1029" i="12"/>
  <c r="P1157" i="12"/>
  <c r="P1285" i="12"/>
  <c r="P1413" i="12"/>
  <c r="P405" i="12"/>
  <c r="P642" i="12"/>
  <c r="P669" i="12"/>
  <c r="P896" i="12"/>
  <c r="P15" i="12"/>
  <c r="P402" i="12"/>
  <c r="P483" i="12"/>
  <c r="P591" i="12"/>
  <c r="P727" i="12"/>
  <c r="P855" i="12"/>
  <c r="P983" i="12"/>
  <c r="P381" i="12"/>
  <c r="P630" i="12"/>
  <c r="P801" i="12"/>
  <c r="P972" i="12"/>
  <c r="P1113" i="12"/>
  <c r="P1241" i="12"/>
  <c r="P1369" i="12"/>
  <c r="P268" i="12"/>
  <c r="P584" i="12"/>
  <c r="P557" i="12"/>
  <c r="P818" i="12"/>
  <c r="P114" i="12"/>
  <c r="P16" i="12"/>
  <c r="P185" i="12"/>
  <c r="P404" i="12"/>
  <c r="P667" i="12"/>
  <c r="P795" i="12"/>
  <c r="P923" i="12"/>
  <c r="P133" i="12"/>
  <c r="P539" i="12"/>
  <c r="P721" i="12"/>
  <c r="P892" i="12"/>
  <c r="P1053" i="12"/>
  <c r="P1165" i="12"/>
  <c r="P1229" i="12"/>
  <c r="P1293" i="12"/>
  <c r="P1357" i="12"/>
  <c r="P1421" i="12"/>
  <c r="P204" i="12"/>
  <c r="P425" i="12"/>
  <c r="P563" i="12"/>
  <c r="P60" i="12"/>
  <c r="P515" i="12"/>
  <c r="P682" i="12"/>
  <c r="P797" i="12"/>
  <c r="P910" i="12"/>
  <c r="P194" i="12"/>
  <c r="P111" i="12"/>
  <c r="P176" i="12"/>
  <c r="P498" i="12"/>
  <c r="P324" i="12"/>
  <c r="P164" i="12"/>
  <c r="P492" i="12"/>
  <c r="P623" i="12"/>
  <c r="P687" i="12"/>
  <c r="P751" i="12"/>
  <c r="P815" i="12"/>
  <c r="P879" i="12"/>
  <c r="P943" i="12"/>
  <c r="P1007" i="12"/>
  <c r="P237" i="12"/>
  <c r="P445" i="12"/>
  <c r="P575" i="12"/>
  <c r="P662" i="12"/>
  <c r="P748" i="12"/>
  <c r="P833" i="12"/>
  <c r="P918" i="12"/>
  <c r="P523" i="12"/>
  <c r="P802" i="12"/>
  <c r="P1028" i="12"/>
  <c r="P1199" i="12"/>
  <c r="P1380" i="12"/>
  <c r="P634" i="12"/>
  <c r="P866" i="12"/>
  <c r="P1076" i="12"/>
  <c r="P1247" i="12"/>
  <c r="P1418" i="12"/>
  <c r="P1426" i="12"/>
  <c r="P1340" i="12"/>
  <c r="P1255" i="12"/>
  <c r="P1170" i="12"/>
  <c r="P1084" i="12"/>
  <c r="P990" i="12"/>
  <c r="P877" i="12"/>
  <c r="P762" i="12"/>
  <c r="P649" i="12"/>
  <c r="P421" i="12"/>
  <c r="P365" i="12"/>
  <c r="P1376" i="12"/>
  <c r="P1291" i="12"/>
  <c r="P1206" i="12"/>
  <c r="P1120" i="12"/>
  <c r="P1035" i="12"/>
  <c r="P776" i="12"/>
  <c r="P541" i="12"/>
  <c r="P1345" i="12"/>
  <c r="P1089" i="12"/>
  <c r="P645" i="12"/>
  <c r="P873" i="12"/>
  <c r="P1082" i="12"/>
  <c r="P1252" i="12"/>
  <c r="P1434" i="12"/>
  <c r="P709" i="12"/>
  <c r="P937" i="12"/>
  <c r="P1130" i="12"/>
  <c r="P1300" i="12"/>
  <c r="P429" i="12"/>
  <c r="P1399" i="12"/>
  <c r="P1314" i="12"/>
  <c r="P1228" i="12"/>
  <c r="P1143" i="12"/>
  <c r="P1058" i="12"/>
  <c r="P954" i="12"/>
  <c r="P841" i="12"/>
  <c r="P728" i="12"/>
  <c r="P597" i="12"/>
  <c r="P305" i="12"/>
  <c r="P1435" i="12"/>
  <c r="P1350" i="12"/>
  <c r="P1264" i="12"/>
  <c r="P1179" i="12"/>
  <c r="P1094" i="12"/>
  <c r="P1002" i="12"/>
  <c r="P628" i="12"/>
  <c r="P352" i="12"/>
  <c r="P1265" i="12"/>
  <c r="P1004" i="12"/>
  <c r="P660" i="12"/>
  <c r="P888" i="12"/>
  <c r="P1092" i="12"/>
  <c r="P1263" i="12"/>
  <c r="P1444" i="12"/>
  <c r="P724" i="12"/>
  <c r="P952" i="12"/>
  <c r="P1140" i="12"/>
  <c r="P1311" i="12"/>
  <c r="P385" i="12"/>
  <c r="P1394" i="12"/>
  <c r="P1308" i="12"/>
  <c r="P1223" i="12"/>
  <c r="P1138" i="12"/>
  <c r="P1052" i="12"/>
  <c r="P948" i="12"/>
  <c r="P834" i="12"/>
  <c r="P720" i="12"/>
  <c r="P586" i="12"/>
  <c r="P277" i="12"/>
  <c r="P1430" i="12"/>
  <c r="P1344" i="12"/>
  <c r="P1259" i="12"/>
  <c r="P1174" i="12"/>
  <c r="P1088" i="12"/>
  <c r="P209" i="12"/>
  <c r="P387" i="12"/>
  <c r="P146" i="12"/>
  <c r="P208" i="12"/>
  <c r="P343" i="12"/>
  <c r="P497" i="12"/>
  <c r="P691" i="12"/>
  <c r="P819" i="12"/>
  <c r="P947" i="12"/>
  <c r="P261" i="12"/>
  <c r="P581" i="12"/>
  <c r="P753" i="12"/>
  <c r="P924" i="12"/>
  <c r="P1077" i="12"/>
  <c r="P1205" i="12"/>
  <c r="P1333" i="12"/>
  <c r="P76" i="12"/>
  <c r="P520" i="12"/>
  <c r="P397" i="12"/>
  <c r="P754" i="12"/>
  <c r="P34" i="12"/>
  <c r="P207" i="12"/>
  <c r="P25" i="12"/>
  <c r="P331" i="12"/>
  <c r="P647" i="12"/>
  <c r="P775" i="12"/>
  <c r="P903" i="12"/>
  <c r="P28" i="12"/>
  <c r="P504" i="12"/>
  <c r="P694" i="12"/>
  <c r="P865" i="12"/>
  <c r="P1033" i="12"/>
  <c r="P1161" i="12"/>
  <c r="P1289" i="12"/>
  <c r="P1417" i="12"/>
  <c r="P416" i="12"/>
  <c r="P13" i="12"/>
  <c r="P676" i="12"/>
  <c r="P904" i="12"/>
  <c r="P306" i="12"/>
  <c r="P354" i="12"/>
  <c r="P439" i="12"/>
  <c r="P561" i="12"/>
  <c r="P715" i="12"/>
  <c r="P843" i="12"/>
  <c r="P971" i="12"/>
  <c r="P349" i="12"/>
  <c r="P614" i="12"/>
  <c r="P785" i="12"/>
  <c r="P956" i="12"/>
  <c r="P1101" i="12"/>
  <c r="P1181" i="12"/>
  <c r="P1245" i="12"/>
  <c r="P1309" i="12"/>
  <c r="P1373" i="12"/>
  <c r="P1437" i="12"/>
  <c r="P284" i="12"/>
  <c r="P469" i="12"/>
  <c r="P589" i="12"/>
  <c r="P229" i="12"/>
  <c r="P571" i="12"/>
  <c r="P712" i="12"/>
  <c r="P825" i="12"/>
  <c r="P938" i="12"/>
  <c r="P258" i="12"/>
  <c r="P175" i="12"/>
  <c r="P296" i="12"/>
  <c r="P562" i="12"/>
  <c r="P391" i="12"/>
  <c r="P288" i="12"/>
  <c r="P535" i="12"/>
  <c r="P639" i="12"/>
  <c r="P703" i="12"/>
  <c r="P767" i="12"/>
  <c r="P831" i="12"/>
  <c r="P895" i="12"/>
  <c r="P959" i="12"/>
  <c r="P1023" i="12"/>
  <c r="P311" i="12"/>
  <c r="P488" i="12"/>
  <c r="P598" i="12"/>
  <c r="P684" i="12"/>
  <c r="P769" i="12"/>
  <c r="P854" i="12"/>
  <c r="P940" i="12"/>
  <c r="P624" i="12"/>
  <c r="P858" i="12"/>
  <c r="P1071" i="12"/>
  <c r="P1242" i="12"/>
  <c r="P1423" i="12"/>
  <c r="P696" i="12"/>
  <c r="P922" i="12"/>
  <c r="P1119" i="12"/>
  <c r="P1290" i="12"/>
  <c r="P472" i="12"/>
  <c r="P1404" i="12"/>
  <c r="P1319" i="12"/>
  <c r="P1234" i="12"/>
  <c r="P1148" i="12"/>
  <c r="P1063" i="12"/>
  <c r="P962" i="12"/>
  <c r="P848" i="12"/>
  <c r="P734" i="12"/>
  <c r="P608" i="12"/>
  <c r="P336" i="12"/>
  <c r="P1440" i="12"/>
  <c r="P1355" i="12"/>
  <c r="P1270" i="12"/>
  <c r="P1184" i="12"/>
  <c r="P1099" i="12"/>
  <c r="P1010" i="12"/>
  <c r="P661" i="12"/>
  <c r="P393" i="12"/>
  <c r="P1281" i="12"/>
  <c r="P1025" i="12"/>
  <c r="P702" i="12"/>
  <c r="P930" i="12"/>
  <c r="P1124" i="12"/>
  <c r="P1295" i="12"/>
  <c r="P368" i="12"/>
  <c r="P766" i="12"/>
  <c r="P994" i="12"/>
  <c r="P1172" i="12"/>
  <c r="P1343" i="12"/>
  <c r="P252" i="12"/>
  <c r="P1378" i="12"/>
  <c r="P1292" i="12"/>
  <c r="P1207" i="12"/>
  <c r="P1122" i="12"/>
  <c r="P1036" i="12"/>
  <c r="P926" i="12"/>
  <c r="P813" i="12"/>
  <c r="P698" i="12"/>
  <c r="P544" i="12"/>
  <c r="P149" i="12"/>
  <c r="P1414" i="12"/>
  <c r="P1328" i="12"/>
  <c r="P1243" i="12"/>
  <c r="P1158" i="12"/>
  <c r="P1072" i="12"/>
  <c r="P968" i="12"/>
  <c r="P376" i="12"/>
  <c r="P53" i="12"/>
  <c r="P1201" i="12"/>
  <c r="P1432" i="12"/>
  <c r="P717" i="12"/>
  <c r="P944" i="12"/>
  <c r="P1135" i="12"/>
  <c r="P1306" i="12"/>
  <c r="P453" i="12"/>
  <c r="P781" i="12"/>
  <c r="P1008" i="12"/>
  <c r="P1183" i="12"/>
  <c r="P1354" i="12"/>
  <c r="P165" i="12"/>
  <c r="P1372" i="12"/>
  <c r="P1287" i="12"/>
  <c r="P1202" i="12"/>
  <c r="P1116" i="12"/>
  <c r="P1031" i="12"/>
  <c r="P920" i="12"/>
  <c r="P805" i="12"/>
  <c r="P692" i="12"/>
  <c r="P531" i="12"/>
  <c r="P108" i="12"/>
  <c r="P1408" i="12"/>
  <c r="P1323" i="12"/>
  <c r="P1238" i="12"/>
  <c r="P1152" i="12"/>
  <c r="P1067" i="12"/>
  <c r="P946" i="12"/>
  <c r="P269" i="12"/>
  <c r="P1441" i="12"/>
  <c r="P1185" i="12"/>
  <c r="P495" i="12"/>
  <c r="P788" i="12"/>
  <c r="P1016" i="12"/>
  <c r="P1188" i="12"/>
  <c r="P1370" i="12"/>
  <c r="P613" i="12"/>
  <c r="P852" i="12"/>
  <c r="P1066" i="12"/>
  <c r="P1236" i="12"/>
  <c r="P1407" i="12"/>
  <c r="P1431" i="12"/>
  <c r="P1346" i="12"/>
  <c r="P1260" i="12"/>
  <c r="P1175" i="12"/>
  <c r="P1090" i="12"/>
  <c r="P997" i="12"/>
  <c r="P884" i="12"/>
  <c r="P770" i="12"/>
  <c r="P656" i="12"/>
  <c r="P441" i="12"/>
  <c r="P408" i="12"/>
  <c r="P1382" i="12"/>
  <c r="P1296" i="12"/>
  <c r="P1211" i="12"/>
  <c r="P1126" i="12"/>
  <c r="P1040" i="12"/>
  <c r="P804" i="12"/>
  <c r="P569" i="12"/>
  <c r="P1361" i="12"/>
  <c r="P1105" i="12"/>
  <c r="P512" i="12"/>
  <c r="P894" i="12"/>
  <c r="P1439" i="12"/>
  <c r="P1244" i="12"/>
  <c r="P976" i="12"/>
  <c r="P749" i="12"/>
  <c r="P205" i="12"/>
  <c r="P1280" i="12"/>
  <c r="P1110" i="12"/>
  <c r="P480" i="12"/>
  <c r="P1057" i="12"/>
  <c r="P901" i="12"/>
  <c r="P85" i="12"/>
  <c r="P965" i="12"/>
  <c r="P1322" i="12"/>
  <c r="P1388" i="12"/>
  <c r="P1132" i="12"/>
  <c r="P941" i="12"/>
  <c r="P241" i="12"/>
  <c r="P403" i="12"/>
  <c r="P210" i="12"/>
  <c r="P317" i="12"/>
  <c r="P407" i="12"/>
  <c r="P540" i="12"/>
  <c r="P707" i="12"/>
  <c r="P835" i="12"/>
  <c r="P963" i="12"/>
  <c r="P325" i="12"/>
  <c r="P604" i="12"/>
  <c r="P774" i="12"/>
  <c r="P945" i="12"/>
  <c r="P1093" i="12"/>
  <c r="P1221" i="12"/>
  <c r="P1349" i="12"/>
  <c r="P157" i="12"/>
  <c r="P548" i="12"/>
  <c r="P481" i="12"/>
  <c r="P782" i="12"/>
  <c r="P98" i="12"/>
  <c r="P271" i="12"/>
  <c r="P153" i="12"/>
  <c r="P396" i="12"/>
  <c r="P663" i="12"/>
  <c r="P791" i="12"/>
  <c r="P919" i="12"/>
  <c r="P109" i="12"/>
  <c r="P532" i="12"/>
  <c r="P716" i="12"/>
  <c r="P886" i="12"/>
  <c r="P1049" i="12"/>
  <c r="P1177" i="12"/>
  <c r="P1305" i="12"/>
  <c r="P1433" i="12"/>
  <c r="P457" i="12"/>
  <c r="P188" i="12"/>
  <c r="P704" i="12"/>
  <c r="P932" i="12"/>
  <c r="P31" i="12"/>
  <c r="P418" i="12"/>
  <c r="P487" i="12"/>
  <c r="P595" i="12"/>
  <c r="P731" i="12"/>
  <c r="P859" i="12"/>
  <c r="P987" i="12"/>
  <c r="P392" i="12"/>
  <c r="P636" i="12"/>
  <c r="P806" i="12"/>
  <c r="P977" i="12"/>
  <c r="P1117" i="12"/>
  <c r="P1197" i="12"/>
  <c r="P1261" i="12"/>
  <c r="P1325" i="12"/>
  <c r="P1389" i="12"/>
  <c r="P29" i="12"/>
  <c r="P341" i="12"/>
  <c r="P505" i="12"/>
  <c r="P610" i="12"/>
  <c r="P353" i="12"/>
  <c r="P617" i="12"/>
  <c r="P740" i="12"/>
  <c r="P853" i="12"/>
  <c r="P66" i="12"/>
  <c r="P322" i="12"/>
  <c r="P239" i="12"/>
  <c r="P370" i="12"/>
  <c r="P89" i="12"/>
  <c r="P455" i="12"/>
  <c r="P364" i="12"/>
  <c r="P577" i="12"/>
  <c r="P655" i="12"/>
  <c r="P719" i="12"/>
  <c r="P783" i="12"/>
  <c r="P847" i="12"/>
  <c r="P911" i="12"/>
  <c r="P975" i="12"/>
  <c r="P69" i="12"/>
  <c r="P360" i="12"/>
  <c r="P517" i="12"/>
  <c r="P620" i="12"/>
  <c r="P705" i="12"/>
  <c r="P790" i="12"/>
  <c r="P876" i="12"/>
  <c r="P961" i="12"/>
  <c r="P688" i="12"/>
  <c r="P916" i="12"/>
  <c r="P1114" i="12"/>
  <c r="P1284" i="12"/>
  <c r="P253" i="12"/>
  <c r="P752" i="12"/>
  <c r="P980" i="12"/>
  <c r="P1162" i="12"/>
  <c r="P1332" i="12"/>
  <c r="P316" i="12"/>
  <c r="P1383" i="12"/>
  <c r="P1298" i="12"/>
  <c r="P1212" i="12"/>
  <c r="P1127" i="12"/>
  <c r="P1042" i="12"/>
  <c r="P933" i="12"/>
  <c r="P820" i="12"/>
  <c r="P706" i="12"/>
  <c r="P559" i="12"/>
  <c r="P189" i="12"/>
  <c r="P1419" i="12"/>
  <c r="P1334" i="12"/>
  <c r="P1248" i="12"/>
  <c r="P1163" i="12"/>
  <c r="P1078" i="12"/>
  <c r="P974" i="12"/>
  <c r="P461" i="12"/>
  <c r="P140" i="12"/>
  <c r="P1217" i="12"/>
  <c r="P321" i="12"/>
  <c r="P760" i="12"/>
  <c r="P986" i="12"/>
  <c r="P1167" i="12"/>
  <c r="P1348" i="12"/>
  <c r="P565" i="12"/>
  <c r="P824" i="12"/>
  <c r="P1044" i="12"/>
  <c r="P1215" i="12"/>
  <c r="P1386" i="12"/>
  <c r="P1442" i="12"/>
  <c r="P1356" i="12"/>
  <c r="P1271" i="12"/>
  <c r="P1186" i="12"/>
  <c r="P1100" i="12"/>
  <c r="P1012" i="12"/>
  <c r="P898" i="12"/>
  <c r="P784" i="12"/>
  <c r="P670" i="12"/>
  <c r="P485" i="12"/>
  <c r="P493" i="12"/>
  <c r="P1392" i="12"/>
  <c r="P1307" i="12"/>
  <c r="P1222" i="12"/>
  <c r="P1136" i="12"/>
  <c r="P1051" i="12"/>
  <c r="P861" i="12"/>
  <c r="P616" i="12"/>
  <c r="P1393" i="12"/>
  <c r="P1137" i="12"/>
  <c r="P409" i="12"/>
  <c r="P773" i="12"/>
  <c r="P1001" i="12"/>
  <c r="P1178" i="12"/>
  <c r="P1359" i="12"/>
  <c r="P592" i="12"/>
  <c r="P837" i="12"/>
  <c r="P1055" i="12"/>
  <c r="P1226" i="12"/>
  <c r="P1396" i="12"/>
  <c r="P1436" i="12"/>
  <c r="P1351" i="12"/>
  <c r="P1266" i="12"/>
  <c r="P1180" i="12"/>
  <c r="P1095" i="12"/>
  <c r="P1005" i="12"/>
  <c r="P890" i="12"/>
  <c r="P777" i="12"/>
  <c r="P664" i="12"/>
  <c r="P464" i="12"/>
  <c r="P449" i="12"/>
  <c r="P1387" i="12"/>
  <c r="P1302" i="12"/>
  <c r="P1216" i="12"/>
  <c r="P1131" i="12"/>
  <c r="P1046" i="12"/>
  <c r="P832" i="12"/>
  <c r="P594" i="12"/>
  <c r="P1377" i="12"/>
  <c r="P1121" i="12"/>
  <c r="P602" i="12"/>
  <c r="P845" i="12"/>
  <c r="P1060" i="12"/>
  <c r="P1231" i="12"/>
  <c r="P1412" i="12"/>
  <c r="P681" i="12"/>
  <c r="P909" i="12"/>
  <c r="P1108" i="12"/>
  <c r="P1279" i="12"/>
  <c r="P1338" i="12"/>
  <c r="P1410" i="12"/>
  <c r="P1324" i="12"/>
  <c r="P1239" i="12"/>
  <c r="P1154" i="12"/>
  <c r="P1068" i="12"/>
  <c r="P969" i="12"/>
  <c r="P856" i="12"/>
  <c r="P741" i="12"/>
  <c r="P618" i="12"/>
  <c r="P357" i="12"/>
  <c r="P37" i="12"/>
  <c r="P1360" i="12"/>
  <c r="P1275" i="12"/>
  <c r="P1190" i="12"/>
  <c r="P1104" i="12"/>
  <c r="P1017" i="12"/>
  <c r="P690" i="12"/>
  <c r="P437" i="12"/>
  <c r="P1297" i="12"/>
  <c r="P1041" i="12"/>
  <c r="P1030" i="12"/>
  <c r="P666" i="12"/>
  <c r="P1268" i="12"/>
  <c r="P1330" i="12"/>
  <c r="P1074" i="12"/>
  <c r="P862" i="12"/>
  <c r="P377" i="12"/>
  <c r="P1366" i="12"/>
  <c r="P1195" i="12"/>
  <c r="P718" i="12"/>
  <c r="P1313" i="12"/>
  <c r="P674" i="12"/>
  <c r="P1103" i="12"/>
  <c r="P738" i="12"/>
  <c r="P1151" i="12"/>
  <c r="P344" i="12"/>
  <c r="P1218" i="12"/>
  <c r="P1047" i="12"/>
  <c r="P300" i="12"/>
  <c r="P958" i="12"/>
  <c r="P794" i="12"/>
  <c r="P124" i="12"/>
  <c r="P1196" i="12"/>
  <c r="P826" i="12"/>
  <c r="P573" i="12"/>
  <c r="P1424" i="12"/>
  <c r="P1254" i="12"/>
  <c r="P1083" i="12"/>
  <c r="P528" i="12"/>
  <c r="P1233" i="12"/>
  <c r="P982" i="12"/>
  <c r="P1303" i="12"/>
  <c r="P713" i="12"/>
  <c r="P1339" i="12"/>
  <c r="P981" i="12"/>
  <c r="P730" i="12"/>
  <c r="P1282" i="12"/>
  <c r="P685" i="12"/>
  <c r="P1318" i="12"/>
  <c r="P917" i="12"/>
  <c r="P1249" i="12"/>
  <c r="P1146" i="12"/>
  <c r="P1022" i="12"/>
  <c r="P1367" i="12"/>
  <c r="P1111" i="12"/>
  <c r="P798" i="12"/>
  <c r="P516" i="12"/>
  <c r="P1403" i="12"/>
  <c r="P1232" i="12"/>
  <c r="P1062" i="12"/>
  <c r="P101" i="12"/>
  <c r="P1169" i="12"/>
  <c r="P996" i="12"/>
  <c r="P1316" i="12"/>
  <c r="P1194" i="12"/>
  <c r="P1026" i="12"/>
  <c r="P236" i="12"/>
  <c r="P1168" i="12"/>
  <c r="P221" i="12"/>
  <c r="P585" i="12"/>
  <c r="P509" i="12"/>
  <c r="P1364" i="12"/>
  <c r="P912" i="12"/>
  <c r="P61" i="12"/>
  <c r="P1147" i="12"/>
  <c r="P1425" i="12"/>
  <c r="P3" i="12"/>
  <c r="AK13" i="12"/>
  <c r="L3" i="13" s="1"/>
  <c r="AJ4" i="12"/>
  <c r="O2" i="12" s="1"/>
  <c r="O1437" i="12"/>
  <c r="O1441" i="12"/>
  <c r="O324" i="12"/>
  <c r="O328" i="12"/>
  <c r="O332" i="12"/>
  <c r="O336" i="12"/>
  <c r="O340" i="12"/>
  <c r="O344" i="12"/>
  <c r="O348" i="12"/>
  <c r="O352" i="12"/>
  <c r="O356" i="12"/>
  <c r="O360" i="12"/>
  <c r="O364" i="12"/>
  <c r="O368" i="12"/>
  <c r="O372" i="12"/>
  <c r="O376" i="12"/>
  <c r="O380" i="12"/>
  <c r="O384" i="12"/>
  <c r="O388" i="12"/>
  <c r="O392" i="12"/>
  <c r="O396" i="12"/>
  <c r="O400" i="12"/>
  <c r="O404" i="12"/>
  <c r="O408" i="12"/>
  <c r="O412" i="12"/>
  <c r="O416" i="12"/>
  <c r="O420" i="12"/>
  <c r="O424" i="12"/>
  <c r="O428" i="12"/>
  <c r="O432" i="12"/>
  <c r="O436" i="12"/>
  <c r="O440" i="12"/>
  <c r="O444" i="12"/>
  <c r="O448" i="12"/>
  <c r="O452" i="12"/>
  <c r="O456" i="12"/>
  <c r="O460" i="12"/>
  <c r="O464" i="12"/>
  <c r="O468" i="12"/>
  <c r="O472" i="12"/>
  <c r="O476" i="12"/>
  <c r="O480" i="12"/>
  <c r="O484" i="12"/>
  <c r="O488" i="12"/>
  <c r="O492" i="12"/>
  <c r="O496" i="12"/>
  <c r="O500" i="12"/>
  <c r="O504" i="12"/>
  <c r="O508" i="12"/>
  <c r="O512" i="12"/>
  <c r="O516" i="12"/>
  <c r="O520" i="12"/>
  <c r="O524" i="12"/>
  <c r="O528" i="12"/>
  <c r="O532" i="12"/>
  <c r="O536" i="12"/>
  <c r="O540" i="12"/>
  <c r="O544" i="12"/>
  <c r="O548" i="12"/>
  <c r="O552" i="12"/>
  <c r="O556" i="12"/>
  <c r="O560" i="12"/>
  <c r="O564" i="12"/>
  <c r="O568" i="12"/>
  <c r="O572" i="12"/>
  <c r="O576" i="12"/>
  <c r="O580" i="12"/>
  <c r="O584" i="12"/>
  <c r="O588" i="12"/>
  <c r="O592" i="12"/>
  <c r="O596" i="12"/>
  <c r="O600" i="12"/>
  <c r="O604" i="12"/>
  <c r="O608" i="12"/>
  <c r="O612" i="12"/>
  <c r="O616" i="12"/>
  <c r="O620" i="12"/>
  <c r="O624" i="12"/>
  <c r="O628" i="12"/>
  <c r="O632" i="12"/>
  <c r="O636" i="12"/>
  <c r="O640" i="12"/>
  <c r="O644" i="12"/>
  <c r="O648" i="12"/>
  <c r="O652" i="12"/>
  <c r="O656" i="12"/>
  <c r="O660" i="12"/>
  <c r="O664" i="12"/>
  <c r="O668" i="12"/>
  <c r="O672" i="12"/>
  <c r="O676" i="12"/>
  <c r="O680" i="12"/>
  <c r="O684" i="12"/>
  <c r="O688" i="12"/>
  <c r="O692" i="12"/>
  <c r="O696" i="12"/>
  <c r="O700" i="12"/>
  <c r="O704" i="12"/>
  <c r="O708" i="12"/>
  <c r="O712" i="12"/>
  <c r="O716" i="12"/>
  <c r="O720" i="12"/>
  <c r="O724" i="12"/>
  <c r="O728" i="12"/>
  <c r="O732" i="12"/>
  <c r="O736" i="12"/>
  <c r="O740" i="12"/>
  <c r="O744" i="12"/>
  <c r="O748" i="12"/>
  <c r="O752" i="12"/>
  <c r="O756" i="12"/>
  <c r="O760" i="12"/>
  <c r="O764" i="12"/>
  <c r="O768" i="12"/>
  <c r="O772" i="12"/>
  <c r="O776" i="12"/>
  <c r="O780" i="12"/>
  <c r="O784" i="12"/>
  <c r="O788" i="12"/>
  <c r="O792" i="12"/>
  <c r="O796" i="12"/>
  <c r="O800" i="12"/>
  <c r="O804" i="12"/>
  <c r="O808" i="12"/>
  <c r="O812" i="12"/>
  <c r="O816" i="12"/>
  <c r="O820" i="12"/>
  <c r="O824" i="12"/>
  <c r="O828" i="12"/>
  <c r="O832" i="12"/>
  <c r="O836" i="12"/>
  <c r="O840" i="12"/>
  <c r="O844" i="12"/>
  <c r="O848" i="12"/>
  <c r="O852" i="12"/>
  <c r="O856" i="12"/>
  <c r="O860" i="12"/>
  <c r="O864" i="12"/>
  <c r="O868" i="12"/>
  <c r="O872" i="12"/>
  <c r="O876" i="12"/>
  <c r="O880" i="12"/>
  <c r="O884" i="12"/>
  <c r="O888" i="12"/>
  <c r="O892" i="12"/>
  <c r="O896" i="12"/>
  <c r="O900" i="12"/>
  <c r="O904" i="12"/>
  <c r="O908" i="12"/>
  <c r="O912" i="12"/>
  <c r="O916" i="12"/>
  <c r="O920" i="12"/>
  <c r="O924" i="12"/>
  <c r="O928" i="12"/>
  <c r="O932" i="12"/>
  <c r="O936" i="12"/>
  <c r="O940" i="12"/>
  <c r="O944" i="12"/>
  <c r="O948" i="12"/>
  <c r="O952" i="12"/>
  <c r="O956" i="12"/>
  <c r="O960" i="12"/>
  <c r="O964" i="12"/>
  <c r="O968" i="12"/>
  <c r="O972" i="12"/>
  <c r="O976" i="12"/>
  <c r="O1434" i="12"/>
  <c r="O1438" i="12"/>
  <c r="O1442" i="12"/>
  <c r="O325" i="12"/>
  <c r="O329" i="12"/>
  <c r="O333" i="12"/>
  <c r="O337" i="12"/>
  <c r="O341" i="12"/>
  <c r="O345" i="12"/>
  <c r="O349" i="12"/>
  <c r="O353" i="12"/>
  <c r="O357" i="12"/>
  <c r="O361" i="12"/>
  <c r="O365" i="12"/>
  <c r="O369" i="12"/>
  <c r="O373" i="12"/>
  <c r="O377" i="12"/>
  <c r="O381" i="12"/>
  <c r="O385" i="12"/>
  <c r="O389" i="12"/>
  <c r="O393" i="12"/>
  <c r="O397" i="12"/>
  <c r="O401" i="12"/>
  <c r="O405" i="12"/>
  <c r="O409" i="12"/>
  <c r="O413" i="12"/>
  <c r="O417" i="12"/>
  <c r="O421" i="12"/>
  <c r="O425" i="12"/>
  <c r="O429" i="12"/>
  <c r="O433" i="12"/>
  <c r="O437" i="12"/>
  <c r="O441" i="12"/>
  <c r="O445" i="12"/>
  <c r="O449" i="12"/>
  <c r="O453" i="12"/>
  <c r="O457" i="12"/>
  <c r="O461" i="12"/>
  <c r="O465" i="12"/>
  <c r="O469" i="12"/>
  <c r="O473" i="12"/>
  <c r="O477" i="12"/>
  <c r="O481" i="12"/>
  <c r="O485" i="12"/>
  <c r="O489" i="12"/>
  <c r="O493" i="12"/>
  <c r="O497" i="12"/>
  <c r="O501" i="12"/>
  <c r="O505" i="12"/>
  <c r="O509" i="12"/>
  <c r="O513" i="12"/>
  <c r="O517" i="12"/>
  <c r="O521" i="12"/>
  <c r="O525" i="12"/>
  <c r="O529" i="12"/>
  <c r="O533" i="12"/>
  <c r="O537" i="12"/>
  <c r="O541" i="12"/>
  <c r="O545" i="12"/>
  <c r="O549" i="12"/>
  <c r="O553" i="12"/>
  <c r="O557" i="12"/>
  <c r="O561" i="12"/>
  <c r="O565" i="12"/>
  <c r="O569" i="12"/>
  <c r="O573" i="12"/>
  <c r="O577" i="12"/>
  <c r="O581" i="12"/>
  <c r="O585" i="12"/>
  <c r="O589" i="12"/>
  <c r="O593" i="12"/>
  <c r="O597" i="12"/>
  <c r="O601" i="12"/>
  <c r="O605" i="12"/>
  <c r="O609" i="12"/>
  <c r="O613" i="12"/>
  <c r="O617" i="12"/>
  <c r="O621" i="12"/>
  <c r="O625" i="12"/>
  <c r="O629" i="12"/>
  <c r="O633" i="12"/>
  <c r="O637" i="12"/>
  <c r="O641" i="12"/>
  <c r="O645" i="12"/>
  <c r="O649" i="12"/>
  <c r="O653" i="12"/>
  <c r="O657" i="12"/>
  <c r="O661" i="12"/>
  <c r="O665" i="12"/>
  <c r="O669" i="12"/>
  <c r="O673" i="12"/>
  <c r="O677" i="12"/>
  <c r="O681" i="12"/>
  <c r="O685" i="12"/>
  <c r="O689" i="12"/>
  <c r="O693" i="12"/>
  <c r="O697" i="12"/>
  <c r="O701" i="12"/>
  <c r="O705" i="12"/>
  <c r="O709" i="12"/>
  <c r="O713" i="12"/>
  <c r="O717" i="12"/>
  <c r="O721" i="12"/>
  <c r="O725" i="12"/>
  <c r="O729" i="12"/>
  <c r="O733" i="12"/>
  <c r="O737" i="12"/>
  <c r="O741" i="12"/>
  <c r="O745" i="12"/>
  <c r="O749" i="12"/>
  <c r="O753" i="12"/>
  <c r="O757" i="12"/>
  <c r="O761" i="12"/>
  <c r="O765" i="12"/>
  <c r="O769" i="12"/>
  <c r="O773" i="12"/>
  <c r="O777" i="12"/>
  <c r="O781" i="12"/>
  <c r="O785" i="12"/>
  <c r="O789" i="12"/>
  <c r="O793" i="12"/>
  <c r="O797" i="12"/>
  <c r="O801" i="12"/>
  <c r="O805" i="12"/>
  <c r="O809" i="12"/>
  <c r="O813" i="12"/>
  <c r="O817" i="12"/>
  <c r="O821" i="12"/>
  <c r="O825" i="12"/>
  <c r="O829" i="12"/>
  <c r="O833" i="12"/>
  <c r="O837" i="12"/>
  <c r="O841" i="12"/>
  <c r="O845" i="12"/>
  <c r="O849" i="12"/>
  <c r="O853" i="12"/>
  <c r="O857" i="12"/>
  <c r="O861" i="12"/>
  <c r="O865" i="12"/>
  <c r="O869" i="12"/>
  <c r="O873" i="12"/>
  <c r="O877" i="12"/>
  <c r="O881" i="12"/>
  <c r="O885" i="12"/>
  <c r="O889" i="12"/>
  <c r="O893" i="12"/>
  <c r="O897" i="12"/>
  <c r="O901" i="12"/>
  <c r="O905" i="12"/>
  <c r="O909" i="12"/>
  <c r="O913" i="12"/>
  <c r="O917" i="12"/>
  <c r="O921" i="12"/>
  <c r="O925" i="12"/>
  <c r="O929" i="12"/>
  <c r="O933" i="12"/>
  <c r="O937" i="12"/>
  <c r="O941" i="12"/>
  <c r="O945" i="12"/>
  <c r="O949" i="12"/>
  <c r="O953" i="12"/>
  <c r="O957" i="12"/>
  <c r="O961" i="12"/>
  <c r="O965" i="12"/>
  <c r="O969" i="12"/>
  <c r="O973" i="12"/>
  <c r="O977" i="12"/>
  <c r="O981" i="12"/>
  <c r="O985" i="12"/>
  <c r="O989" i="12"/>
  <c r="O993" i="12"/>
  <c r="O997" i="12"/>
  <c r="O1001" i="12"/>
  <c r="O1005" i="12"/>
  <c r="O1009" i="12"/>
  <c r="O1013" i="12"/>
  <c r="O1017" i="12"/>
  <c r="O1021" i="12"/>
  <c r="O1025" i="12"/>
  <c r="O1029" i="12"/>
  <c r="O1033" i="12"/>
  <c r="O1037" i="12"/>
  <c r="O1041" i="12"/>
  <c r="O1045" i="12"/>
  <c r="O1049" i="12"/>
  <c r="O1053" i="12"/>
  <c r="O1057" i="12"/>
  <c r="O1061" i="12"/>
  <c r="O1065" i="12"/>
  <c r="O1069" i="12"/>
  <c r="O1073" i="12"/>
  <c r="O1077" i="12"/>
  <c r="O1081" i="12"/>
  <c r="O1085" i="12"/>
  <c r="O1089" i="12"/>
  <c r="O1093" i="12"/>
  <c r="O1097" i="12"/>
  <c r="O1101" i="12"/>
  <c r="O1105" i="12"/>
  <c r="O1109" i="12"/>
  <c r="O1113" i="12"/>
  <c r="O1117" i="12"/>
  <c r="O1121" i="12"/>
  <c r="O1125" i="12"/>
  <c r="O1129" i="12"/>
  <c r="O1133" i="12"/>
  <c r="O1137" i="12"/>
  <c r="O1141" i="12"/>
  <c r="O1145" i="12"/>
  <c r="O1149" i="12"/>
  <c r="O1153" i="12"/>
  <c r="O1157" i="12"/>
  <c r="O1161" i="12"/>
  <c r="O1165" i="12"/>
  <c r="O1169" i="12"/>
  <c r="O1173" i="12"/>
  <c r="O1177" i="12"/>
  <c r="O1181" i="12"/>
  <c r="O1185" i="12"/>
  <c r="O1189" i="12"/>
  <c r="O1193" i="12"/>
  <c r="O1197" i="12"/>
  <c r="O1201" i="12"/>
  <c r="O1205" i="12"/>
  <c r="O1209" i="12"/>
  <c r="O1213" i="12"/>
  <c r="O1217" i="12"/>
  <c r="O1221" i="12"/>
  <c r="O1225" i="12"/>
  <c r="O1229" i="12"/>
  <c r="O1233" i="12"/>
  <c r="O1237" i="12"/>
  <c r="O1241" i="12"/>
  <c r="O1245" i="12"/>
  <c r="O1249" i="12"/>
  <c r="O1253" i="12"/>
  <c r="O1257" i="12"/>
  <c r="O1261" i="12"/>
  <c r="O1265" i="12"/>
  <c r="O1269" i="12"/>
  <c r="O1273" i="12"/>
  <c r="O1277" i="12"/>
  <c r="O1281" i="12"/>
  <c r="O1285" i="12"/>
  <c r="O1289" i="12"/>
  <c r="O1293" i="12"/>
  <c r="O1297" i="12"/>
  <c r="O1301" i="12"/>
  <c r="O1305" i="12"/>
  <c r="O1309" i="12"/>
  <c r="O1313" i="12"/>
  <c r="O1317" i="12"/>
  <c r="O1321" i="12"/>
  <c r="O1325" i="12"/>
  <c r="O1329" i="12"/>
  <c r="O1435" i="12"/>
  <c r="O1439" i="12"/>
  <c r="O1443" i="12"/>
  <c r="O326" i="12"/>
  <c r="O330" i="12"/>
  <c r="O334" i="12"/>
  <c r="O338" i="12"/>
  <c r="O342" i="12"/>
  <c r="O346" i="12"/>
  <c r="O350" i="12"/>
  <c r="O354" i="12"/>
  <c r="O358" i="12"/>
  <c r="O362" i="12"/>
  <c r="O366" i="12"/>
  <c r="O370" i="12"/>
  <c r="O374" i="12"/>
  <c r="O378" i="12"/>
  <c r="O382" i="12"/>
  <c r="O386" i="12"/>
  <c r="O390" i="12"/>
  <c r="O394" i="12"/>
  <c r="O398" i="12"/>
  <c r="O402" i="12"/>
  <c r="O406" i="12"/>
  <c r="O410" i="12"/>
  <c r="O414" i="12"/>
  <c r="O418" i="12"/>
  <c r="O422" i="12"/>
  <c r="O426" i="12"/>
  <c r="O430" i="12"/>
  <c r="O434" i="12"/>
  <c r="O438" i="12"/>
  <c r="O442" i="12"/>
  <c r="O446" i="12"/>
  <c r="O450" i="12"/>
  <c r="O454" i="12"/>
  <c r="O458" i="12"/>
  <c r="O462" i="12"/>
  <c r="O466" i="12"/>
  <c r="O470" i="12"/>
  <c r="O474" i="12"/>
  <c r="O478" i="12"/>
  <c r="O482" i="12"/>
  <c r="O486" i="12"/>
  <c r="O490" i="12"/>
  <c r="O494" i="12"/>
  <c r="O498" i="12"/>
  <c r="O502" i="12"/>
  <c r="O506" i="12"/>
  <c r="O510" i="12"/>
  <c r="O514" i="12"/>
  <c r="O518" i="12"/>
  <c r="O522" i="12"/>
  <c r="O526" i="12"/>
  <c r="O530" i="12"/>
  <c r="O534" i="12"/>
  <c r="O538" i="12"/>
  <c r="O542" i="12"/>
  <c r="O546" i="12"/>
  <c r="O550" i="12"/>
  <c r="O554" i="12"/>
  <c r="O558" i="12"/>
  <c r="O562" i="12"/>
  <c r="O566" i="12"/>
  <c r="O570" i="12"/>
  <c r="O574" i="12"/>
  <c r="O578" i="12"/>
  <c r="O582" i="12"/>
  <c r="O586" i="12"/>
  <c r="O590" i="12"/>
  <c r="O594" i="12"/>
  <c r="O598" i="12"/>
  <c r="O602" i="12"/>
  <c r="O606" i="12"/>
  <c r="O610" i="12"/>
  <c r="O614" i="12"/>
  <c r="O618" i="12"/>
  <c r="O622" i="12"/>
  <c r="O626" i="12"/>
  <c r="O630" i="12"/>
  <c r="O634" i="12"/>
  <c r="O638" i="12"/>
  <c r="O642" i="12"/>
  <c r="O646" i="12"/>
  <c r="O650" i="12"/>
  <c r="O654" i="12"/>
  <c r="O658" i="12"/>
  <c r="O662" i="12"/>
  <c r="O666" i="12"/>
  <c r="O670" i="12"/>
  <c r="O674" i="12"/>
  <c r="O678" i="12"/>
  <c r="O682" i="12"/>
  <c r="O686" i="12"/>
  <c r="O690" i="12"/>
  <c r="O694" i="12"/>
  <c r="O698" i="12"/>
  <c r="O702" i="12"/>
  <c r="O706" i="12"/>
  <c r="O710" i="12"/>
  <c r="O714" i="12"/>
  <c r="O718" i="12"/>
  <c r="O722" i="12"/>
  <c r="O726" i="12"/>
  <c r="O730" i="12"/>
  <c r="O734" i="12"/>
  <c r="O738" i="12"/>
  <c r="O742" i="12"/>
  <c r="O746" i="12"/>
  <c r="O750" i="12"/>
  <c r="O754" i="12"/>
  <c r="O758" i="12"/>
  <c r="O762" i="12"/>
  <c r="O766" i="12"/>
  <c r="O770" i="12"/>
  <c r="O774" i="12"/>
  <c r="O778" i="12"/>
  <c r="O782" i="12"/>
  <c r="O786" i="12"/>
  <c r="O790" i="12"/>
  <c r="O794" i="12"/>
  <c r="O798" i="12"/>
  <c r="O802" i="12"/>
  <c r="O806" i="12"/>
  <c r="O810" i="12"/>
  <c r="O814" i="12"/>
  <c r="O818" i="12"/>
  <c r="O822" i="12"/>
  <c r="O826" i="12"/>
  <c r="O830" i="12"/>
  <c r="O834" i="12"/>
  <c r="O838" i="12"/>
  <c r="O842" i="12"/>
  <c r="O846" i="12"/>
  <c r="O850" i="12"/>
  <c r="O854" i="12"/>
  <c r="O858" i="12"/>
  <c r="O862" i="12"/>
  <c r="O866" i="12"/>
  <c r="O870" i="12"/>
  <c r="O874" i="12"/>
  <c r="O878" i="12"/>
  <c r="O882" i="12"/>
  <c r="O886" i="12"/>
  <c r="O890" i="12"/>
  <c r="O894" i="12"/>
  <c r="O898" i="12"/>
  <c r="O902" i="12"/>
  <c r="O906" i="12"/>
  <c r="O910" i="12"/>
  <c r="O914" i="12"/>
  <c r="O918" i="12"/>
  <c r="O922" i="12"/>
  <c r="O926" i="12"/>
  <c r="O930" i="12"/>
  <c r="O934" i="12"/>
  <c r="O938" i="12"/>
  <c r="O942" i="12"/>
  <c r="O946" i="12"/>
  <c r="O950" i="12"/>
  <c r="O954" i="12"/>
  <c r="O958" i="12"/>
  <c r="O962" i="12"/>
  <c r="O966" i="12"/>
  <c r="O970" i="12"/>
  <c r="O974" i="12"/>
  <c r="O978" i="12"/>
  <c r="O1436" i="12"/>
  <c r="O1440" i="12"/>
  <c r="O1444" i="12"/>
  <c r="O327" i="12"/>
  <c r="O331" i="12"/>
  <c r="O335" i="12"/>
  <c r="O339" i="12"/>
  <c r="O343" i="12"/>
  <c r="O347" i="12"/>
  <c r="O351" i="12"/>
  <c r="O355" i="12"/>
  <c r="O359" i="12"/>
  <c r="O363" i="12"/>
  <c r="O367" i="12"/>
  <c r="O371" i="12"/>
  <c r="O375" i="12"/>
  <c r="O379" i="12"/>
  <c r="O383" i="12"/>
  <c r="O387" i="12"/>
  <c r="O391" i="12"/>
  <c r="O395" i="12"/>
  <c r="O399" i="12"/>
  <c r="O403" i="12"/>
  <c r="O407" i="12"/>
  <c r="O411" i="12"/>
  <c r="O415" i="12"/>
  <c r="O419" i="12"/>
  <c r="O423" i="12"/>
  <c r="O427" i="12"/>
  <c r="O431" i="12"/>
  <c r="O435" i="12"/>
  <c r="O439" i="12"/>
  <c r="O443" i="12"/>
  <c r="O447" i="12"/>
  <c r="O451" i="12"/>
  <c r="O455" i="12"/>
  <c r="O459" i="12"/>
  <c r="O463" i="12"/>
  <c r="O467" i="12"/>
  <c r="O471" i="12"/>
  <c r="O475" i="12"/>
  <c r="O479" i="12"/>
  <c r="O483" i="12"/>
  <c r="O487" i="12"/>
  <c r="O491" i="12"/>
  <c r="O495" i="12"/>
  <c r="O499" i="12"/>
  <c r="O503" i="12"/>
  <c r="O507" i="12"/>
  <c r="O511" i="12"/>
  <c r="O515" i="12"/>
  <c r="O519" i="12"/>
  <c r="O523" i="12"/>
  <c r="O527" i="12"/>
  <c r="O531" i="12"/>
  <c r="O535" i="12"/>
  <c r="O539" i="12"/>
  <c r="O543" i="12"/>
  <c r="O547" i="12"/>
  <c r="O551" i="12"/>
  <c r="O555" i="12"/>
  <c r="O559" i="12"/>
  <c r="O563" i="12"/>
  <c r="O567" i="12"/>
  <c r="O571" i="12"/>
  <c r="O575" i="12"/>
  <c r="O579" i="12"/>
  <c r="O583" i="12"/>
  <c r="O587" i="12"/>
  <c r="O591" i="12"/>
  <c r="O595" i="12"/>
  <c r="O599" i="12"/>
  <c r="O603" i="12"/>
  <c r="O607" i="12"/>
  <c r="O611" i="12"/>
  <c r="O615" i="12"/>
  <c r="O619" i="12"/>
  <c r="O623" i="12"/>
  <c r="O627" i="12"/>
  <c r="O631" i="12"/>
  <c r="O635" i="12"/>
  <c r="O639" i="12"/>
  <c r="O643" i="12"/>
  <c r="O647" i="12"/>
  <c r="O651" i="12"/>
  <c r="O655" i="12"/>
  <c r="O659" i="12"/>
  <c r="O663" i="12"/>
  <c r="O667" i="12"/>
  <c r="O671" i="12"/>
  <c r="O675" i="12"/>
  <c r="O679" i="12"/>
  <c r="O683" i="12"/>
  <c r="O687" i="12"/>
  <c r="O691" i="12"/>
  <c r="O695" i="12"/>
  <c r="O699" i="12"/>
  <c r="O703" i="12"/>
  <c r="O707" i="12"/>
  <c r="O711" i="12"/>
  <c r="O715" i="12"/>
  <c r="O719" i="12"/>
  <c r="O723" i="12"/>
  <c r="O727" i="12"/>
  <c r="O731" i="12"/>
  <c r="O735" i="12"/>
  <c r="O739" i="12"/>
  <c r="O743" i="12"/>
  <c r="O747" i="12"/>
  <c r="O751" i="12"/>
  <c r="O755" i="12"/>
  <c r="O759" i="12"/>
  <c r="O763" i="12"/>
  <c r="O767" i="12"/>
  <c r="O771" i="12"/>
  <c r="O775" i="12"/>
  <c r="O779" i="12"/>
  <c r="O783" i="12"/>
  <c r="O787" i="12"/>
  <c r="O791" i="12"/>
  <c r="O795" i="12"/>
  <c r="O799" i="12"/>
  <c r="O803" i="12"/>
  <c r="O807" i="12"/>
  <c r="O811" i="12"/>
  <c r="O815" i="12"/>
  <c r="O819" i="12"/>
  <c r="O823" i="12"/>
  <c r="O827" i="12"/>
  <c r="O831" i="12"/>
  <c r="O835" i="12"/>
  <c r="O839" i="12"/>
  <c r="O843" i="12"/>
  <c r="O847" i="12"/>
  <c r="O851" i="12"/>
  <c r="O855" i="12"/>
  <c r="O859" i="12"/>
  <c r="O863" i="12"/>
  <c r="O867" i="12"/>
  <c r="O871" i="12"/>
  <c r="O875" i="12"/>
  <c r="O879" i="12"/>
  <c r="O883" i="12"/>
  <c r="O887" i="12"/>
  <c r="O891" i="12"/>
  <c r="O895" i="12"/>
  <c r="O899" i="12"/>
  <c r="O903" i="12"/>
  <c r="O907" i="12"/>
  <c r="O911" i="12"/>
  <c r="O915" i="12"/>
  <c r="O919" i="12"/>
  <c r="O923" i="12"/>
  <c r="O927" i="12"/>
  <c r="O931" i="12"/>
  <c r="O935" i="12"/>
  <c r="O939" i="12"/>
  <c r="O943" i="12"/>
  <c r="O947" i="12"/>
  <c r="O951" i="12"/>
  <c r="O955" i="12"/>
  <c r="O959" i="12"/>
  <c r="O963" i="12"/>
  <c r="O967" i="12"/>
  <c r="O971" i="12"/>
  <c r="O975" i="12"/>
  <c r="O979" i="12"/>
  <c r="O983" i="12"/>
  <c r="O987" i="12"/>
  <c r="O991" i="12"/>
  <c r="O995" i="12"/>
  <c r="O999" i="12"/>
  <c r="O1003" i="12"/>
  <c r="O1007" i="12"/>
  <c r="O1011" i="12"/>
  <c r="O1015" i="12"/>
  <c r="O1019" i="12"/>
  <c r="O1023" i="12"/>
  <c r="O1027" i="12"/>
  <c r="O1031" i="12"/>
  <c r="O1035" i="12"/>
  <c r="O1039" i="12"/>
  <c r="O1043" i="12"/>
  <c r="O1047" i="12"/>
  <c r="O1051" i="12"/>
  <c r="O1055" i="12"/>
  <c r="O1059" i="12"/>
  <c r="O1063" i="12"/>
  <c r="O1067" i="12"/>
  <c r="O1071" i="12"/>
  <c r="O1075" i="12"/>
  <c r="O1079" i="12"/>
  <c r="O1083" i="12"/>
  <c r="O1087" i="12"/>
  <c r="O1091" i="12"/>
  <c r="O1095" i="12"/>
  <c r="O1099" i="12"/>
  <c r="O1103" i="12"/>
  <c r="O1107" i="12"/>
  <c r="O1111" i="12"/>
  <c r="O1115" i="12"/>
  <c r="O1119" i="12"/>
  <c r="O1123" i="12"/>
  <c r="O1127" i="12"/>
  <c r="O1131" i="12"/>
  <c r="O1135" i="12"/>
  <c r="O1139" i="12"/>
  <c r="O1143" i="12"/>
  <c r="O1147" i="12"/>
  <c r="O1151" i="12"/>
  <c r="O1155" i="12"/>
  <c r="O1159" i="12"/>
  <c r="O1163" i="12"/>
  <c r="O1167" i="12"/>
  <c r="O1171" i="12"/>
  <c r="O1175" i="12"/>
  <c r="O1179" i="12"/>
  <c r="O1183" i="12"/>
  <c r="O1187" i="12"/>
  <c r="O1191" i="12"/>
  <c r="O1195" i="12"/>
  <c r="O1199" i="12"/>
  <c r="O1203" i="12"/>
  <c r="O1207" i="12"/>
  <c r="O1211" i="12"/>
  <c r="O1215" i="12"/>
  <c r="O1219" i="12"/>
  <c r="O1223" i="12"/>
  <c r="O1227" i="12"/>
  <c r="O1231" i="12"/>
  <c r="O1235" i="12"/>
  <c r="O1239" i="12"/>
  <c r="O1243" i="12"/>
  <c r="O1247" i="12"/>
  <c r="O1251" i="12"/>
  <c r="O1255" i="12"/>
  <c r="O1259" i="12"/>
  <c r="O1263" i="12"/>
  <c r="O1267" i="12"/>
  <c r="O1271" i="12"/>
  <c r="O1275" i="12"/>
  <c r="O1279" i="12"/>
  <c r="O1283" i="12"/>
  <c r="O1287" i="12"/>
  <c r="O1291" i="12"/>
  <c r="O1295" i="12"/>
  <c r="O1299" i="12"/>
  <c r="O1303" i="12"/>
  <c r="O1307" i="12"/>
  <c r="O1311" i="12"/>
  <c r="O1315" i="12"/>
  <c r="O1319" i="12"/>
  <c r="O1323" i="12"/>
  <c r="O1327" i="12"/>
  <c r="O986" i="12"/>
  <c r="O994" i="12"/>
  <c r="O1002" i="12"/>
  <c r="O1010" i="12"/>
  <c r="O1018" i="12"/>
  <c r="O1026" i="12"/>
  <c r="O1034" i="12"/>
  <c r="O1042" i="12"/>
  <c r="O1050" i="12"/>
  <c r="O1058" i="12"/>
  <c r="O1066" i="12"/>
  <c r="O1074" i="12"/>
  <c r="O1082" i="12"/>
  <c r="O1090" i="12"/>
  <c r="O1098" i="12"/>
  <c r="O1106" i="12"/>
  <c r="O1114" i="12"/>
  <c r="O1122" i="12"/>
  <c r="O1130" i="12"/>
  <c r="O1138" i="12"/>
  <c r="O1146" i="12"/>
  <c r="O1154" i="12"/>
  <c r="O1162" i="12"/>
  <c r="O1170" i="12"/>
  <c r="O1178" i="12"/>
  <c r="O1186" i="12"/>
  <c r="O1194" i="12"/>
  <c r="O1202" i="12"/>
  <c r="O1210" i="12"/>
  <c r="O1218" i="12"/>
  <c r="O1226" i="12"/>
  <c r="O1234" i="12"/>
  <c r="O1242" i="12"/>
  <c r="O1250" i="12"/>
  <c r="O1258" i="12"/>
  <c r="O1266" i="12"/>
  <c r="O1274" i="12"/>
  <c r="O1282" i="12"/>
  <c r="O1290" i="12"/>
  <c r="O1298" i="12"/>
  <c r="O1306" i="12"/>
  <c r="O1314" i="12"/>
  <c r="O1322" i="12"/>
  <c r="O1330" i="12"/>
  <c r="O1334" i="12"/>
  <c r="O1338" i="12"/>
  <c r="O1342" i="12"/>
  <c r="O1346" i="12"/>
  <c r="O1350" i="12"/>
  <c r="O1354" i="12"/>
  <c r="O1358" i="12"/>
  <c r="O1362" i="12"/>
  <c r="O1366" i="12"/>
  <c r="O1370" i="12"/>
  <c r="O1378" i="12"/>
  <c r="O1382" i="12"/>
  <c r="O1386" i="12"/>
  <c r="O1390" i="12"/>
  <c r="O1394" i="12"/>
  <c r="O1402" i="12"/>
  <c r="O1406" i="12"/>
  <c r="O1414" i="12"/>
  <c r="O1422" i="12"/>
  <c r="O1430" i="12"/>
  <c r="O9" i="12"/>
  <c r="O21" i="12"/>
  <c r="O29" i="12"/>
  <c r="O41" i="12"/>
  <c r="O49" i="12"/>
  <c r="O57" i="12"/>
  <c r="O69" i="12"/>
  <c r="O77" i="12"/>
  <c r="O89" i="12"/>
  <c r="O97" i="12"/>
  <c r="O105" i="12"/>
  <c r="O117" i="12"/>
  <c r="O125" i="12"/>
  <c r="O137" i="12"/>
  <c r="O145" i="12"/>
  <c r="O153" i="12"/>
  <c r="O165" i="12"/>
  <c r="O173" i="12"/>
  <c r="O181" i="12"/>
  <c r="O189" i="12"/>
  <c r="O201" i="12"/>
  <c r="O209" i="12"/>
  <c r="O221" i="12"/>
  <c r="O229" i="12"/>
  <c r="O237" i="12"/>
  <c r="O249" i="12"/>
  <c r="O257" i="12"/>
  <c r="O265" i="12"/>
  <c r="O277" i="12"/>
  <c r="O285" i="12"/>
  <c r="O293" i="12"/>
  <c r="O305" i="12"/>
  <c r="O313" i="12"/>
  <c r="O321" i="12"/>
  <c r="O980" i="12"/>
  <c r="O988" i="12"/>
  <c r="O996" i="12"/>
  <c r="O1004" i="12"/>
  <c r="O1012" i="12"/>
  <c r="O1020" i="12"/>
  <c r="O1028" i="12"/>
  <c r="O1036" i="12"/>
  <c r="O1044" i="12"/>
  <c r="O1052" i="12"/>
  <c r="O1060" i="12"/>
  <c r="O1068" i="12"/>
  <c r="O1076" i="12"/>
  <c r="O1084" i="12"/>
  <c r="O1092" i="12"/>
  <c r="O1100" i="12"/>
  <c r="O1108" i="12"/>
  <c r="O1116" i="12"/>
  <c r="O1124" i="12"/>
  <c r="O1132" i="12"/>
  <c r="O1140" i="12"/>
  <c r="O1148" i="12"/>
  <c r="O1156" i="12"/>
  <c r="O1164" i="12"/>
  <c r="O1172" i="12"/>
  <c r="O1180" i="12"/>
  <c r="O1188" i="12"/>
  <c r="O1196" i="12"/>
  <c r="O1204" i="12"/>
  <c r="O1212" i="12"/>
  <c r="O1220" i="12"/>
  <c r="O1228" i="12"/>
  <c r="O1236" i="12"/>
  <c r="O1244" i="12"/>
  <c r="O1252" i="12"/>
  <c r="O1260" i="12"/>
  <c r="O1268" i="12"/>
  <c r="O1276" i="12"/>
  <c r="O1284" i="12"/>
  <c r="O1292" i="12"/>
  <c r="O1300" i="12"/>
  <c r="O1308" i="12"/>
  <c r="O1316" i="12"/>
  <c r="O1324" i="12"/>
  <c r="O1331" i="12"/>
  <c r="O1335" i="12"/>
  <c r="O1339" i="12"/>
  <c r="O1343" i="12"/>
  <c r="O1347" i="12"/>
  <c r="O1351" i="12"/>
  <c r="O1355" i="12"/>
  <c r="O1359" i="12"/>
  <c r="O1363" i="12"/>
  <c r="O1367" i="12"/>
  <c r="O1371" i="12"/>
  <c r="O1375" i="12"/>
  <c r="O1379" i="12"/>
  <c r="O1383" i="12"/>
  <c r="O1387" i="12"/>
  <c r="O1391" i="12"/>
  <c r="O1395" i="12"/>
  <c r="O1399" i="12"/>
  <c r="O1403" i="12"/>
  <c r="O1407" i="12"/>
  <c r="O1411" i="12"/>
  <c r="O1415" i="12"/>
  <c r="O1419" i="12"/>
  <c r="O1423" i="12"/>
  <c r="O1427" i="12"/>
  <c r="O1431" i="12"/>
  <c r="O6" i="12"/>
  <c r="O10" i="12"/>
  <c r="O14" i="12"/>
  <c r="O18" i="12"/>
  <c r="O22" i="12"/>
  <c r="O26" i="12"/>
  <c r="O30" i="12"/>
  <c r="O34" i="12"/>
  <c r="O38" i="12"/>
  <c r="O42" i="12"/>
  <c r="O46" i="12"/>
  <c r="O50" i="12"/>
  <c r="O54" i="12"/>
  <c r="O58" i="12"/>
  <c r="O62" i="12"/>
  <c r="O66" i="12"/>
  <c r="O70" i="12"/>
  <c r="O74" i="12"/>
  <c r="O78" i="12"/>
  <c r="O82" i="12"/>
  <c r="O86" i="12"/>
  <c r="O90" i="12"/>
  <c r="O94" i="12"/>
  <c r="O98" i="12"/>
  <c r="O102" i="12"/>
  <c r="O106" i="12"/>
  <c r="O110" i="12"/>
  <c r="O114" i="12"/>
  <c r="O118" i="12"/>
  <c r="O122" i="12"/>
  <c r="O126" i="12"/>
  <c r="O130" i="12"/>
  <c r="O134" i="12"/>
  <c r="O138" i="12"/>
  <c r="O142" i="12"/>
  <c r="O146" i="12"/>
  <c r="O150" i="12"/>
  <c r="O154" i="12"/>
  <c r="O158" i="12"/>
  <c r="O162" i="12"/>
  <c r="O166" i="12"/>
  <c r="O170" i="12"/>
  <c r="O174" i="12"/>
  <c r="O178" i="12"/>
  <c r="O182" i="12"/>
  <c r="O186" i="12"/>
  <c r="O190" i="12"/>
  <c r="O194" i="12"/>
  <c r="O198" i="12"/>
  <c r="O202" i="12"/>
  <c r="O206" i="12"/>
  <c r="O210" i="12"/>
  <c r="O214" i="12"/>
  <c r="O218" i="12"/>
  <c r="O222" i="12"/>
  <c r="O226" i="12"/>
  <c r="O230" i="12"/>
  <c r="O234" i="12"/>
  <c r="O238" i="12"/>
  <c r="O242" i="12"/>
  <c r="O246" i="12"/>
  <c r="O250" i="12"/>
  <c r="O254" i="12"/>
  <c r="O258" i="12"/>
  <c r="O262" i="12"/>
  <c r="O266" i="12"/>
  <c r="O270" i="12"/>
  <c r="O274" i="12"/>
  <c r="O278" i="12"/>
  <c r="O282" i="12"/>
  <c r="O286" i="12"/>
  <c r="O290" i="12"/>
  <c r="O294" i="12"/>
  <c r="O298" i="12"/>
  <c r="O302" i="12"/>
  <c r="O306" i="12"/>
  <c r="O310" i="12"/>
  <c r="O314" i="12"/>
  <c r="O318" i="12"/>
  <c r="O322" i="12"/>
  <c r="O1372" i="12"/>
  <c r="O1400" i="12"/>
  <c r="O1408" i="12"/>
  <c r="O1416" i="12"/>
  <c r="O1424" i="12"/>
  <c r="O1432" i="12"/>
  <c r="O11" i="12"/>
  <c r="O15" i="12"/>
  <c r="O23" i="12"/>
  <c r="O27" i="12"/>
  <c r="O35" i="12"/>
  <c r="O43" i="12"/>
  <c r="O51" i="12"/>
  <c r="O55" i="12"/>
  <c r="O63" i="12"/>
  <c r="O71" i="12"/>
  <c r="O75" i="12"/>
  <c r="O83" i="12"/>
  <c r="O91" i="12"/>
  <c r="O95" i="12"/>
  <c r="O103" i="12"/>
  <c r="O111" i="12"/>
  <c r="O119" i="12"/>
  <c r="O123" i="12"/>
  <c r="O131" i="12"/>
  <c r="O139" i="12"/>
  <c r="O147" i="12"/>
  <c r="O151" i="12"/>
  <c r="O159" i="12"/>
  <c r="O167" i="12"/>
  <c r="O175" i="12"/>
  <c r="O179" i="12"/>
  <c r="O187" i="12"/>
  <c r="O195" i="12"/>
  <c r="O203" i="12"/>
  <c r="O207" i="12"/>
  <c r="O215" i="12"/>
  <c r="O223" i="12"/>
  <c r="O231" i="12"/>
  <c r="O235" i="12"/>
  <c r="O243" i="12"/>
  <c r="O251" i="12"/>
  <c r="O259" i="12"/>
  <c r="O263" i="12"/>
  <c r="O271" i="12"/>
  <c r="O279" i="12"/>
  <c r="O287" i="12"/>
  <c r="O291" i="12"/>
  <c r="O299" i="12"/>
  <c r="O307" i="12"/>
  <c r="O315" i="12"/>
  <c r="O319" i="12"/>
  <c r="O982" i="12"/>
  <c r="O990" i="12"/>
  <c r="O998" i="12"/>
  <c r="O1006" i="12"/>
  <c r="O1014" i="12"/>
  <c r="O1022" i="12"/>
  <c r="O1030" i="12"/>
  <c r="O1038" i="12"/>
  <c r="O1046" i="12"/>
  <c r="O1054" i="12"/>
  <c r="O1062" i="12"/>
  <c r="O1070" i="12"/>
  <c r="O1078" i="12"/>
  <c r="O1086" i="12"/>
  <c r="O1094" i="12"/>
  <c r="O1102" i="12"/>
  <c r="O1110" i="12"/>
  <c r="O1118" i="12"/>
  <c r="O1126" i="12"/>
  <c r="O1134" i="12"/>
  <c r="O1142" i="12"/>
  <c r="O1150" i="12"/>
  <c r="O1158" i="12"/>
  <c r="O1166" i="12"/>
  <c r="O1174" i="12"/>
  <c r="O1182" i="12"/>
  <c r="O1190" i="12"/>
  <c r="O1198" i="12"/>
  <c r="O1206" i="12"/>
  <c r="O1214" i="12"/>
  <c r="O1222" i="12"/>
  <c r="O1230" i="12"/>
  <c r="O1238" i="12"/>
  <c r="O1246" i="12"/>
  <c r="O1254" i="12"/>
  <c r="O1262" i="12"/>
  <c r="O1270" i="12"/>
  <c r="O1278" i="12"/>
  <c r="O1286" i="12"/>
  <c r="O1294" i="12"/>
  <c r="O1302" i="12"/>
  <c r="O1310" i="12"/>
  <c r="O1318" i="12"/>
  <c r="O1326" i="12"/>
  <c r="O1332" i="12"/>
  <c r="O1336" i="12"/>
  <c r="O1340" i="12"/>
  <c r="O1344" i="12"/>
  <c r="O1348" i="12"/>
  <c r="O1352" i="12"/>
  <c r="O1356" i="12"/>
  <c r="O1360" i="12"/>
  <c r="O1364" i="12"/>
  <c r="O1368" i="12"/>
  <c r="O1376" i="12"/>
  <c r="O1380" i="12"/>
  <c r="O1384" i="12"/>
  <c r="O1388" i="12"/>
  <c r="O1392" i="12"/>
  <c r="O1396" i="12"/>
  <c r="O1404" i="12"/>
  <c r="O1412" i="12"/>
  <c r="O1420" i="12"/>
  <c r="O1428" i="12"/>
  <c r="O7" i="12"/>
  <c r="O19" i="12"/>
  <c r="O31" i="12"/>
  <c r="O39" i="12"/>
  <c r="O47" i="12"/>
  <c r="O59" i="12"/>
  <c r="O67" i="12"/>
  <c r="O79" i="12"/>
  <c r="O87" i="12"/>
  <c r="O99" i="12"/>
  <c r="O107" i="12"/>
  <c r="O115" i="12"/>
  <c r="O127" i="12"/>
  <c r="O135" i="12"/>
  <c r="O143" i="12"/>
  <c r="O155" i="12"/>
  <c r="O163" i="12"/>
  <c r="O171" i="12"/>
  <c r="O183" i="12"/>
  <c r="O191" i="12"/>
  <c r="O199" i="12"/>
  <c r="O211" i="12"/>
  <c r="O219" i="12"/>
  <c r="O227" i="12"/>
  <c r="O239" i="12"/>
  <c r="O247" i="12"/>
  <c r="O255" i="12"/>
  <c r="O267" i="12"/>
  <c r="O275" i="12"/>
  <c r="O283" i="12"/>
  <c r="O295" i="12"/>
  <c r="O303" i="12"/>
  <c r="O311" i="12"/>
  <c r="O323" i="12"/>
  <c r="O984" i="12"/>
  <c r="O992" i="12"/>
  <c r="O1000" i="12"/>
  <c r="O1008" i="12"/>
  <c r="O1016" i="12"/>
  <c r="O1024" i="12"/>
  <c r="O1032" i="12"/>
  <c r="O1040" i="12"/>
  <c r="O1048" i="12"/>
  <c r="O1056" i="12"/>
  <c r="O1064" i="12"/>
  <c r="O1072" i="12"/>
  <c r="O1080" i="12"/>
  <c r="O1088" i="12"/>
  <c r="O1096" i="12"/>
  <c r="O1104" i="12"/>
  <c r="O1112" i="12"/>
  <c r="O1120" i="12"/>
  <c r="O1128" i="12"/>
  <c r="O1136" i="12"/>
  <c r="O1144" i="12"/>
  <c r="O1152" i="12"/>
  <c r="O1160" i="12"/>
  <c r="O1168" i="12"/>
  <c r="O1176" i="12"/>
  <c r="O1184" i="12"/>
  <c r="O1192" i="12"/>
  <c r="O1200" i="12"/>
  <c r="O1208" i="12"/>
  <c r="O1216" i="12"/>
  <c r="O1224" i="12"/>
  <c r="O1232" i="12"/>
  <c r="O1240" i="12"/>
  <c r="O1248" i="12"/>
  <c r="O1256" i="12"/>
  <c r="O1264" i="12"/>
  <c r="O1272" i="12"/>
  <c r="O1280" i="12"/>
  <c r="O1288" i="12"/>
  <c r="O1296" i="12"/>
  <c r="O1304" i="12"/>
  <c r="O1312" i="12"/>
  <c r="O1320" i="12"/>
  <c r="O1328" i="12"/>
  <c r="O1333" i="12"/>
  <c r="O1337" i="12"/>
  <c r="O1341" i="12"/>
  <c r="O1345" i="12"/>
  <c r="O1349" i="12"/>
  <c r="O1353" i="12"/>
  <c r="O1357" i="12"/>
  <c r="O1361" i="12"/>
  <c r="O1365" i="12"/>
  <c r="O1369" i="12"/>
  <c r="O1373" i="12"/>
  <c r="O1377" i="12"/>
  <c r="O1381" i="12"/>
  <c r="O1385" i="12"/>
  <c r="O1389" i="12"/>
  <c r="O1393" i="12"/>
  <c r="O1397" i="12"/>
  <c r="O1401" i="12"/>
  <c r="O1405" i="12"/>
  <c r="O1409" i="12"/>
  <c r="O1413" i="12"/>
  <c r="O1417" i="12"/>
  <c r="O1421" i="12"/>
  <c r="O1425" i="12"/>
  <c r="O1429" i="12"/>
  <c r="O1433" i="12"/>
  <c r="O8" i="12"/>
  <c r="O12" i="12"/>
  <c r="O16" i="12"/>
  <c r="O20" i="12"/>
  <c r="O24" i="12"/>
  <c r="O28" i="12"/>
  <c r="O32" i="12"/>
  <c r="O36" i="12"/>
  <c r="O40" i="12"/>
  <c r="O44" i="12"/>
  <c r="O48" i="12"/>
  <c r="O52" i="12"/>
  <c r="O56" i="12"/>
  <c r="O60" i="12"/>
  <c r="O64" i="12"/>
  <c r="O68" i="12"/>
  <c r="O72" i="12"/>
  <c r="O76" i="12"/>
  <c r="O80" i="12"/>
  <c r="O84" i="12"/>
  <c r="O88" i="12"/>
  <c r="O92" i="12"/>
  <c r="O96" i="12"/>
  <c r="O100" i="12"/>
  <c r="O104" i="12"/>
  <c r="O108" i="12"/>
  <c r="O112" i="12"/>
  <c r="O116" i="12"/>
  <c r="O120" i="12"/>
  <c r="O124" i="12"/>
  <c r="O128" i="12"/>
  <c r="O132" i="12"/>
  <c r="O136" i="12"/>
  <c r="O140" i="12"/>
  <c r="O144" i="12"/>
  <c r="O148" i="12"/>
  <c r="O152" i="12"/>
  <c r="O156" i="12"/>
  <c r="O160" i="12"/>
  <c r="O164" i="12"/>
  <c r="O168" i="12"/>
  <c r="O172" i="12"/>
  <c r="O176" i="12"/>
  <c r="O180" i="12"/>
  <c r="O184" i="12"/>
  <c r="O188" i="12"/>
  <c r="O192" i="12"/>
  <c r="O196" i="12"/>
  <c r="O200" i="12"/>
  <c r="O204" i="12"/>
  <c r="O208" i="12"/>
  <c r="O212" i="12"/>
  <c r="O216" i="12"/>
  <c r="O220" i="12"/>
  <c r="O224" i="12"/>
  <c r="O228" i="12"/>
  <c r="O232" i="12"/>
  <c r="O236" i="12"/>
  <c r="O240" i="12"/>
  <c r="O244" i="12"/>
  <c r="O248" i="12"/>
  <c r="O252" i="12"/>
  <c r="O256" i="12"/>
  <c r="O260" i="12"/>
  <c r="O264" i="12"/>
  <c r="O268" i="12"/>
  <c r="O272" i="12"/>
  <c r="O276" i="12"/>
  <c r="O280" i="12"/>
  <c r="O284" i="12"/>
  <c r="O288" i="12"/>
  <c r="O292" i="12"/>
  <c r="O296" i="12"/>
  <c r="O300" i="12"/>
  <c r="O304" i="12"/>
  <c r="O308" i="12"/>
  <c r="O312" i="12"/>
  <c r="O316" i="12"/>
  <c r="O320" i="12"/>
  <c r="O4" i="12"/>
  <c r="O3" i="12" s="1"/>
  <c r="O1374" i="12"/>
  <c r="O1398" i="12"/>
  <c r="O1410" i="12"/>
  <c r="O1418" i="12"/>
  <c r="O1426" i="12"/>
  <c r="O5" i="12"/>
  <c r="O13" i="12"/>
  <c r="O17" i="12"/>
  <c r="O25" i="12"/>
  <c r="O33" i="12"/>
  <c r="O37" i="12"/>
  <c r="O45" i="12"/>
  <c r="O53" i="12"/>
  <c r="O61" i="12"/>
  <c r="O65" i="12"/>
  <c r="O73" i="12"/>
  <c r="O81" i="12"/>
  <c r="O85" i="12"/>
  <c r="O93" i="12"/>
  <c r="O101" i="12"/>
  <c r="O109" i="12"/>
  <c r="O113" i="12"/>
  <c r="O121" i="12"/>
  <c r="O129" i="12"/>
  <c r="O133" i="12"/>
  <c r="O141" i="12"/>
  <c r="O149" i="12"/>
  <c r="O157" i="12"/>
  <c r="O161" i="12"/>
  <c r="O169" i="12"/>
  <c r="O177" i="12"/>
  <c r="O185" i="12"/>
  <c r="O193" i="12"/>
  <c r="O197" i="12"/>
  <c r="O205" i="12"/>
  <c r="O213" i="12"/>
  <c r="O217" i="12"/>
  <c r="O225" i="12"/>
  <c r="O233" i="12"/>
  <c r="O241" i="12"/>
  <c r="O245" i="12"/>
  <c r="O253" i="12"/>
  <c r="O261" i="12"/>
  <c r="O269" i="12"/>
  <c r="O273" i="12"/>
  <c r="O281" i="12"/>
  <c r="O289" i="12"/>
  <c r="O297" i="12"/>
  <c r="O301" i="12"/>
  <c r="O309" i="12"/>
  <c r="O317" i="12"/>
  <c r="AJ7" i="12" l="1"/>
  <c r="AJ8" i="12"/>
  <c r="AJ25" i="12"/>
  <c r="M3" i="13"/>
  <c r="L9" i="13"/>
  <c r="J6" i="18" s="1"/>
  <c r="F3" i="13"/>
  <c r="F5" i="13" l="1"/>
  <c r="G3" i="13"/>
  <c r="F6" i="13"/>
  <c r="F8" i="13" s="1"/>
  <c r="F4" i="13"/>
  <c r="K6" i="18"/>
  <c r="E14" i="18"/>
  <c r="F6" i="18"/>
  <c r="J14" i="18"/>
  <c r="K14" i="18"/>
  <c r="E6" i="18"/>
  <c r="F14" i="18"/>
  <c r="L11" i="13" l="1"/>
  <c r="G4" i="19" s="1"/>
  <c r="F7" i="13"/>
  <c r="F9" i="13" s="1"/>
  <c r="G6" i="13"/>
  <c r="G8" i="13" s="1"/>
  <c r="F10" i="13"/>
  <c r="H3" i="13"/>
  <c r="G4" i="13"/>
  <c r="G5" i="13"/>
  <c r="G6" i="19" l="1"/>
  <c r="J4" i="19"/>
  <c r="G7" i="13"/>
  <c r="G9" i="13" s="1"/>
  <c r="H6" i="13"/>
  <c r="H8" i="13" s="1"/>
  <c r="G10" i="13"/>
  <c r="H4" i="13"/>
  <c r="H5" i="13"/>
  <c r="K16" i="18"/>
  <c r="K18" i="18" s="1"/>
  <c r="F16" i="18"/>
  <c r="F18" i="18" s="1"/>
  <c r="J16" i="18"/>
  <c r="J18" i="18" s="1"/>
  <c r="E8" i="18"/>
  <c r="E10" i="18" s="1"/>
  <c r="J5" i="19" s="1"/>
  <c r="K8" i="18"/>
  <c r="K10" i="18" s="1"/>
  <c r="F8" i="18"/>
  <c r="F10" i="18" s="1"/>
  <c r="J8" i="18"/>
  <c r="J10" i="18" s="1"/>
  <c r="C9" i="19" s="1"/>
  <c r="E16" i="18"/>
  <c r="E18" i="18" s="1"/>
  <c r="K5" i="19" l="1"/>
  <c r="J6" i="19"/>
  <c r="G8" i="19"/>
  <c r="H8" i="19" s="1"/>
  <c r="H6" i="19"/>
  <c r="G5" i="19"/>
  <c r="H7" i="13"/>
  <c r="H9" i="13" s="1"/>
  <c r="H10" i="13"/>
  <c r="H11" i="13" s="1"/>
  <c r="K6" i="19" l="1"/>
  <c r="J8" i="19"/>
  <c r="K8" i="19" s="1"/>
  <c r="J7" i="19"/>
  <c r="G7" i="19"/>
  <c r="H5" i="19"/>
  <c r="J9" i="19" l="1"/>
  <c r="K9" i="19" s="1"/>
  <c r="K7" i="19"/>
  <c r="H12" i="19"/>
  <c r="G9" i="19"/>
  <c r="H9" i="19" s="1"/>
  <c r="H7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T2" authorId="0" shapeId="0" xr:uid="{55768C6A-66DD-4A34-86BC-1B24164975C4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Quando há o acrescimo da linha C/G a proporção fica 2/3 C-G para 1/3 G-C</t>
        </r>
      </text>
    </comment>
    <comment ref="X2" authorId="0" shapeId="0" xr:uid="{8E9DA459-F8D0-4534-97F1-FAC2FC2E565A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é o indice que mede a quantidade de onibus cheios (lugares sentados +em pé = 2*37) que viajam em um único ônibus. 
Levando em consideração que o BYD K9 possui 37 lugares sentados.</t>
        </r>
      </text>
    </comment>
    <comment ref="AJ9" authorId="0" shapeId="0" xr:uid="{E7ED7A5F-99FE-47BA-9FBD-8EF118A8D5BE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considerando homens e mulheres maiores de 18 anos e moradores de area urbanas.
https://sidra.ibge.gov.br/tabela/2645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A9" authorId="0" shapeId="0" xr:uid="{80EE52DB-4AA7-4218-9F30-870C77FACBFA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http://www.rio.rj.gov.br/web/smtr/exibenoticias?id=9437691</t>
        </r>
      </text>
    </comment>
    <comment ref="A18" authorId="0" shapeId="0" xr:uid="{5AAE46AC-737A-4DD6-97DD-5ADCAAA4BF52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Dados CPI dos Onibus</t>
        </r>
      </text>
    </comment>
    <comment ref="A24" authorId="0" shapeId="0" xr:uid="{6B9A53A9-81B5-46BB-8EB4-CAADF77010E8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https://www.data.rio/datasets/60c0b85f443d443ba5a05796efabf8dc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C5" authorId="0" shapeId="0" xr:uid="{3C758C24-4DBA-4E29-9F1C-7418B0AFF786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coppetec</t>
        </r>
      </text>
    </comment>
    <comment ref="B7" authorId="0" shapeId="0" xr:uid="{C38D2989-F3EF-40B0-9CB0-A3D28AC28673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https://www.gov.br/anp/pt-br/assuntos/precos-e-defesa-da-concorrencia/precos/precos-de-distribuicao-de-combustiveis</t>
        </r>
      </text>
    </comment>
    <comment ref="B13" authorId="0" shapeId="0" xr:uid="{10FCAD60-3043-4655-9B77-8391D68AFDC8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https://www.gov.br/anp/pt-br/assuntos/precos-e-defesa-da-concorrencia/precos/precos-de-distribuicao-de-combustiveis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B2" authorId="0" shapeId="0" xr:uid="{3E5CBBAB-0B38-4E99-95DF-7CCC0CFA83C9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https://www.gov.br/anp/pt-br/assuntos/precos-e-defesa-da-concorrencia/precos/precos-de-distribuicao-de-combustiveis</t>
        </r>
      </text>
    </comment>
    <comment ref="E2" authorId="0" shapeId="0" xr:uid="{357E8171-E3AF-41A2-85F0-D79FA07643F8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https://www.gov.br/anp/pt-br/assuntos/precos-e-defesa-da-concorrencia/precos/composicao-e-estruturas-de-formacao-dos-precos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F3" authorId="0" shapeId="0" xr:uid="{988910C0-C257-44B6-A55B-D1E30907196E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https://www.maxwell.com/images/documents/125V_Module_datasheet.pdf</t>
        </r>
      </text>
    </comment>
    <comment ref="G3" authorId="0" shapeId="0" xr:uid="{F9DE2063-EA12-4456-B4FB-0FDDBA3D12B6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https://www.maxwell.com/images/documents/hq_48v_ds10162013.pdf</t>
        </r>
      </text>
    </comment>
    <comment ref="H3" authorId="0" shapeId="0" xr:uid="{7DDA5B43-4188-4936-AF59-00C82185B0FB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https://www.maxwell.com/images/documents/hq_48v_ds10162013.pdf</t>
        </r>
      </text>
    </comment>
    <comment ref="I3" authorId="0" shapeId="0" xr:uid="{6253DAB6-24CE-4244-B21A-19A233561FFC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f.hubspotusercontent00.net/hubfs/1188159/2018%20images/02-SMT-170502-1G.pdf?__hssc=107776733.1.1610126296128&amp;__hstc=107776733.f2da1f82c9f80793ba8496a12e6f4c55.1610126296128.1610126296128.1610126296128.1&amp;__hsfp=1823721294&amp;hsCtaTracking=ac33db76-6df8-4824-99f4-d39ee521a566%7Ca6b29eeb-9205-432a-b04a-54201681114d</t>
        </r>
      </text>
    </comment>
    <comment ref="C5" authorId="0" shapeId="0" xr:uid="{71066223-5B42-4186-9966-596018DE6F42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80Km/h é vel. Máx do ciclo de testes.
100 Km/h é a vel. Máx do onibus.</t>
        </r>
      </text>
    </comment>
    <comment ref="C6" authorId="0" shapeId="0" xr:uid="{664C3692-B7C8-4636-BB8A-CAC1684CEF2F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Elevação máxima do ciclo de testes.</t>
        </r>
      </text>
    </comment>
    <comment ref="E13" authorId="0" shapeId="0" xr:uid="{D326A773-B49E-4281-8E23-87FC3DCEDA71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https://www.maxwell.com/images/documents/125V_Module_datasheet.pdf</t>
        </r>
      </text>
    </comment>
    <comment ref="E14" authorId="0" shapeId="0" xr:uid="{B9964039-B28E-4B8B-B3EF-BA1D977C6FDE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https://www.maxwell.com/images/documents/hq_48v_ds10162013.pdf</t>
        </r>
      </text>
    </comment>
    <comment ref="E15" authorId="0" shapeId="0" xr:uid="{CA72CC8E-9083-454B-9014-A5521155E4E8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https://www.maxwell.com/images/documents/hq_48v_ds10162013.pdf</t>
        </r>
      </text>
    </comment>
    <comment ref="E16" authorId="0" shapeId="0" xr:uid="{39B811D7-111C-4614-A16C-EC343A64CB45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f.hubspotusercontent00.net/hubfs/1188159/2018%20images/02-SMT-170502-1G.pdf?__hssc=107776733.1.1610126296128&amp;__hstc=107776733.f2da1f82c9f80793ba8496a12e6f4c55.1610126296128.1610126296128.1610126296128.1&amp;__hsfp=1823721294&amp;hsCtaTracking=ac33db76-6df8-4824-99f4-d39ee521a566%7Ca6b29eeb-9205-432a-b04a-54201681114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B15" authorId="0" shapeId="0" xr:uid="{ADB3E7D3-6384-4564-B554-12A2EDFA3431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https://cetesb.sp.gov.br/veicular/relatorios-e-publicacoes/
Apêndice 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5EE3C-09F7-4DDA-8AED-7C2D0318FBDE}" keepAlive="1" name="Consulta - Table 2" description="Conexão com a consulta 'Table 2' na pasta de trabalho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C8F6FA2C-42C0-43A6-9054-E9A17530ACE6}" keepAlive="1" name="Consulta - Table 3" description="Conexão com a consulta 'Table 3' na pasta de trabalho." type="5" refreshedVersion="6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<sst xmlns="http://schemas.openxmlformats.org/spreadsheetml/2006/main" count="3237" uniqueCount="388">
  <si>
    <t>Central x Gen. Osório</t>
  </si>
  <si>
    <t>Gen. Osório x Central</t>
  </si>
  <si>
    <t>5h às 6h</t>
  </si>
  <si>
    <t>Grade Horária Linha 100 (Troncal 01) - Dias úteis</t>
  </si>
  <si>
    <t>Total</t>
  </si>
  <si>
    <t>Número de Veículos</t>
  </si>
  <si>
    <t>Central x Gen. Osório (Via rua da Carioca)</t>
  </si>
  <si>
    <t>Distribuição média horária de passageiros diários (dias úteis) - Linha 100/2016</t>
  </si>
  <si>
    <t>Horário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</si>
  <si>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</si>
  <si>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</si>
  <si>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</si>
  <si>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</si>
  <si>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</si>
  <si>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</si>
  <si>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</si>
  <si>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</si>
  <si>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</si>
  <si>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</si>
  <si>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</si>
  <si>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</si>
  <si>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</si>
  <si>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</si>
  <si>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</si>
  <si>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</si>
  <si>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</si>
  <si>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</si>
  <si>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</si>
  <si>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</si>
  <si>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</si>
  <si>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</si>
  <si>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</si>
  <si>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</si>
  <si>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</si>
  <si>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</si>
  <si>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</si>
  <si>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</si>
  <si>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</si>
  <si>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</si>
  <si>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</si>
  <si>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</si>
  <si>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V1</t>
  </si>
  <si>
    <t>C-G</t>
  </si>
  <si>
    <t>G-C</t>
  </si>
  <si>
    <t>Saída</t>
  </si>
  <si>
    <t>V2</t>
  </si>
  <si>
    <t>Chegada</t>
  </si>
  <si>
    <t>Sentido</t>
  </si>
  <si>
    <t>Tempo de percurso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</si>
  <si>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</si>
  <si>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</si>
  <si>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</si>
  <si>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</si>
  <si>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</si>
  <si>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</si>
  <si>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</si>
  <si>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</si>
  <si>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</si>
  <si>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</si>
  <si>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</si>
  <si>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</si>
  <si>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</si>
  <si>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Gen. Osório x Central (adaptada)</t>
  </si>
  <si>
    <t>V7</t>
  </si>
  <si>
    <t>nº veiculos</t>
  </si>
  <si>
    <t>Passag./Veic.</t>
  </si>
  <si>
    <t>Status</t>
  </si>
  <si>
    <t>&gt;2 &lt;3</t>
  </si>
  <si>
    <t>lotado</t>
  </si>
  <si>
    <t>&gt;3</t>
  </si>
  <si>
    <t>&gt;1 &lt;2</t>
  </si>
  <si>
    <t>cheio</t>
  </si>
  <si>
    <t>&lt;1</t>
  </si>
  <si>
    <t>vazio</t>
  </si>
  <si>
    <t>Proporção de Distr.</t>
  </si>
  <si>
    <t>Status de lotação</t>
  </si>
  <si>
    <t xml:space="preserve">Peso médio adulto --&gt; </t>
  </si>
  <si>
    <t>(Tabela 2645 - IBGE)</t>
  </si>
  <si>
    <t>ìndice de Lotação</t>
  </si>
  <si>
    <t>passageiros ao mesmo tempo por veiculo</t>
  </si>
  <si>
    <t>Massa Passag/Veic [Kg]</t>
  </si>
  <si>
    <t>massa carga</t>
  </si>
  <si>
    <t>potencia auxiliar</t>
  </si>
  <si>
    <t>PAMVEC</t>
  </si>
  <si>
    <t>KWh/Km</t>
  </si>
  <si>
    <t>(motorista indo ou voltando da garagem)</t>
  </si>
  <si>
    <t>superlotado</t>
  </si>
  <si>
    <t>índice de lotação</t>
  </si>
  <si>
    <t>Garagem para Central --&gt; 9Km</t>
  </si>
  <si>
    <t>Garagem para General Osório --&gt; 17,5Km</t>
  </si>
  <si>
    <t>KWh</t>
  </si>
  <si>
    <t>Bateria</t>
  </si>
  <si>
    <t>Hora</t>
  </si>
  <si>
    <t>Garagem - Central</t>
  </si>
  <si>
    <t>Garagem - G. Osório</t>
  </si>
  <si>
    <t>Percurso Garagem</t>
  </si>
  <si>
    <t>Bateria 100%</t>
  </si>
  <si>
    <t>Distância (Km)</t>
  </si>
  <si>
    <t>Taxa de Consumo [KWh/Km]</t>
  </si>
  <si>
    <t>Taxa de Consumo por percurso [KWh/Km]</t>
  </si>
  <si>
    <t>Distância percorrida [Km]</t>
  </si>
  <si>
    <t>Gasto Energético [KWh]</t>
  </si>
  <si>
    <t>Garagem</t>
  </si>
  <si>
    <t>Km</t>
  </si>
  <si>
    <t>Recarga [KWh]</t>
  </si>
  <si>
    <t>Tempo de recarga (min)</t>
  </si>
  <si>
    <t>-</t>
  </si>
  <si>
    <t>Potência de Recarga[KW]</t>
  </si>
  <si>
    <t>Central X General Osório</t>
  </si>
  <si>
    <t>General Osório x Central</t>
  </si>
  <si>
    <t>Ínicio da Recarga</t>
  </si>
  <si>
    <t>Termino da Recarga</t>
  </si>
  <si>
    <t>Veiculo</t>
  </si>
  <si>
    <t>Local</t>
  </si>
  <si>
    <t>Central</t>
  </si>
  <si>
    <t>G. Osório</t>
  </si>
  <si>
    <t>Demanda [KW]</t>
  </si>
  <si>
    <t>Demanda Total [KW]</t>
  </si>
  <si>
    <t>Início da Recarga</t>
  </si>
  <si>
    <t>Termino da recarga</t>
  </si>
  <si>
    <t>Energia Total [KWh]</t>
  </si>
  <si>
    <t>Energia [KWh]</t>
  </si>
  <si>
    <t>V1 a V8</t>
  </si>
  <si>
    <t>V9 a V16</t>
  </si>
  <si>
    <t>Demanda por veículo [KW]</t>
  </si>
  <si>
    <t>Energia Total [Kwh]</t>
  </si>
  <si>
    <t>Fator de Carga</t>
  </si>
  <si>
    <t>Frota Linha 100</t>
  </si>
  <si>
    <t>Linha 100</t>
  </si>
  <si>
    <t>Diário</t>
  </si>
  <si>
    <t>Mensal</t>
  </si>
  <si>
    <t>Anual</t>
  </si>
  <si>
    <t>Data Inicial</t>
  </si>
  <si>
    <t>Data final</t>
  </si>
  <si>
    <t>Dias uteis</t>
  </si>
  <si>
    <t>média anual</t>
  </si>
  <si>
    <t>média mensal</t>
  </si>
  <si>
    <t>Intersul</t>
  </si>
  <si>
    <t>Internorte</t>
  </si>
  <si>
    <t>Transcariocas</t>
  </si>
  <si>
    <t>Linhas Santa Cruz</t>
  </si>
  <si>
    <t>BRT</t>
  </si>
  <si>
    <t>Total s/ BRT</t>
  </si>
  <si>
    <t>Frota Rio de Janeiro (Ago 2020)</t>
  </si>
  <si>
    <t>Finais de Semana</t>
  </si>
  <si>
    <t>Média de Viagens Linha 100</t>
  </si>
  <si>
    <t>Fds/DU</t>
  </si>
  <si>
    <t>Dias Uteis</t>
  </si>
  <si>
    <t>DU + FDS</t>
  </si>
  <si>
    <t>média por veículo</t>
  </si>
  <si>
    <t>Municipio do RJ</t>
  </si>
  <si>
    <t>Média do consumo de energia [MWh]</t>
  </si>
  <si>
    <t>Consumo residencial [MWh]</t>
  </si>
  <si>
    <t>FP</t>
  </si>
  <si>
    <t>P</t>
  </si>
  <si>
    <t>Demanda Registrada[KW]</t>
  </si>
  <si>
    <t>Energia Consumida [KWh]</t>
  </si>
  <si>
    <t>Dias Úteis</t>
  </si>
  <si>
    <t>Índices Diários</t>
  </si>
  <si>
    <t>Índices Mensais</t>
  </si>
  <si>
    <t>Dias úteis</t>
  </si>
  <si>
    <t>Dados Para Tarifação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</si>
  <si>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</si>
  <si>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</si>
  <si>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</si>
  <si>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</si>
  <si>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</si>
  <si>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</si>
  <si>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</si>
  <si>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</si>
  <si>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</si>
  <si>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</si>
  <si>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</si>
  <si>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</si>
  <si>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</si>
  <si>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</si>
  <si>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</si>
  <si>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</si>
  <si>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</si>
  <si>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</si>
  <si>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</si>
  <si>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TARIFAS DE MÉDIA TENSÃO / ALTA TENSÃO - ESTRUTURA HORO-SAZONAL AZUL</t>
  </si>
  <si>
    <t>Nível de Tensão</t>
  </si>
  <si>
    <t>Demanda R$/kW</t>
  </si>
  <si>
    <t>Consumo R$/mWh</t>
  </si>
  <si>
    <t>Demanda de Ultrapassagem R$/kW</t>
  </si>
  <si>
    <t>Ponta</t>
  </si>
  <si>
    <t>Fora Ponta</t>
  </si>
  <si>
    <t>TUSD+TE</t>
  </si>
  <si>
    <t>TUSD</t>
  </si>
  <si>
    <t>TE</t>
  </si>
  <si>
    <t>TUSD + TE</t>
  </si>
  <si>
    <t>A2 (88 a 138kV)​</t>
  </si>
  <si>
    <t>16,15</t>
  </si>
  <si>
    <t>0,00</t>
  </si>
  <si>
    <t>9,54</t>
  </si>
  <si>
    <t>548,80</t>
  </si>
  <si>
    <t>89,57</t>
  </si>
  <si>
    <t>459,23</t>
  </si>
  <si>
    <t>367,38</t>
  </si>
  <si>
    <t>277,81</t>
  </si>
  <si>
    <t>32,30</t>
  </si>
  <si>
    <t>19,08</t>
  </si>
  <si>
    <t>A4 (2,3 a 25kV)</t>
  </si>
  <si>
    <t>34,03</t>
  </si>
  <si>
    <t>18,39</t>
  </si>
  <si>
    <t>599,04</t>
  </si>
  <si>
    <t>139,81</t>
  </si>
  <si>
    <t>417,62</t>
  </si>
  <si>
    <t>68,06</t>
  </si>
  <si>
    <t>36,78</t>
  </si>
  <si>
    <t>AS (Subterrâneo)</t>
  </si>
  <si>
    <t>70,00</t>
  </si>
  <si>
    <t>14,76</t>
  </si>
  <si>
    <t>669,61</t>
  </si>
  <si>
    <t>210,38</t>
  </si>
  <si>
    <t>555,62</t>
  </si>
  <si>
    <t>140,00</t>
  </si>
  <si>
    <t>29,52</t>
  </si>
  <si>
    <t>(*) Tarifas sem incidência de ICMS, PIS e COFINS</t>
  </si>
  <si>
    <t>(**) Desconto de 6% para a classe Rural</t>
  </si>
  <si>
    <t>TARIFA DE MÉDIA TENSÃO - ESTUTURA HORO-SAZONAL VERDE</t>
  </si>
  <si>
    <t>Demandade Ultrapassagem R$/kW</t>
  </si>
  <si>
    <t>1.425,34</t>
  </si>
  <si>
    <t>966,11</t>
  </si>
  <si>
    <t>2.369,35</t>
  </si>
  <si>
    <t>1.910,12</t>
  </si>
  <si>
    <t>488,19</t>
  </si>
  <si>
    <t>PS</t>
  </si>
  <si>
    <t>PU</t>
  </si>
  <si>
    <t>Maio</t>
  </si>
  <si>
    <t>Dezembro</t>
  </si>
  <si>
    <t>Junho</t>
  </si>
  <si>
    <t>Janeiro</t>
  </si>
  <si>
    <t>Julho</t>
  </si>
  <si>
    <t>Fevereiro</t>
  </si>
  <si>
    <t>Agosto</t>
  </si>
  <si>
    <t>Março</t>
  </si>
  <si>
    <t>Setembro</t>
  </si>
  <si>
    <t>Abril</t>
  </si>
  <si>
    <t>Outubro</t>
  </si>
  <si>
    <t>(*) Tarifas sem incidência de ICMS, PIS e COFINS </t>
  </si>
  <si>
    <t>Novembro</t>
  </si>
  <si>
    <t>17:30h</t>
  </si>
  <si>
    <t>20:30h</t>
  </si>
  <si>
    <t>Horo-sazonal Azul</t>
  </si>
  <si>
    <t>Horo-sazonal Verde</t>
  </si>
  <si>
    <t>Demanda Registrada</t>
  </si>
  <si>
    <t>Energia Consumida</t>
  </si>
  <si>
    <t>Tarifação sem Impostos (subgrupo A4)</t>
  </si>
  <si>
    <t>Tarifação sem Impostos (subgrupo AS)</t>
  </si>
  <si>
    <t>Poder Público Estadual</t>
  </si>
  <si>
    <t>Isento</t>
  </si>
  <si>
    <t>Residencial</t>
  </si>
  <si>
    <t>Até 50</t>
  </si>
  <si>
    <t>Até 300</t>
  </si>
  <si>
    <t>Demais Classes</t>
  </si>
  <si>
    <t>Todas as Classes</t>
  </si>
  <si>
    <t>De 301 até 450</t>
  </si>
  <si>
    <t>Acima de 450</t>
  </si>
  <si>
    <t>Impostos</t>
  </si>
  <si>
    <t>Classe</t>
  </si>
  <si>
    <t>Alíquota</t>
  </si>
  <si>
    <t>Faixa de Consumo [KWh]</t>
  </si>
  <si>
    <t>ICMS - RJ</t>
  </si>
  <si>
    <t>PIS/COFINS</t>
  </si>
  <si>
    <t>Tarifação com Impostos</t>
  </si>
  <si>
    <t>Tarifação com Impostos (subgrupo A4)</t>
  </si>
  <si>
    <t>Tarifação com Impostos (subgrupo AS)</t>
  </si>
  <si>
    <t>SOC (%) Final</t>
  </si>
  <si>
    <t>Energia p/ recarga completa</t>
  </si>
  <si>
    <t>Tempo p/ recarga completa (min)</t>
  </si>
  <si>
    <t>Inicio da recarga</t>
  </si>
  <si>
    <t>Término da recarga</t>
  </si>
  <si>
    <t>Recarga na Garagem</t>
  </si>
  <si>
    <t>Demanda Garagem [KW]</t>
  </si>
  <si>
    <t>Energia [Kwh]</t>
  </si>
  <si>
    <t>Demanda Recarga [KW]</t>
  </si>
  <si>
    <t>Recarga</t>
  </si>
  <si>
    <t>Análise Tarifária Mensal</t>
  </si>
  <si>
    <t>Demanda e Energia para Recarga na Garagem</t>
  </si>
  <si>
    <t>Consumo mensal de óleo diesel [L]</t>
  </si>
  <si>
    <t>Preço Médio</t>
  </si>
  <si>
    <t>Autonomia [Km]</t>
  </si>
  <si>
    <t>Fator de Renovação</t>
  </si>
  <si>
    <t>Energia restante [KWh]</t>
  </si>
  <si>
    <t>Demanda por Terminal [KW]</t>
  </si>
  <si>
    <t>Energia por Terminal [KWh]</t>
  </si>
  <si>
    <t>R$/litro (Diesel S10 - Municipio RJ)</t>
  </si>
  <si>
    <t>Média</t>
  </si>
  <si>
    <t>Sudeste</t>
  </si>
  <si>
    <t>Ref.: 26/07/2020 a 01/08/2020</t>
  </si>
  <si>
    <t>Valor (R$/litro)</t>
  </si>
  <si>
    <t>Participação</t>
  </si>
  <si>
    <t>Preço Produtor Diesel A S10</t>
  </si>
  <si>
    <t>Preço do biodiesel c/ frete e tributos</t>
  </si>
  <si>
    <r>
      <t>Tributos Federais do Diesel 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</si>
  <si>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Tributos Estaduais do Diesel A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</si>
  <si>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>Margem Bruta de Distribuição</t>
    </r>
    <r>
      <rPr>
        <b/>
        <vertAlign val="superscript"/>
        <sz val="11"/>
        <color theme="3"/>
        <rFont val="Calibri"/>
        <family val="2"/>
        <scheme val="minor"/>
      </rPr>
      <t>3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</si>
  <si>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>Margem Bruta de Revenda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</si>
  <si>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t>Preço ao Consumidor de Diesel B Comum S10</t>
  </si>
  <si>
    <t>Fonte: Relatório do Mercado de Derivados de Petróleo/MME</t>
  </si>
  <si>
    <t>(1) Pis/Pasep, Cofins e Cide (diesel A S10)</t>
  </si>
  <si>
    <t>(2) ICMS.</t>
  </si>
  <si>
    <t>(3) Margens brutas incluem demais custos não identificados nesta tabela e margem líquida de lucro. </t>
  </si>
  <si>
    <t>Obs.: valores calculados a partir de dados ANP.</t>
  </si>
  <si>
    <t>Estrutura e formação de preços - JULHO/2020</t>
  </si>
  <si>
    <t>Class.</t>
  </si>
  <si>
    <t>Imposto</t>
  </si>
  <si>
    <t>Custo+Lucro</t>
  </si>
  <si>
    <t>Taxa de consumo de diesel [L/Km]</t>
  </si>
  <si>
    <t>Distância diária percorrida pela frota [Km]</t>
  </si>
  <si>
    <t>Distância mensal percorrida pela frota [Km]</t>
  </si>
  <si>
    <t>Preço médio do diesel S10 de distribuição no RJ</t>
  </si>
  <si>
    <t>Custo Mensal de Óleo Diesel S-10 no RJ</t>
  </si>
  <si>
    <t>Estimativa de custo de energia elétrica</t>
  </si>
  <si>
    <t>Diesel S10</t>
  </si>
  <si>
    <t>Energia Elétrica</t>
  </si>
  <si>
    <t>Litro diesel em MJ</t>
  </si>
  <si>
    <t>Kwh em MJ</t>
  </si>
  <si>
    <t>Diesel/E. Eletr</t>
  </si>
  <si>
    <t>Custo Energético (R$/MJ)</t>
  </si>
  <si>
    <t>Consumo (MJ/Km)</t>
  </si>
  <si>
    <t>Custo por Km</t>
  </si>
  <si>
    <t>Preço médio do diesel S10 - Sudeste (sem Impostos)</t>
  </si>
  <si>
    <t>Com Impostos</t>
  </si>
  <si>
    <t>Sem Impostos</t>
  </si>
  <si>
    <t>Consumo Mensal</t>
  </si>
  <si>
    <t>Estimativa de Custo mensal</t>
  </si>
  <si>
    <t>Consumo Energético mensal (MJ)</t>
  </si>
  <si>
    <t>Diesel</t>
  </si>
  <si>
    <t>E. Elétrica</t>
  </si>
  <si>
    <t xml:space="preserve"> %  imposto/Sem Imposto</t>
  </si>
  <si>
    <t>Massa Total (Kg)</t>
  </si>
  <si>
    <t>Velocidade Máxima (m/s)</t>
  </si>
  <si>
    <t>Diferença de altura (m)</t>
  </si>
  <si>
    <t>Eficiência do sistema</t>
  </si>
  <si>
    <t>Gravidade</t>
  </si>
  <si>
    <t>Capacitância (F)</t>
  </si>
  <si>
    <t>Tensão (V)</t>
  </si>
  <si>
    <t>Massa (Kg)</t>
  </si>
  <si>
    <t>número de células</t>
  </si>
  <si>
    <t>Potência Específica (W/Kg)</t>
  </si>
  <si>
    <t>Energia Específica (Wh/Kg)</t>
  </si>
  <si>
    <t>BMOD0083 P048 B01</t>
  </si>
  <si>
    <t>BMOD0165 P048 BXX</t>
  </si>
  <si>
    <t>BMOD0063 P125 B08</t>
  </si>
  <si>
    <t>Maxwell</t>
  </si>
  <si>
    <t>SMA51V177FAF</t>
  </si>
  <si>
    <t>Skeleton Technologies</t>
  </si>
  <si>
    <t>Energia Requerida do Banco (MJ)</t>
  </si>
  <si>
    <t>Nº de Módulos Necessários</t>
  </si>
  <si>
    <t>Energia Requerida do Banco (KWh)</t>
  </si>
  <si>
    <t>Volume (m³)</t>
  </si>
  <si>
    <t>Massa total do Banco (Kg)</t>
  </si>
  <si>
    <t>Energia total do Banco (KWh)</t>
  </si>
  <si>
    <t>Volume Total do banco (M³)</t>
  </si>
  <si>
    <t>Módulo</t>
  </si>
  <si>
    <t>Parâmetros do Módulo</t>
  </si>
  <si>
    <t>Energia mínima requerida do banco de ultracapacitores</t>
  </si>
  <si>
    <r>
      <t>D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[KW]</t>
    </r>
  </si>
  <si>
    <r>
      <t>D</t>
    </r>
    <r>
      <rPr>
        <vertAlign val="subscript"/>
        <sz val="11"/>
        <color theme="1"/>
        <rFont val="Calibri"/>
        <family val="2"/>
        <scheme val="minor"/>
      </rPr>
      <t>média</t>
    </r>
    <r>
      <rPr>
        <sz val="11"/>
        <color theme="1"/>
        <rFont val="Calibri"/>
        <family val="2"/>
        <scheme val="minor"/>
      </rPr>
      <t xml:space="preserve"> [KW]</t>
    </r>
  </si>
  <si>
    <t>Limite de Ultrapassagem</t>
  </si>
  <si>
    <t>Estado de Carga s/ Recarga</t>
  </si>
  <si>
    <t>Estado de Carga c/ Recarga</t>
  </si>
  <si>
    <r>
      <t>Dmédia</t>
    </r>
    <r>
      <rPr>
        <vertAlign val="subscript"/>
        <sz val="11"/>
        <color theme="1"/>
        <rFont val="Calibri"/>
        <family val="2"/>
        <scheme val="minor"/>
      </rPr>
      <t>diária</t>
    </r>
    <r>
      <rPr>
        <sz val="11"/>
        <color theme="1"/>
        <rFont val="Calibri"/>
        <family val="2"/>
        <scheme val="minor"/>
      </rPr>
      <t xml:space="preserve"> [KW]</t>
    </r>
  </si>
  <si>
    <r>
      <t>Fator de Carga</t>
    </r>
    <r>
      <rPr>
        <vertAlign val="subscript"/>
        <sz val="11"/>
        <color theme="1"/>
        <rFont val="Calibri"/>
        <family val="2"/>
        <scheme val="minor"/>
      </rPr>
      <t>diário</t>
    </r>
  </si>
  <si>
    <t>Monóxido de Carbono (CO)</t>
  </si>
  <si>
    <t>Hidrocarbonetos (HC)</t>
  </si>
  <si>
    <t>Composto Poluente</t>
  </si>
  <si>
    <t>Material Particulado (MP)</t>
  </si>
  <si>
    <r>
      <t>Óxido Nitroso 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</si>
  <si>
    <r>
      <t>Óxidos de Nitrogênio (NO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</si>
  <si>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Gás Metano 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</si>
  <si>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Frota</t>
  </si>
  <si>
    <r>
      <t>Dióxido de Carbono (CO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</si>
  <si>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Distância mensal frota (Km)</t>
  </si>
  <si>
    <t>Distância anual frota (Km)</t>
  </si>
  <si>
    <t>Média por veículo</t>
  </si>
  <si>
    <t>(ton/mês)</t>
  </si>
  <si>
    <t>(ton/ano)</t>
  </si>
  <si>
    <t>*Fator de emissão - Ônibus Urbanos (2019) - Proconve P7</t>
  </si>
  <si>
    <t>Fator de emissão* (g/Km)</t>
  </si>
  <si>
    <t>CO2 (mil ton)</t>
  </si>
  <si>
    <t>MP (ton)</t>
  </si>
  <si>
    <t>NOX (ton)</t>
  </si>
  <si>
    <t>Planfrota</t>
  </si>
  <si>
    <t>CETESB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</si>
</sst>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0.0"/>
    <numFmt numFmtId="165" formatCode="0.0%"/>
    <numFmt numFmtId="166" formatCode="_-* #,##0_-;\-* #,##0_-;_-* &quot;-&quot;??_-;_-@_-"/>
    <numFmt numFmtId="167" formatCode="0.000"/>
    <numFmt numFmtId="169" formatCode="#,##0.000"/>
    <numFmt numFmtId="173" formatCode="0.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b/>
      <sz val="18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1" tint="0.249977111117893"/>
        <bgColor indexed="64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808080"/>
      </bottom>
      <diagonal/>
    </border>
    <border>
      <left style="medium">
        <color indexed="64"/>
      </left>
      <right style="medium">
        <color rgb="FF808080"/>
      </right>
      <top/>
      <bottom/>
      <diagonal/>
    </border>
    <border>
      <left/>
      <right/>
      <top style="thick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indexed="64"/>
      </right>
      <top style="medium">
        <color rgb="FF808080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/>
      <right style="thin">
        <color rgb="FF808080"/>
      </right>
      <top style="medium">
        <color indexed="64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thin">
        <color rgb="FF80808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rgb="FF80808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808080"/>
      </bottom>
      <diagonal/>
    </border>
    <border>
      <left/>
      <right/>
      <top style="medium">
        <color indexed="64"/>
      </top>
      <bottom style="medium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rgb="FF80808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medium">
        <color indexed="64"/>
      </right>
      <top style="medium">
        <color rgb="FF808080"/>
      </top>
      <bottom style="medium">
        <color rgb="FF808080"/>
      </bottom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thin">
        <color rgb="FF808080"/>
      </right>
      <top style="medium">
        <color indexed="64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medium">
        <color indexed="64"/>
      </top>
      <bottom style="medium">
        <color indexed="64"/>
      </bottom>
      <diagonal/>
    </border>
    <border>
      <left/>
      <right style="thin">
        <color rgb="FF80808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80808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26" fillId="0" borderId="0"/>
  </cellStyleXfs>
  <cellXfs count="99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20" fontId="0" fillId="4" borderId="19" xfId="0" applyNumberForma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20" fontId="0" fillId="4" borderId="20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21" xfId="0" applyNumberFormat="1" applyFill="1" applyBorder="1" applyAlignment="1">
      <alignment horizontal="center" vertical="center"/>
    </xf>
    <xf numFmtId="20" fontId="0" fillId="4" borderId="11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20" fontId="0" fillId="4" borderId="34" xfId="0" applyNumberFormat="1" applyFill="1" applyBorder="1" applyAlignment="1">
      <alignment horizontal="center" vertical="center"/>
    </xf>
    <xf numFmtId="20" fontId="0" fillId="4" borderId="35" xfId="0" applyNumberFormat="1" applyFill="1" applyBorder="1" applyAlignment="1">
      <alignment horizontal="center" vertical="center"/>
    </xf>
    <xf numFmtId="20" fontId="0" fillId="4" borderId="36" xfId="0" applyNumberFormat="1" applyFill="1" applyBorder="1" applyAlignment="1">
      <alignment horizontal="center" vertical="center"/>
    </xf>
    <xf numFmtId="20" fontId="0" fillId="0" borderId="34" xfId="0" applyNumberForma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20" fontId="0" fillId="6" borderId="19" xfId="0" applyNumberFormat="1" applyFill="1" applyBorder="1" applyAlignment="1">
      <alignment horizontal="center" vertical="center"/>
    </xf>
    <xf numFmtId="20" fontId="0" fillId="6" borderId="6" xfId="0" applyNumberFormat="1" applyFill="1" applyBorder="1" applyAlignment="1">
      <alignment horizontal="center" vertical="center"/>
    </xf>
    <xf numFmtId="20" fontId="0" fillId="6" borderId="21" xfId="0" applyNumberFormat="1" applyFill="1" applyBorder="1" applyAlignment="1">
      <alignment horizontal="center" vertical="center"/>
    </xf>
    <xf numFmtId="20" fontId="0" fillId="7" borderId="6" xfId="0" applyNumberFormat="1" applyFill="1" applyBorder="1" applyAlignment="1">
      <alignment horizontal="center" vertical="center"/>
    </xf>
    <xf numFmtId="20" fontId="0" fillId="7" borderId="2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7" borderId="11" xfId="0" applyNumberFormat="1" applyFill="1" applyBorder="1" applyAlignment="1">
      <alignment horizontal="center" vertical="center"/>
    </xf>
    <xf numFmtId="20" fontId="0" fillId="8" borderId="20" xfId="0" applyNumberFormat="1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20" fontId="0" fillId="8" borderId="37" xfId="0" applyNumberForma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20" fontId="0" fillId="9" borderId="21" xfId="0" applyNumberFormat="1" applyFill="1" applyBorder="1" applyAlignment="1">
      <alignment horizontal="center" vertical="center"/>
    </xf>
    <xf numFmtId="20" fontId="0" fillId="9" borderId="4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0" borderId="4" xfId="0" applyBorder="1"/>
    <xf numFmtId="0" fontId="0" fillId="0" borderId="40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0" fontId="0" fillId="10" borderId="20" xfId="0" applyNumberFormat="1" applyFill="1" applyBorder="1" applyAlignment="1">
      <alignment horizontal="center" vertical="center"/>
    </xf>
    <xf numFmtId="20" fontId="0" fillId="10" borderId="1" xfId="0" applyNumberFormat="1" applyFill="1" applyBorder="1" applyAlignment="1">
      <alignment horizontal="center" vertical="center"/>
    </xf>
    <xf numFmtId="20" fontId="0" fillId="0" borderId="1" xfId="0" applyNumberFormat="1" applyBorder="1"/>
    <xf numFmtId="20" fontId="0" fillId="11" borderId="1" xfId="0" applyNumberFormat="1" applyFill="1" applyBorder="1" applyAlignment="1">
      <alignment horizontal="center" vertical="center"/>
    </xf>
    <xf numFmtId="20" fontId="0" fillId="11" borderId="19" xfId="0" applyNumberFormat="1" applyFill="1" applyBorder="1" applyAlignment="1">
      <alignment horizontal="center" vertical="center"/>
    </xf>
    <xf numFmtId="20" fontId="5" fillId="12" borderId="1" xfId="0" applyNumberFormat="1" applyFont="1" applyFill="1" applyBorder="1" applyAlignment="1">
      <alignment horizontal="center" vertical="center"/>
    </xf>
    <xf numFmtId="20" fontId="5" fillId="12" borderId="20" xfId="0" applyNumberFormat="1" applyFont="1" applyFill="1" applyBorder="1" applyAlignment="1">
      <alignment horizontal="center" vertical="center"/>
    </xf>
    <xf numFmtId="20" fontId="5" fillId="13" borderId="11" xfId="0" applyNumberFormat="1" applyFont="1" applyFill="1" applyBorder="1" applyAlignment="1">
      <alignment horizontal="center" vertical="center"/>
    </xf>
    <xf numFmtId="20" fontId="5" fillId="13" borderId="20" xfId="0" applyNumberFormat="1" applyFont="1" applyFill="1" applyBorder="1" applyAlignment="1">
      <alignment horizontal="center" vertical="center"/>
    </xf>
    <xf numFmtId="20" fontId="5" fillId="13" borderId="3" xfId="0" applyNumberFormat="1" applyFon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9" borderId="45" xfId="0" applyNumberFormat="1" applyFill="1" applyBorder="1" applyAlignment="1">
      <alignment horizontal="center" vertical="center"/>
    </xf>
    <xf numFmtId="20" fontId="5" fillId="14" borderId="35" xfId="0" applyNumberFormat="1" applyFont="1" applyFill="1" applyBorder="1" applyAlignment="1">
      <alignment horizontal="center" vertical="center"/>
    </xf>
    <xf numFmtId="20" fontId="5" fillId="15" borderId="46" xfId="0" applyNumberFormat="1" applyFont="1" applyFill="1" applyBorder="1" applyAlignment="1">
      <alignment horizontal="center" vertical="center"/>
    </xf>
    <xf numFmtId="20" fontId="5" fillId="16" borderId="34" xfId="0" applyNumberFormat="1" applyFont="1" applyFill="1" applyBorder="1" applyAlignment="1">
      <alignment horizontal="center" vertical="center"/>
    </xf>
    <xf numFmtId="20" fontId="7" fillId="19" borderId="35" xfId="0" applyNumberFormat="1" applyFont="1" applyFill="1" applyBorder="1" applyAlignment="1">
      <alignment horizontal="center" vertical="center"/>
    </xf>
    <xf numFmtId="20" fontId="5" fillId="17" borderId="35" xfId="0" applyNumberFormat="1" applyFont="1" applyFill="1" applyBorder="1" applyAlignment="1">
      <alignment horizontal="center" vertical="center"/>
    </xf>
    <xf numFmtId="20" fontId="0" fillId="18" borderId="36" xfId="0" applyNumberFormat="1" applyFill="1" applyBorder="1" applyAlignment="1">
      <alignment horizontal="center" vertical="center"/>
    </xf>
    <xf numFmtId="20" fontId="5" fillId="20" borderId="38" xfId="0" applyNumberFormat="1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5" fillId="14" borderId="11" xfId="0" applyNumberFormat="1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20" fontId="0" fillId="6" borderId="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8" borderId="8" xfId="0" applyNumberFormat="1" applyFill="1" applyBorder="1" applyAlignment="1">
      <alignment horizontal="center" vertical="center"/>
    </xf>
    <xf numFmtId="20" fontId="0" fillId="10" borderId="8" xfId="0" applyNumberFormat="1" applyFill="1" applyBorder="1" applyAlignment="1">
      <alignment horizontal="center" vertical="center"/>
    </xf>
    <xf numFmtId="20" fontId="0" fillId="7" borderId="8" xfId="0" applyNumberFormat="1" applyFill="1" applyBorder="1" applyAlignment="1">
      <alignment horizontal="center" vertical="center"/>
    </xf>
    <xf numFmtId="20" fontId="0" fillId="9" borderId="10" xfId="0" applyNumberFormat="1" applyFill="1" applyBorder="1" applyAlignment="1">
      <alignment horizontal="center" vertical="center"/>
    </xf>
    <xf numFmtId="20" fontId="0" fillId="11" borderId="5" xfId="0" applyNumberFormat="1" applyFill="1" applyBorder="1" applyAlignment="1">
      <alignment horizontal="center" vertical="center"/>
    </xf>
    <xf numFmtId="20" fontId="5" fillId="12" borderId="8" xfId="0" applyNumberFormat="1" applyFont="1" applyFill="1" applyBorder="1" applyAlignment="1">
      <alignment horizontal="center" vertical="center"/>
    </xf>
    <xf numFmtId="20" fontId="5" fillId="13" borderId="8" xfId="0" applyNumberFormat="1" applyFont="1" applyFill="1" applyBorder="1" applyAlignment="1">
      <alignment horizontal="center" vertical="center"/>
    </xf>
    <xf numFmtId="20" fontId="0" fillId="6" borderId="10" xfId="0" applyNumberFormat="1" applyFill="1" applyBorder="1" applyAlignment="1">
      <alignment horizontal="center" vertical="center"/>
    </xf>
    <xf numFmtId="20" fontId="0" fillId="8" borderId="39" xfId="0" applyNumberFormat="1" applyFill="1" applyBorder="1" applyAlignment="1">
      <alignment horizontal="center" vertical="center"/>
    </xf>
    <xf numFmtId="20" fontId="0" fillId="9" borderId="44" xfId="0" applyNumberFormat="1" applyFill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4" borderId="8" xfId="0" applyNumberFormat="1" applyFill="1" applyBorder="1" applyAlignment="1">
      <alignment horizontal="center" vertical="center"/>
    </xf>
    <xf numFmtId="20" fontId="7" fillId="7" borderId="11" xfId="0" applyNumberFormat="1" applyFont="1" applyFill="1" applyBorder="1" applyAlignment="1">
      <alignment horizontal="center" vertical="center"/>
    </xf>
    <xf numFmtId="20" fontId="7" fillId="9" borderId="10" xfId="0" applyNumberFormat="1" applyFont="1" applyFill="1" applyBorder="1" applyAlignment="1">
      <alignment horizontal="center" vertical="center"/>
    </xf>
    <xf numFmtId="20" fontId="0" fillId="9" borderId="6" xfId="0" applyNumberFormat="1" applyFill="1" applyBorder="1" applyAlignment="1">
      <alignment horizontal="center" vertical="center"/>
    </xf>
    <xf numFmtId="20" fontId="0" fillId="8" borderId="5" xfId="0" applyNumberFormat="1" applyFill="1" applyBorder="1" applyAlignment="1">
      <alignment horizontal="center" vertical="center"/>
    </xf>
    <xf numFmtId="20" fontId="5" fillId="14" borderId="36" xfId="0" applyNumberFormat="1" applyFont="1" applyFill="1" applyBorder="1" applyAlignment="1">
      <alignment horizontal="center" vertical="center"/>
    </xf>
    <xf numFmtId="20" fontId="5" fillId="15" borderId="35" xfId="0" applyNumberFormat="1" applyFont="1" applyFill="1" applyBorder="1" applyAlignment="1">
      <alignment horizontal="center" vertical="center"/>
    </xf>
    <xf numFmtId="20" fontId="0" fillId="0" borderId="36" xfId="0" applyNumberFormat="1" applyFill="1" applyBorder="1" applyAlignment="1">
      <alignment horizontal="center" vertical="center"/>
    </xf>
    <xf numFmtId="20" fontId="0" fillId="0" borderId="35" xfId="0" applyNumberFormat="1" applyFill="1" applyBorder="1" applyAlignment="1">
      <alignment horizontal="center" vertical="center"/>
    </xf>
    <xf numFmtId="20" fontId="5" fillId="16" borderId="46" xfId="0" applyNumberFormat="1" applyFont="1" applyFill="1" applyBorder="1" applyAlignment="1">
      <alignment horizontal="center" vertical="center"/>
    </xf>
    <xf numFmtId="20" fontId="5" fillId="17" borderId="46" xfId="0" applyNumberFormat="1" applyFont="1" applyFill="1" applyBorder="1" applyAlignment="1">
      <alignment horizontal="center" vertical="center"/>
    </xf>
    <xf numFmtId="20" fontId="7" fillId="19" borderId="34" xfId="0" applyNumberFormat="1" applyFont="1" applyFill="1" applyBorder="1" applyAlignment="1">
      <alignment horizontal="center" vertical="center"/>
    </xf>
    <xf numFmtId="20" fontId="7" fillId="18" borderId="36" xfId="0" applyNumberFormat="1" applyFont="1" applyFill="1" applyBorder="1" applyAlignment="1">
      <alignment horizontal="center" vertical="center"/>
    </xf>
    <xf numFmtId="20" fontId="5" fillId="21" borderId="35" xfId="0" applyNumberFormat="1" applyFont="1" applyFill="1" applyBorder="1" applyAlignment="1">
      <alignment horizontal="center" vertical="center"/>
    </xf>
    <xf numFmtId="20" fontId="7" fillId="22" borderId="35" xfId="0" applyNumberFormat="1" applyFont="1" applyFill="1" applyBorder="1" applyAlignment="1">
      <alignment horizontal="center" vertical="center"/>
    </xf>
    <xf numFmtId="20" fontId="5" fillId="16" borderId="36" xfId="0" applyNumberFormat="1" applyFont="1" applyFill="1" applyBorder="1" applyAlignment="1">
      <alignment horizontal="center" vertical="center"/>
    </xf>
    <xf numFmtId="20" fontId="0" fillId="19" borderId="34" xfId="0" applyNumberFormat="1" applyFill="1" applyBorder="1" applyAlignment="1">
      <alignment horizontal="center" vertical="center"/>
    </xf>
    <xf numFmtId="20" fontId="0" fillId="18" borderId="34" xfId="0" applyNumberFormat="1" applyFill="1" applyBorder="1" applyAlignment="1">
      <alignment horizontal="center" vertical="center"/>
    </xf>
    <xf numFmtId="20" fontId="5" fillId="21" borderId="34" xfId="0" applyNumberFormat="1" applyFont="1" applyFill="1" applyBorder="1" applyAlignment="1">
      <alignment horizontal="center" vertical="center"/>
    </xf>
    <xf numFmtId="20" fontId="0" fillId="22" borderId="35" xfId="0" applyNumberFormat="1" applyFill="1" applyBorder="1" applyAlignment="1">
      <alignment horizontal="center" vertical="center"/>
    </xf>
    <xf numFmtId="20" fontId="5" fillId="16" borderId="44" xfId="0" applyNumberFormat="1" applyFont="1" applyFill="1" applyBorder="1" applyAlignment="1">
      <alignment horizontal="center" vertical="center"/>
    </xf>
    <xf numFmtId="20" fontId="0" fillId="19" borderId="5" xfId="0" applyNumberFormat="1" applyFill="1" applyBorder="1" applyAlignment="1">
      <alignment horizontal="center" vertical="center"/>
    </xf>
    <xf numFmtId="20" fontId="5" fillId="15" borderId="8" xfId="0" applyNumberFormat="1" applyFont="1" applyFill="1" applyBorder="1" applyAlignment="1">
      <alignment horizontal="center" vertical="center"/>
    </xf>
    <xf numFmtId="20" fontId="5" fillId="17" borderId="3" xfId="0" applyNumberFormat="1" applyFont="1" applyFill="1" applyBorder="1" applyAlignment="1">
      <alignment horizontal="center" vertical="center"/>
    </xf>
    <xf numFmtId="20" fontId="0" fillId="18" borderId="6" xfId="0" applyNumberFormat="1" applyFill="1" applyBorder="1" applyAlignment="1">
      <alignment horizontal="center" vertical="center"/>
    </xf>
    <xf numFmtId="20" fontId="5" fillId="21" borderId="1" xfId="0" applyNumberFormat="1" applyFont="1" applyFill="1" applyBorder="1" applyAlignment="1">
      <alignment horizontal="center" vertical="center"/>
    </xf>
    <xf numFmtId="20" fontId="0" fillId="22" borderId="1" xfId="0" applyNumberFormat="1" applyFill="1" applyBorder="1" applyAlignment="1">
      <alignment horizontal="center" vertical="center"/>
    </xf>
    <xf numFmtId="20" fontId="5" fillId="17" borderId="8" xfId="0" applyNumberFormat="1" applyFont="1" applyFill="1" applyBorder="1" applyAlignment="1">
      <alignment horizontal="center" vertical="center"/>
    </xf>
    <xf numFmtId="20" fontId="0" fillId="18" borderId="10" xfId="0" applyNumberFormat="1" applyFill="1" applyBorder="1" applyAlignment="1">
      <alignment horizontal="center" vertical="center"/>
    </xf>
    <xf numFmtId="20" fontId="5" fillId="14" borderId="8" xfId="0" applyNumberFormat="1" applyFont="1" applyFill="1" applyBorder="1" applyAlignment="1">
      <alignment horizontal="center" vertical="center"/>
    </xf>
    <xf numFmtId="20" fontId="5" fillId="15" borderId="1" xfId="0" applyNumberFormat="1" applyFont="1" applyFill="1" applyBorder="1" applyAlignment="1">
      <alignment horizontal="center" vertical="center"/>
    </xf>
    <xf numFmtId="20" fontId="5" fillId="16" borderId="4" xfId="0" applyNumberFormat="1" applyFont="1" applyFill="1" applyBorder="1" applyAlignment="1">
      <alignment horizontal="center" vertical="center"/>
    </xf>
    <xf numFmtId="20" fontId="7" fillId="19" borderId="1" xfId="0" applyNumberFormat="1" applyFont="1" applyFill="1" applyBorder="1" applyAlignment="1">
      <alignment horizontal="center" vertical="center"/>
    </xf>
    <xf numFmtId="20" fontId="0" fillId="19" borderId="1" xfId="0" applyNumberFormat="1" applyFill="1" applyBorder="1" applyAlignment="1">
      <alignment horizontal="center" vertical="center"/>
    </xf>
    <xf numFmtId="20" fontId="5" fillId="21" borderId="39" xfId="0" applyNumberFormat="1" applyFont="1" applyFill="1" applyBorder="1" applyAlignment="1">
      <alignment horizontal="center" vertical="center"/>
    </xf>
    <xf numFmtId="20" fontId="0" fillId="22" borderId="8" xfId="0" applyNumberFormat="1" applyFill="1" applyBorder="1" applyAlignment="1">
      <alignment horizontal="center" vertical="center"/>
    </xf>
    <xf numFmtId="20" fontId="5" fillId="16" borderId="10" xfId="0" applyNumberFormat="1" applyFont="1" applyFill="1" applyBorder="1" applyAlignment="1">
      <alignment horizontal="center" vertical="center"/>
    </xf>
    <xf numFmtId="20" fontId="5" fillId="17" borderId="11" xfId="0" applyNumberFormat="1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20" fontId="7" fillId="18" borderId="7" xfId="0" applyNumberFormat="1" applyFont="1" applyFill="1" applyBorder="1" applyAlignment="1">
      <alignment horizontal="center" vertical="center"/>
    </xf>
    <xf numFmtId="20" fontId="5" fillId="21" borderId="9" xfId="0" applyNumberFormat="1" applyFont="1" applyFill="1" applyBorder="1" applyAlignment="1">
      <alignment horizontal="center" vertical="center"/>
    </xf>
    <xf numFmtId="20" fontId="7" fillId="22" borderId="9" xfId="0" applyNumberFormat="1" applyFont="1" applyFill="1" applyBorder="1" applyAlignment="1">
      <alignment horizontal="center" vertical="center"/>
    </xf>
    <xf numFmtId="20" fontId="5" fillId="14" borderId="12" xfId="0" applyNumberFormat="1" applyFont="1" applyFill="1" applyBorder="1" applyAlignment="1">
      <alignment horizontal="center" vertical="center"/>
    </xf>
    <xf numFmtId="20" fontId="5" fillId="16" borderId="7" xfId="0" applyNumberFormat="1" applyFont="1" applyFill="1" applyBorder="1" applyAlignment="1">
      <alignment horizontal="center" vertical="center"/>
    </xf>
    <xf numFmtId="20" fontId="0" fillId="19" borderId="9" xfId="0" applyNumberFormat="1" applyFill="1" applyBorder="1" applyAlignment="1">
      <alignment horizontal="center" vertical="center"/>
    </xf>
    <xf numFmtId="20" fontId="5" fillId="15" borderId="9" xfId="0" applyNumberFormat="1" applyFont="1" applyFill="1" applyBorder="1" applyAlignment="1">
      <alignment horizontal="center" vertical="center"/>
    </xf>
    <xf numFmtId="20" fontId="5" fillId="17" borderId="12" xfId="0" applyNumberFormat="1" applyFont="1" applyFill="1" applyBorder="1" applyAlignment="1">
      <alignment horizontal="center" vertical="center"/>
    </xf>
    <xf numFmtId="20" fontId="0" fillId="18" borderId="7" xfId="0" applyNumberFormat="1" applyFill="1" applyBorder="1" applyAlignment="1">
      <alignment horizontal="center" vertical="center"/>
    </xf>
    <xf numFmtId="20" fontId="0" fillId="22" borderId="9" xfId="0" applyNumberFormat="1" applyFill="1" applyBorder="1" applyAlignment="1">
      <alignment horizontal="center" vertical="center"/>
    </xf>
    <xf numFmtId="20" fontId="0" fillId="0" borderId="34" xfId="0" applyNumberFormat="1" applyFill="1" applyBorder="1" applyAlignment="1">
      <alignment horizontal="center" vertical="center"/>
    </xf>
    <xf numFmtId="20" fontId="0" fillId="0" borderId="38" xfId="0" applyNumberFormat="1" applyFill="1" applyBorder="1" applyAlignment="1">
      <alignment horizontal="center" vertical="center"/>
    </xf>
    <xf numFmtId="20" fontId="0" fillId="0" borderId="46" xfId="0" applyNumberFormat="1" applyFill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0" borderId="9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 vertical="center"/>
    </xf>
    <xf numFmtId="9" fontId="0" fillId="0" borderId="9" xfId="1" applyFont="1" applyFill="1" applyBorder="1" applyAlignment="1">
      <alignment horizontal="center" vertical="center"/>
    </xf>
    <xf numFmtId="9" fontId="0" fillId="0" borderId="10" xfId="1" applyFont="1" applyFill="1" applyBorder="1" applyAlignment="1">
      <alignment horizontal="center" vertical="center"/>
    </xf>
    <xf numFmtId="9" fontId="0" fillId="0" borderId="12" xfId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20" fontId="0" fillId="0" borderId="56" xfId="0" applyNumberFormat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3" fontId="0" fillId="0" borderId="40" xfId="0" applyNumberFormat="1" applyFill="1" applyBorder="1" applyAlignment="1">
      <alignment horizontal="center" vertical="center"/>
    </xf>
    <xf numFmtId="9" fontId="0" fillId="0" borderId="39" xfId="1" applyFont="1" applyFill="1" applyBorder="1" applyAlignment="1">
      <alignment horizontal="center" vertical="center"/>
    </xf>
    <xf numFmtId="9" fontId="0" fillId="0" borderId="40" xfId="1" applyFont="1" applyFill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20" fontId="0" fillId="23" borderId="23" xfId="0" applyNumberFormat="1" applyFill="1" applyBorder="1" applyAlignment="1">
      <alignment horizontal="center" vertical="center"/>
    </xf>
    <xf numFmtId="3" fontId="0" fillId="23" borderId="8" xfId="0" applyNumberFormat="1" applyFill="1" applyBorder="1" applyAlignment="1">
      <alignment horizontal="center" vertical="center"/>
    </xf>
    <xf numFmtId="3" fontId="0" fillId="23" borderId="9" xfId="0" applyNumberFormat="1" applyFill="1" applyBorder="1" applyAlignment="1">
      <alignment horizontal="center" vertical="center"/>
    </xf>
    <xf numFmtId="9" fontId="0" fillId="23" borderId="8" xfId="1" applyFont="1" applyFill="1" applyBorder="1" applyAlignment="1">
      <alignment horizontal="center" vertical="center"/>
    </xf>
    <xf numFmtId="9" fontId="0" fillId="23" borderId="9" xfId="1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2" fontId="0" fillId="23" borderId="8" xfId="0" applyNumberFormat="1" applyFill="1" applyBorder="1" applyAlignment="1">
      <alignment horizontal="center" vertical="center"/>
    </xf>
    <xf numFmtId="2" fontId="0" fillId="23" borderId="9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left" vertical="center"/>
    </xf>
    <xf numFmtId="0" fontId="0" fillId="23" borderId="9" xfId="0" applyFill="1" applyBorder="1" applyAlignment="1">
      <alignment horizontal="left" vertical="center"/>
    </xf>
    <xf numFmtId="0" fontId="0" fillId="23" borderId="1" xfId="0" applyFill="1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24" borderId="13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15" xfId="0" applyFont="1" applyFill="1" applyBorder="1" applyAlignment="1">
      <alignment horizontal="center" vertical="center"/>
    </xf>
    <xf numFmtId="0" fontId="0" fillId="23" borderId="39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4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6" borderId="51" xfId="0" applyFont="1" applyFill="1" applyBorder="1" applyAlignment="1">
      <alignment vertical="center" wrapText="1"/>
    </xf>
    <xf numFmtId="0" fontId="1" fillId="6" borderId="52" xfId="0" applyFont="1" applyFill="1" applyBorder="1" applyAlignment="1">
      <alignment vertical="center" wrapText="1"/>
    </xf>
    <xf numFmtId="10" fontId="0" fillId="0" borderId="9" xfId="1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" fontId="0" fillId="0" borderId="11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" fontId="0" fillId="0" borderId="4" xfId="1" applyNumberFormat="1" applyFont="1" applyBorder="1" applyAlignment="1">
      <alignment horizontal="center" vertical="center"/>
    </xf>
    <xf numFmtId="10" fontId="0" fillId="0" borderId="40" xfId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10" fontId="0" fillId="0" borderId="38" xfId="1" applyNumberFormat="1" applyFon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10" fontId="0" fillId="0" borderId="36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  <xf numFmtId="0" fontId="0" fillId="0" borderId="6" xfId="0" applyBorder="1"/>
    <xf numFmtId="0" fontId="12" fillId="0" borderId="53" xfId="0" applyFont="1" applyBorder="1" applyAlignment="1">
      <alignment horizontal="center" vertical="center"/>
    </xf>
    <xf numFmtId="0" fontId="15" fillId="0" borderId="0" xfId="0" applyFont="1"/>
    <xf numFmtId="20" fontId="16" fillId="6" borderId="1" xfId="0" applyNumberFormat="1" applyFont="1" applyFill="1" applyBorder="1" applyAlignment="1">
      <alignment horizontal="center" vertical="center" textRotation="90"/>
    </xf>
    <xf numFmtId="20" fontId="16" fillId="8" borderId="1" xfId="0" applyNumberFormat="1" applyFont="1" applyFill="1" applyBorder="1" applyAlignment="1">
      <alignment horizontal="center" vertical="center" textRotation="90"/>
    </xf>
    <xf numFmtId="20" fontId="16" fillId="10" borderId="1" xfId="0" applyNumberFormat="1" applyFont="1" applyFill="1" applyBorder="1" applyAlignment="1">
      <alignment horizontal="center" vertical="center" textRotation="90"/>
    </xf>
    <xf numFmtId="20" fontId="16" fillId="7" borderId="1" xfId="0" applyNumberFormat="1" applyFont="1" applyFill="1" applyBorder="1" applyAlignment="1">
      <alignment horizontal="center" vertical="center" textRotation="90"/>
    </xf>
    <xf numFmtId="20" fontId="16" fillId="9" borderId="1" xfId="0" applyNumberFormat="1" applyFont="1" applyFill="1" applyBorder="1" applyAlignment="1">
      <alignment horizontal="center" vertical="center" textRotation="90"/>
    </xf>
    <xf numFmtId="20" fontId="16" fillId="11" borderId="1" xfId="0" applyNumberFormat="1" applyFont="1" applyFill="1" applyBorder="1" applyAlignment="1">
      <alignment horizontal="center" vertical="center" textRotation="90"/>
    </xf>
    <xf numFmtId="20" fontId="17" fillId="12" borderId="1" xfId="0" applyNumberFormat="1" applyFont="1" applyFill="1" applyBorder="1" applyAlignment="1">
      <alignment horizontal="center" vertical="center" textRotation="90"/>
    </xf>
    <xf numFmtId="20" fontId="17" fillId="13" borderId="1" xfId="0" applyNumberFormat="1" applyFont="1" applyFill="1" applyBorder="1" applyAlignment="1">
      <alignment horizontal="center" vertical="center" textRotation="90"/>
    </xf>
    <xf numFmtId="20" fontId="17" fillId="14" borderId="1" xfId="0" applyNumberFormat="1" applyFont="1" applyFill="1" applyBorder="1" applyAlignment="1">
      <alignment horizontal="center" vertical="center" textRotation="90"/>
    </xf>
    <xf numFmtId="20" fontId="17" fillId="16" borderId="1" xfId="0" applyNumberFormat="1" applyFont="1" applyFill="1" applyBorder="1" applyAlignment="1">
      <alignment horizontal="center" vertical="center" textRotation="90"/>
    </xf>
    <xf numFmtId="20" fontId="18" fillId="19" borderId="1" xfId="0" applyNumberFormat="1" applyFont="1" applyFill="1" applyBorder="1" applyAlignment="1">
      <alignment horizontal="center" vertical="center" textRotation="90"/>
    </xf>
    <xf numFmtId="20" fontId="17" fillId="15" borderId="1" xfId="0" applyNumberFormat="1" applyFont="1" applyFill="1" applyBorder="1" applyAlignment="1">
      <alignment horizontal="center" vertical="center" textRotation="90"/>
    </xf>
    <xf numFmtId="20" fontId="17" fillId="17" borderId="1" xfId="0" applyNumberFormat="1" applyFont="1" applyFill="1" applyBorder="1" applyAlignment="1">
      <alignment horizontal="center" vertical="center" textRotation="90"/>
    </xf>
    <xf numFmtId="20" fontId="18" fillId="18" borderId="1" xfId="0" applyNumberFormat="1" applyFont="1" applyFill="1" applyBorder="1" applyAlignment="1">
      <alignment horizontal="center" vertical="center" textRotation="90"/>
    </xf>
    <xf numFmtId="20" fontId="17" fillId="21" borderId="1" xfId="0" applyNumberFormat="1" applyFont="1" applyFill="1" applyBorder="1" applyAlignment="1">
      <alignment horizontal="center" vertical="center" textRotation="90"/>
    </xf>
    <xf numFmtId="20" fontId="18" fillId="22" borderId="1" xfId="0" applyNumberFormat="1" applyFont="1" applyFill="1" applyBorder="1" applyAlignment="1">
      <alignment horizontal="center" vertical="center" textRotation="90"/>
    </xf>
    <xf numFmtId="20" fontId="18" fillId="9" borderId="1" xfId="0" applyNumberFormat="1" applyFont="1" applyFill="1" applyBorder="1" applyAlignment="1">
      <alignment horizontal="center" vertical="center" textRotation="90"/>
    </xf>
    <xf numFmtId="20" fontId="16" fillId="19" borderId="1" xfId="0" applyNumberFormat="1" applyFont="1" applyFill="1" applyBorder="1" applyAlignment="1">
      <alignment horizontal="center" vertical="center" textRotation="90"/>
    </xf>
    <xf numFmtId="20" fontId="16" fillId="18" borderId="1" xfId="0" applyNumberFormat="1" applyFont="1" applyFill="1" applyBorder="1" applyAlignment="1">
      <alignment horizontal="center" vertical="center" textRotation="90"/>
    </xf>
    <xf numFmtId="20" fontId="16" fillId="22" borderId="1" xfId="0" applyNumberFormat="1" applyFont="1" applyFill="1" applyBorder="1" applyAlignment="1">
      <alignment horizontal="center" vertical="center" textRotation="90"/>
    </xf>
    <xf numFmtId="20" fontId="18" fillId="7" borderId="1" xfId="0" applyNumberFormat="1" applyFont="1" applyFill="1" applyBorder="1" applyAlignment="1">
      <alignment horizontal="center" vertical="center" textRotation="90"/>
    </xf>
    <xf numFmtId="0" fontId="13" fillId="0" borderId="59" xfId="0" applyFont="1" applyBorder="1" applyAlignment="1">
      <alignment horizontal="center" vertical="center" wrapText="1"/>
    </xf>
    <xf numFmtId="20" fontId="0" fillId="0" borderId="38" xfId="0" applyNumberFormat="1" applyBorder="1" applyAlignment="1">
      <alignment horizontal="center" vertical="center"/>
    </xf>
    <xf numFmtId="2" fontId="0" fillId="0" borderId="3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8" fillId="22" borderId="28" xfId="0" applyFont="1" applyFill="1" applyBorder="1" applyAlignment="1">
      <alignment vertical="center" wrapText="1"/>
    </xf>
    <xf numFmtId="0" fontId="8" fillId="22" borderId="29" xfId="0" applyFont="1" applyFill="1" applyBorder="1" applyAlignment="1">
      <alignment vertical="center" wrapText="1"/>
    </xf>
    <xf numFmtId="0" fontId="4" fillId="21" borderId="28" xfId="0" applyFont="1" applyFill="1" applyBorder="1" applyAlignment="1">
      <alignment vertical="center" wrapText="1"/>
    </xf>
    <xf numFmtId="0" fontId="4" fillId="21" borderId="29" xfId="0" applyFont="1" applyFill="1" applyBorder="1" applyAlignment="1">
      <alignment vertical="center" wrapText="1"/>
    </xf>
    <xf numFmtId="0" fontId="8" fillId="18" borderId="28" xfId="0" applyFont="1" applyFill="1" applyBorder="1" applyAlignment="1">
      <alignment vertical="center" wrapText="1"/>
    </xf>
    <xf numFmtId="0" fontId="8" fillId="18" borderId="29" xfId="0" applyFont="1" applyFill="1" applyBorder="1" applyAlignment="1">
      <alignment vertical="center" wrapText="1"/>
    </xf>
    <xf numFmtId="0" fontId="8" fillId="19" borderId="36" xfId="0" applyFont="1" applyFill="1" applyBorder="1" applyAlignment="1">
      <alignment vertical="center" wrapText="1"/>
    </xf>
    <xf numFmtId="0" fontId="8" fillId="19" borderId="60" xfId="0" applyFont="1" applyFill="1" applyBorder="1" applyAlignment="1">
      <alignment vertical="center" wrapText="1"/>
    </xf>
    <xf numFmtId="0" fontId="4" fillId="17" borderId="36" xfId="0" applyFont="1" applyFill="1" applyBorder="1" applyAlignment="1">
      <alignment vertical="center" wrapText="1"/>
    </xf>
    <xf numFmtId="0" fontId="4" fillId="17" borderId="60" xfId="0" applyFont="1" applyFill="1" applyBorder="1" applyAlignment="1">
      <alignment vertical="center" wrapText="1"/>
    </xf>
    <xf numFmtId="0" fontId="4" fillId="16" borderId="60" xfId="0" applyFont="1" applyFill="1" applyBorder="1" applyAlignment="1">
      <alignment vertical="center" wrapText="1"/>
    </xf>
    <xf numFmtId="0" fontId="4" fillId="15" borderId="5" xfId="0" applyFont="1" applyFill="1" applyBorder="1" applyAlignment="1">
      <alignment vertical="center" wrapText="1"/>
    </xf>
    <xf numFmtId="0" fontId="4" fillId="15" borderId="6" xfId="0" applyFont="1" applyFill="1" applyBorder="1" applyAlignment="1">
      <alignment vertical="center" wrapText="1"/>
    </xf>
    <xf numFmtId="0" fontId="4" fillId="15" borderId="34" xfId="0" applyFont="1" applyFill="1" applyBorder="1" applyAlignment="1">
      <alignment vertical="center" wrapText="1"/>
    </xf>
    <xf numFmtId="0" fontId="4" fillId="14" borderId="5" xfId="0" applyFont="1" applyFill="1" applyBorder="1" applyAlignment="1">
      <alignment vertical="center" wrapText="1"/>
    </xf>
    <xf numFmtId="0" fontId="4" fillId="14" borderId="6" xfId="0" applyFont="1" applyFill="1" applyBorder="1" applyAlignment="1">
      <alignment vertical="center" wrapText="1"/>
    </xf>
    <xf numFmtId="0" fontId="4" fillId="14" borderId="34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4" fillId="13" borderId="6" xfId="0" applyFont="1" applyFill="1" applyBorder="1" applyAlignment="1">
      <alignment vertical="center" wrapText="1"/>
    </xf>
    <xf numFmtId="0" fontId="4" fillId="13" borderId="34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vertical="center" wrapText="1"/>
    </xf>
    <xf numFmtId="0" fontId="4" fillId="12" borderId="14" xfId="0" applyFont="1" applyFill="1" applyBorder="1" applyAlignment="1">
      <alignment vertical="center" wrapText="1"/>
    </xf>
    <xf numFmtId="0" fontId="4" fillId="12" borderId="59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vertical="center" wrapText="1"/>
    </xf>
    <xf numFmtId="0" fontId="1" fillId="11" borderId="54" xfId="0" applyFont="1" applyFill="1" applyBorder="1" applyAlignment="1">
      <alignment vertical="center" wrapText="1"/>
    </xf>
    <xf numFmtId="0" fontId="1" fillId="11" borderId="41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1" fillId="10" borderId="29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9" borderId="29" xfId="0" applyFont="1" applyFill="1" applyBorder="1" applyAlignment="1">
      <alignment vertical="center" wrapText="1"/>
    </xf>
    <xf numFmtId="0" fontId="1" fillId="8" borderId="28" xfId="0" applyFont="1" applyFill="1" applyBorder="1" applyAlignment="1">
      <alignment vertical="center" wrapText="1"/>
    </xf>
    <xf numFmtId="0" fontId="1" fillId="8" borderId="29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59" xfId="0" applyFont="1" applyFill="1" applyBorder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9" xfId="2" applyNumberFormat="1" applyFont="1" applyBorder="1" applyAlignment="1">
      <alignment horizontal="center" vertical="center"/>
    </xf>
    <xf numFmtId="1" fontId="0" fillId="0" borderId="6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0" xfId="0" applyBorder="1"/>
    <xf numFmtId="0" fontId="0" fillId="0" borderId="6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5" fontId="0" fillId="0" borderId="1" xfId="1" applyNumberFormat="1" applyFont="1" applyBorder="1" applyAlignment="1">
      <alignment horizontal="center" vertical="center"/>
    </xf>
    <xf numFmtId="0" fontId="0" fillId="23" borderId="52" xfId="0" applyFill="1" applyBorder="1"/>
    <xf numFmtId="4" fontId="0" fillId="23" borderId="33" xfId="0" applyNumberFormat="1" applyFill="1" applyBorder="1" applyAlignment="1">
      <alignment horizontal="center" vertical="center"/>
    </xf>
    <xf numFmtId="0" fontId="0" fillId="23" borderId="58" xfId="0" applyFill="1" applyBorder="1"/>
    <xf numFmtId="4" fontId="0" fillId="23" borderId="32" xfId="0" applyNumberFormat="1" applyFill="1" applyBorder="1" applyAlignment="1">
      <alignment horizontal="center" vertical="center"/>
    </xf>
    <xf numFmtId="0" fontId="0" fillId="5" borderId="58" xfId="0" applyFill="1" applyBorder="1"/>
    <xf numFmtId="4" fontId="0" fillId="5" borderId="32" xfId="0" applyNumberFormat="1" applyFill="1" applyBorder="1" applyAlignment="1">
      <alignment horizontal="center" vertical="center"/>
    </xf>
    <xf numFmtId="0" fontId="0" fillId="5" borderId="52" xfId="0" applyFill="1" applyBorder="1"/>
    <xf numFmtId="4" fontId="0" fillId="5" borderId="33" xfId="0" applyNumberFormat="1" applyFill="1" applyBorder="1" applyAlignment="1">
      <alignment horizontal="center" vertical="center"/>
    </xf>
    <xf numFmtId="0" fontId="0" fillId="5" borderId="0" xfId="0" applyFill="1" applyBorder="1"/>
    <xf numFmtId="4" fontId="0" fillId="5" borderId="31" xfId="0" applyNumberFormat="1" applyFill="1" applyBorder="1" applyAlignment="1">
      <alignment horizontal="center" vertical="center"/>
    </xf>
    <xf numFmtId="0" fontId="0" fillId="23" borderId="0" xfId="0" applyFill="1" applyBorder="1"/>
    <xf numFmtId="4" fontId="0" fillId="23" borderId="31" xfId="0" applyNumberFormat="1" applyFill="1" applyBorder="1" applyAlignment="1">
      <alignment horizontal="center" vertical="center"/>
    </xf>
    <xf numFmtId="0" fontId="0" fillId="3" borderId="52" xfId="0" applyFill="1" applyBorder="1"/>
    <xf numFmtId="4" fontId="0" fillId="3" borderId="33" xfId="0" applyNumberFormat="1" applyFill="1" applyBorder="1" applyAlignment="1">
      <alignment horizontal="center" vertical="center"/>
    </xf>
    <xf numFmtId="0" fontId="0" fillId="3" borderId="58" xfId="0" applyFill="1" applyBorder="1"/>
    <xf numFmtId="4" fontId="0" fillId="3" borderId="32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" fontId="0" fillId="23" borderId="54" xfId="0" applyNumberFormat="1" applyFill="1" applyBorder="1" applyAlignment="1">
      <alignment horizontal="center" vertical="center"/>
    </xf>
    <xf numFmtId="4" fontId="0" fillId="23" borderId="64" xfId="0" applyNumberFormat="1" applyFill="1" applyBorder="1" applyAlignment="1">
      <alignment horizontal="center" vertical="center"/>
    </xf>
    <xf numFmtId="4" fontId="0" fillId="23" borderId="65" xfId="0" applyNumberFormat="1" applyFill="1" applyBorder="1" applyAlignment="1">
      <alignment horizontal="center" vertical="center"/>
    </xf>
    <xf numFmtId="4" fontId="0" fillId="5" borderId="54" xfId="0" applyNumberFormat="1" applyFill="1" applyBorder="1" applyAlignment="1">
      <alignment horizontal="center" vertical="center"/>
    </xf>
    <xf numFmtId="4" fontId="0" fillId="5" borderId="64" xfId="0" applyNumberFormat="1" applyFill="1" applyBorder="1" applyAlignment="1">
      <alignment horizontal="center" vertical="center"/>
    </xf>
    <xf numFmtId="4" fontId="0" fillId="5" borderId="65" xfId="0" applyNumberFormat="1" applyFill="1" applyBorder="1" applyAlignment="1">
      <alignment horizontal="center" vertical="center"/>
    </xf>
    <xf numFmtId="4" fontId="0" fillId="3" borderId="54" xfId="0" applyNumberFormat="1" applyFill="1" applyBorder="1" applyAlignment="1">
      <alignment horizontal="center" vertical="center"/>
    </xf>
    <xf numFmtId="4" fontId="0" fillId="3" borderId="65" xfId="0" applyNumberForma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0" fillId="27" borderId="68" xfId="0" applyFont="1" applyFill="1" applyBorder="1" applyAlignment="1">
      <alignment horizontal="center" vertical="center" wrapText="1"/>
    </xf>
    <xf numFmtId="0" fontId="21" fillId="28" borderId="69" xfId="0" applyFont="1" applyFill="1" applyBorder="1" applyAlignment="1">
      <alignment horizontal="center" vertical="center" wrapText="1"/>
    </xf>
    <xf numFmtId="0" fontId="21" fillId="28" borderId="7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0" xfId="0" applyFont="1"/>
    <xf numFmtId="0" fontId="1" fillId="0" borderId="34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30" xfId="0" applyFont="1" applyBorder="1"/>
    <xf numFmtId="0" fontId="0" fillId="0" borderId="32" xfId="0" applyBorder="1"/>
    <xf numFmtId="0" fontId="1" fillId="0" borderId="2" xfId="0" applyFont="1" applyBorder="1"/>
    <xf numFmtId="0" fontId="1" fillId="0" borderId="46" xfId="0" applyFont="1" applyBorder="1" applyAlignment="1">
      <alignment horizontal="center" vertical="center"/>
    </xf>
    <xf numFmtId="0" fontId="4" fillId="24" borderId="2" xfId="0" applyFont="1" applyFill="1" applyBorder="1"/>
    <xf numFmtId="0" fontId="4" fillId="8" borderId="2" xfId="0" applyFont="1" applyFill="1" applyBorder="1"/>
    <xf numFmtId="44" fontId="0" fillId="30" borderId="56" xfId="3" applyFont="1" applyFill="1" applyBorder="1" applyAlignment="1">
      <alignment horizontal="center" vertical="center"/>
    </xf>
    <xf numFmtId="44" fontId="0" fillId="30" borderId="55" xfId="3" applyFont="1" applyFill="1" applyBorder="1" applyAlignment="1">
      <alignment horizontal="center" vertical="center"/>
    </xf>
    <xf numFmtId="44" fontId="0" fillId="30" borderId="23" xfId="3" applyFont="1" applyFill="1" applyBorder="1" applyAlignment="1">
      <alignment horizontal="center"/>
    </xf>
    <xf numFmtId="44" fontId="0" fillId="3" borderId="23" xfId="3" applyFont="1" applyFill="1" applyBorder="1" applyAlignment="1">
      <alignment horizontal="center"/>
    </xf>
    <xf numFmtId="44" fontId="0" fillId="30" borderId="90" xfId="3" applyFont="1" applyFill="1" applyBorder="1" applyAlignment="1">
      <alignment horizontal="center"/>
    </xf>
    <xf numFmtId="44" fontId="0" fillId="3" borderId="90" xfId="3" applyFont="1" applyFill="1" applyBorder="1" applyAlignment="1">
      <alignment horizontal="center"/>
    </xf>
    <xf numFmtId="0" fontId="21" fillId="28" borderId="95" xfId="0" applyFont="1" applyFill="1" applyBorder="1" applyAlignment="1">
      <alignment horizontal="center" vertical="center" wrapText="1"/>
    </xf>
    <xf numFmtId="0" fontId="21" fillId="28" borderId="87" xfId="0" applyFont="1" applyFill="1" applyBorder="1" applyAlignment="1">
      <alignment horizontal="center" vertical="center" wrapText="1"/>
    </xf>
    <xf numFmtId="0" fontId="20" fillId="27" borderId="77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1" fillId="28" borderId="100" xfId="0" applyFont="1" applyFill="1" applyBorder="1" applyAlignment="1">
      <alignment horizontal="center" vertical="center" wrapText="1"/>
    </xf>
    <xf numFmtId="0" fontId="21" fillId="28" borderId="101" xfId="0" applyFont="1" applyFill="1" applyBorder="1" applyAlignment="1">
      <alignment horizontal="center" vertical="center" wrapText="1"/>
    </xf>
    <xf numFmtId="0" fontId="21" fillId="28" borderId="102" xfId="0" applyFont="1" applyFill="1" applyBorder="1" applyAlignment="1">
      <alignment horizontal="center" vertical="center" wrapText="1"/>
    </xf>
    <xf numFmtId="0" fontId="21" fillId="28" borderId="30" xfId="0" applyFont="1" applyFill="1" applyBorder="1" applyAlignment="1">
      <alignment horizontal="center" vertical="center" wrapText="1"/>
    </xf>
    <xf numFmtId="0" fontId="20" fillId="27" borderId="0" xfId="0" applyFont="1" applyFill="1" applyBorder="1" applyAlignment="1">
      <alignment horizontal="center" vertical="center" wrapText="1"/>
    </xf>
    <xf numFmtId="0" fontId="21" fillId="28" borderId="106" xfId="0" applyFont="1" applyFill="1" applyBorder="1" applyAlignment="1">
      <alignment horizontal="center" vertical="center" wrapText="1"/>
    </xf>
    <xf numFmtId="0" fontId="21" fillId="28" borderId="29" xfId="0" applyFont="1" applyFill="1" applyBorder="1" applyAlignment="1">
      <alignment horizontal="center" vertical="center" wrapText="1"/>
    </xf>
    <xf numFmtId="0" fontId="21" fillId="28" borderId="111" xfId="0" applyFont="1" applyFill="1" applyBorder="1" applyAlignment="1">
      <alignment horizontal="center" vertical="center" wrapText="1"/>
    </xf>
    <xf numFmtId="0" fontId="21" fillId="28" borderId="112" xfId="0" applyFont="1" applyFill="1" applyBorder="1" applyAlignment="1">
      <alignment horizontal="center" vertical="center" wrapText="1"/>
    </xf>
    <xf numFmtId="44" fontId="1" fillId="4" borderId="92" xfId="0" applyNumberFormat="1" applyFont="1" applyFill="1" applyBorder="1" applyAlignment="1">
      <alignment horizontal="center"/>
    </xf>
    <xf numFmtId="44" fontId="1" fillId="4" borderId="92" xfId="3" applyFont="1" applyFill="1" applyBorder="1" applyAlignment="1">
      <alignment horizontal="center"/>
    </xf>
    <xf numFmtId="0" fontId="0" fillId="0" borderId="107" xfId="0" applyBorder="1"/>
    <xf numFmtId="0" fontId="0" fillId="0" borderId="31" xfId="0" applyBorder="1"/>
    <xf numFmtId="0" fontId="0" fillId="0" borderId="87" xfId="0" applyBorder="1"/>
    <xf numFmtId="0" fontId="0" fillId="0" borderId="33" xfId="0" applyBorder="1"/>
    <xf numFmtId="9" fontId="0" fillId="0" borderId="51" xfId="0" applyNumberFormat="1" applyBorder="1"/>
    <xf numFmtId="9" fontId="0" fillId="0" borderId="31" xfId="1" applyFon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1" fillId="0" borderId="29" xfId="0" applyFont="1" applyBorder="1"/>
    <xf numFmtId="0" fontId="1" fillId="0" borderId="28" xfId="0" applyFont="1" applyBorder="1"/>
    <xf numFmtId="17" fontId="0" fillId="0" borderId="10" xfId="0" applyNumberFormat="1" applyBorder="1" applyAlignment="1">
      <alignment horizontal="left" vertical="center"/>
    </xf>
    <xf numFmtId="44" fontId="21" fillId="28" borderId="100" xfId="3" applyFont="1" applyFill="1" applyBorder="1" applyAlignment="1">
      <alignment horizontal="center" vertical="center" wrapText="1"/>
    </xf>
    <xf numFmtId="44" fontId="21" fillId="28" borderId="69" xfId="3" applyFont="1" applyFill="1" applyBorder="1" applyAlignment="1">
      <alignment horizontal="center" vertical="center" wrapText="1"/>
    </xf>
    <xf numFmtId="44" fontId="21" fillId="28" borderId="70" xfId="3" applyFont="1" applyFill="1" applyBorder="1" applyAlignment="1">
      <alignment horizontal="center" vertical="center" wrapText="1"/>
    </xf>
    <xf numFmtId="44" fontId="21" fillId="28" borderId="106" xfId="3" applyFont="1" applyFill="1" applyBorder="1" applyAlignment="1">
      <alignment horizontal="center" vertical="center" wrapText="1"/>
    </xf>
    <xf numFmtId="44" fontId="21" fillId="28" borderId="101" xfId="3" applyFont="1" applyFill="1" applyBorder="1" applyAlignment="1">
      <alignment horizontal="center" vertical="center" wrapText="1"/>
    </xf>
    <xf numFmtId="44" fontId="21" fillId="28" borderId="102" xfId="3" applyFont="1" applyFill="1" applyBorder="1" applyAlignment="1">
      <alignment horizontal="center" vertical="center" wrapText="1"/>
    </xf>
    <xf numFmtId="44" fontId="21" fillId="28" borderId="30" xfId="3" applyFont="1" applyFill="1" applyBorder="1" applyAlignment="1">
      <alignment horizontal="center" vertical="center" wrapText="1"/>
    </xf>
    <xf numFmtId="44" fontId="21" fillId="28" borderId="29" xfId="3" applyFont="1" applyFill="1" applyBorder="1" applyAlignment="1">
      <alignment horizontal="center" vertical="center" wrapText="1"/>
    </xf>
    <xf numFmtId="44" fontId="21" fillId="28" borderId="111" xfId="3" applyFont="1" applyFill="1" applyBorder="1" applyAlignment="1">
      <alignment horizontal="center" vertical="center" wrapText="1"/>
    </xf>
    <xf numFmtId="44" fontId="21" fillId="28" borderId="112" xfId="3" applyFont="1" applyFill="1" applyBorder="1" applyAlignment="1">
      <alignment horizontal="center" vertical="center" wrapText="1"/>
    </xf>
    <xf numFmtId="44" fontId="0" fillId="0" borderId="0" xfId="3" applyFont="1" applyAlignment="1">
      <alignment horizontal="center" vertical="center"/>
    </xf>
    <xf numFmtId="44" fontId="0" fillId="0" borderId="0" xfId="0" applyNumberFormat="1"/>
    <xf numFmtId="0" fontId="0" fillId="0" borderId="51" xfId="0" applyBorder="1"/>
    <xf numFmtId="0" fontId="0" fillId="0" borderId="58" xfId="0" applyBorder="1"/>
    <xf numFmtId="0" fontId="25" fillId="0" borderId="52" xfId="0" applyFont="1" applyBorder="1" applyAlignment="1">
      <alignment horizontal="center" vertical="center"/>
    </xf>
    <xf numFmtId="0" fontId="0" fillId="4" borderId="28" xfId="0" applyFill="1" applyBorder="1"/>
    <xf numFmtId="0" fontId="0" fillId="4" borderId="3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0" fontId="0" fillId="0" borderId="58" xfId="0" applyNumberFormat="1" applyBorder="1" applyAlignment="1">
      <alignment horizontal="center" vertical="center"/>
    </xf>
    <xf numFmtId="2" fontId="0" fillId="0" borderId="58" xfId="0" applyNumberFormat="1" applyBorder="1" applyAlignment="1">
      <alignment horizontal="center" vertical="center"/>
    </xf>
    <xf numFmtId="20" fontId="0" fillId="0" borderId="58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0" fontId="0" fillId="0" borderId="52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2" fontId="0" fillId="0" borderId="114" xfId="0" applyNumberFormat="1" applyBorder="1" applyAlignment="1">
      <alignment horizontal="center" vertical="center"/>
    </xf>
    <xf numFmtId="1" fontId="0" fillId="0" borderId="114" xfId="0" applyNumberFormat="1" applyBorder="1" applyAlignment="1">
      <alignment horizontal="center" vertical="center"/>
    </xf>
    <xf numFmtId="1" fontId="0" fillId="0" borderId="58" xfId="0" applyNumberFormat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20" fontId="0" fillId="0" borderId="58" xfId="0" applyNumberFormat="1" applyFill="1" applyBorder="1" applyAlignment="1">
      <alignment horizontal="center" vertical="center"/>
    </xf>
    <xf numFmtId="20" fontId="0" fillId="0" borderId="52" xfId="0" applyNumberFormat="1" applyFill="1" applyBorder="1" applyAlignment="1">
      <alignment horizontal="center" vertical="center"/>
    </xf>
    <xf numFmtId="2" fontId="0" fillId="0" borderId="12" xfId="2" applyNumberFormat="1" applyFon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0" fontId="0" fillId="0" borderId="0" xfId="0"/>
    <xf numFmtId="4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164" fontId="0" fillId="0" borderId="56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20" fontId="0" fillId="0" borderId="22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8" fillId="22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vertical="center" wrapText="1"/>
    </xf>
    <xf numFmtId="0" fontId="4" fillId="15" borderId="2" xfId="0" applyFont="1" applyFill="1" applyBorder="1" applyAlignment="1">
      <alignment vertical="center" wrapText="1"/>
    </xf>
    <xf numFmtId="0" fontId="4" fillId="16" borderId="2" xfId="0" applyFont="1" applyFill="1" applyBorder="1" applyAlignment="1">
      <alignment vertical="center" wrapText="1"/>
    </xf>
    <xf numFmtId="0" fontId="4" fillId="17" borderId="2" xfId="0" applyFont="1" applyFill="1" applyBorder="1" applyAlignment="1">
      <alignment vertical="center" wrapText="1"/>
    </xf>
    <xf numFmtId="0" fontId="8" fillId="19" borderId="2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vertical="center" wrapText="1"/>
    </xf>
    <xf numFmtId="0" fontId="4" fillId="21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8" fillId="19" borderId="2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8" fillId="22" borderId="2" xfId="0" applyFont="1" applyFill="1" applyBorder="1" applyAlignment="1">
      <alignment horizontal="center" vertical="center" wrapText="1"/>
    </xf>
    <xf numFmtId="44" fontId="0" fillId="0" borderId="0" xfId="0" applyNumberFormat="1" applyBorder="1"/>
    <xf numFmtId="44" fontId="0" fillId="0" borderId="0" xfId="3" applyFont="1"/>
    <xf numFmtId="164" fontId="0" fillId="0" borderId="16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23" borderId="8" xfId="0" applyNumberFormat="1" applyFill="1" applyBorder="1" applyAlignment="1">
      <alignment horizontal="center" vertical="center"/>
    </xf>
    <xf numFmtId="164" fontId="0" fillId="23" borderId="9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20" fillId="28" borderId="96" xfId="0" applyFont="1" applyFill="1" applyBorder="1" applyAlignment="1">
      <alignment horizontal="center" vertical="center" wrapText="1"/>
    </xf>
    <xf numFmtId="0" fontId="20" fillId="28" borderId="100" xfId="0" applyFont="1" applyFill="1" applyBorder="1" applyAlignment="1">
      <alignment horizontal="center" vertical="center" wrapText="1"/>
    </xf>
    <xf numFmtId="0" fontId="20" fillId="28" borderId="69" xfId="0" applyFont="1" applyFill="1" applyBorder="1" applyAlignment="1">
      <alignment horizontal="center" vertical="center" wrapText="1"/>
    </xf>
    <xf numFmtId="0" fontId="20" fillId="28" borderId="70" xfId="0" applyFont="1" applyFill="1" applyBorder="1" applyAlignment="1">
      <alignment horizontal="center" vertical="center" wrapText="1"/>
    </xf>
    <xf numFmtId="0" fontId="20" fillId="28" borderId="106" xfId="0" applyFont="1" applyFill="1" applyBorder="1" applyAlignment="1">
      <alignment horizontal="center" vertical="center" wrapText="1"/>
    </xf>
    <xf numFmtId="0" fontId="20" fillId="28" borderId="97" xfId="0" applyFont="1" applyFill="1" applyBorder="1" applyAlignment="1">
      <alignment horizontal="center" vertical="center" wrapText="1"/>
    </xf>
    <xf numFmtId="0" fontId="20" fillId="28" borderId="110" xfId="0" applyFont="1" applyFill="1" applyBorder="1" applyAlignment="1">
      <alignment horizontal="center" vertical="center" wrapText="1"/>
    </xf>
    <xf numFmtId="0" fontId="20" fillId="28" borderId="85" xfId="0" applyFont="1" applyFill="1" applyBorder="1" applyAlignment="1">
      <alignment horizontal="center" vertical="center" wrapText="1"/>
    </xf>
    <xf numFmtId="0" fontId="20" fillId="28" borderId="86" xfId="0" applyFont="1" applyFill="1" applyBorder="1" applyAlignment="1">
      <alignment horizontal="center" vertical="center" wrapText="1"/>
    </xf>
    <xf numFmtId="44" fontId="20" fillId="28" borderId="100" xfId="3" applyFont="1" applyFill="1" applyBorder="1" applyAlignment="1">
      <alignment horizontal="center" vertical="center" wrapText="1"/>
    </xf>
    <xf numFmtId="44" fontId="20" fillId="28" borderId="69" xfId="3" applyFont="1" applyFill="1" applyBorder="1" applyAlignment="1">
      <alignment horizontal="center" vertical="center" wrapText="1"/>
    </xf>
    <xf numFmtId="44" fontId="20" fillId="28" borderId="70" xfId="3" applyFont="1" applyFill="1" applyBorder="1" applyAlignment="1">
      <alignment horizontal="center" vertical="center" wrapText="1"/>
    </xf>
    <xf numFmtId="44" fontId="20" fillId="28" borderId="106" xfId="3" applyFont="1" applyFill="1" applyBorder="1" applyAlignment="1">
      <alignment horizontal="center" vertical="center" wrapText="1"/>
    </xf>
    <xf numFmtId="44" fontId="20" fillId="28" borderId="110" xfId="3" applyFont="1" applyFill="1" applyBorder="1" applyAlignment="1">
      <alignment horizontal="center" vertical="center" wrapText="1"/>
    </xf>
    <xf numFmtId="44" fontId="20" fillId="28" borderId="85" xfId="3" applyFont="1" applyFill="1" applyBorder="1" applyAlignment="1">
      <alignment horizontal="center" vertical="center" wrapText="1"/>
    </xf>
    <xf numFmtId="44" fontId="20" fillId="28" borderId="86" xfId="3" applyFont="1" applyFill="1" applyBorder="1" applyAlignment="1">
      <alignment horizontal="center" vertical="center" wrapText="1"/>
    </xf>
    <xf numFmtId="44" fontId="0" fillId="0" borderId="1" xfId="3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/>
    <xf numFmtId="44" fontId="1" fillId="0" borderId="1" xfId="0" applyNumberFormat="1" applyFont="1" applyBorder="1" applyAlignment="1">
      <alignment horizontal="center" vertical="center"/>
    </xf>
    <xf numFmtId="0" fontId="27" fillId="0" borderId="0" xfId="0" applyFont="1"/>
    <xf numFmtId="0" fontId="0" fillId="34" borderId="35" xfId="0" applyFill="1" applyBorder="1" applyAlignment="1">
      <alignment horizontal="centerContinuous" vertical="center"/>
    </xf>
    <xf numFmtId="0" fontId="0" fillId="34" borderId="114" xfId="0" applyFill="1" applyBorder="1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33" borderId="35" xfId="0" applyFill="1" applyBorder="1" applyAlignment="1">
      <alignment horizontal="center" vertical="center" wrapText="1"/>
    </xf>
    <xf numFmtId="0" fontId="0" fillId="33" borderId="115" xfId="0" applyFill="1" applyBorder="1" applyAlignment="1">
      <alignment horizontal="center" vertical="center" wrapText="1"/>
    </xf>
    <xf numFmtId="0" fontId="27" fillId="0" borderId="3" xfId="0" applyFont="1" applyBorder="1"/>
    <xf numFmtId="165" fontId="0" fillId="0" borderId="116" xfId="0" applyNumberFormat="1" applyBorder="1" applyAlignment="1">
      <alignment horizontal="center" vertical="center"/>
    </xf>
    <xf numFmtId="4" fontId="0" fillId="0" borderId="117" xfId="0" applyNumberFormat="1" applyBorder="1" applyAlignment="1">
      <alignment horizontal="center" vertical="center"/>
    </xf>
    <xf numFmtId="0" fontId="27" fillId="33" borderId="64" xfId="0" applyFont="1" applyFill="1" applyBorder="1"/>
    <xf numFmtId="165" fontId="0" fillId="33" borderId="118" xfId="0" applyNumberFormat="1" applyFill="1" applyBorder="1" applyAlignment="1">
      <alignment horizontal="center" vertical="center"/>
    </xf>
    <xf numFmtId="4" fontId="0" fillId="33" borderId="119" xfId="0" applyNumberFormat="1" applyFill="1" applyBorder="1" applyAlignment="1">
      <alignment horizontal="center" vertical="center"/>
    </xf>
    <xf numFmtId="0" fontId="27" fillId="0" borderId="64" xfId="0" applyFont="1" applyBorder="1"/>
    <xf numFmtId="165" fontId="0" fillId="0" borderId="118" xfId="0" applyNumberFormat="1" applyBorder="1" applyAlignment="1">
      <alignment horizontal="center" vertical="center"/>
    </xf>
    <xf numFmtId="4" fontId="0" fillId="0" borderId="119" xfId="0" applyNumberFormat="1" applyBorder="1" applyAlignment="1">
      <alignment horizontal="center" vertical="center"/>
    </xf>
    <xf numFmtId="0" fontId="27" fillId="0" borderId="4" xfId="0" applyFont="1" applyBorder="1"/>
    <xf numFmtId="165" fontId="0" fillId="0" borderId="120" xfId="0" applyNumberFormat="1" applyBorder="1" applyAlignment="1">
      <alignment horizontal="center" vertical="center"/>
    </xf>
    <xf numFmtId="4" fontId="0" fillId="0" borderId="121" xfId="0" applyNumberFormat="1" applyBorder="1" applyAlignment="1">
      <alignment horizontal="center" vertical="center"/>
    </xf>
    <xf numFmtId="0" fontId="1" fillId="0" borderId="0" xfId="0" applyFont="1" applyAlignment="1"/>
    <xf numFmtId="44" fontId="1" fillId="0" borderId="0" xfId="3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33" borderId="0" xfId="0" applyFill="1" applyBorder="1" applyAlignment="1">
      <alignment horizontal="center" vertical="center" wrapText="1"/>
    </xf>
    <xf numFmtId="44" fontId="0" fillId="0" borderId="122" xfId="3" applyFont="1" applyBorder="1" applyAlignment="1">
      <alignment horizontal="center" vertical="center"/>
    </xf>
    <xf numFmtId="9" fontId="0" fillId="0" borderId="122" xfId="1" applyFont="1" applyBorder="1" applyAlignment="1">
      <alignment horizontal="center" vertical="center"/>
    </xf>
    <xf numFmtId="44" fontId="0" fillId="0" borderId="0" xfId="3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Font="1" applyAlignment="1"/>
    <xf numFmtId="0" fontId="0" fillId="0" borderId="57" xfId="0" applyBorder="1" applyAlignment="1">
      <alignment horizontal="center" vertical="center"/>
    </xf>
    <xf numFmtId="165" fontId="0" fillId="0" borderId="124" xfId="1" applyNumberFormat="1" applyFont="1" applyBorder="1" applyAlignment="1">
      <alignment horizontal="center" vertical="center"/>
    </xf>
    <xf numFmtId="43" fontId="0" fillId="0" borderId="5" xfId="0" applyNumberFormat="1" applyBorder="1" applyAlignment="1">
      <alignment horizontal="center" vertical="center"/>
    </xf>
    <xf numFmtId="43" fontId="0" fillId="0" borderId="39" xfId="0" applyNumberFormat="1" applyBorder="1" applyAlignment="1">
      <alignment horizontal="center" vertical="center"/>
    </xf>
    <xf numFmtId="43" fontId="0" fillId="0" borderId="39" xfId="2" applyFont="1" applyBorder="1" applyAlignment="1">
      <alignment horizontal="center" vertical="center"/>
    </xf>
    <xf numFmtId="43" fontId="0" fillId="0" borderId="6" xfId="2" applyFont="1" applyBorder="1" applyAlignment="1">
      <alignment horizontal="center" vertical="center"/>
    </xf>
    <xf numFmtId="43" fontId="0" fillId="0" borderId="4" xfId="0" applyNumberFormat="1" applyBorder="1" applyAlignment="1">
      <alignment horizontal="center" vertical="center"/>
    </xf>
    <xf numFmtId="43" fontId="0" fillId="0" borderId="4" xfId="2" applyFont="1" applyBorder="1" applyAlignment="1">
      <alignment horizontal="center" vertical="center"/>
    </xf>
    <xf numFmtId="43" fontId="0" fillId="0" borderId="5" xfId="0" applyNumberFormat="1" applyBorder="1"/>
    <xf numFmtId="43" fontId="0" fillId="0" borderId="39" xfId="0" applyNumberFormat="1" applyBorder="1"/>
    <xf numFmtId="43" fontId="0" fillId="0" borderId="6" xfId="0" applyNumberFormat="1" applyBorder="1"/>
    <xf numFmtId="43" fontId="0" fillId="0" borderId="4" xfId="0" applyNumberFormat="1" applyBorder="1"/>
    <xf numFmtId="43" fontId="0" fillId="0" borderId="1" xfId="2" applyFont="1" applyBorder="1" applyAlignment="1">
      <alignment horizontal="left" vertical="center"/>
    </xf>
    <xf numFmtId="44" fontId="0" fillId="0" borderId="1" xfId="3" applyFont="1" applyBorder="1" applyAlignment="1">
      <alignment horizontal="left" vertical="center"/>
    </xf>
    <xf numFmtId="44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22" xfId="0" applyFont="1" applyBorder="1"/>
    <xf numFmtId="0" fontId="0" fillId="0" borderId="56" xfId="0" applyFont="1" applyBorder="1"/>
    <xf numFmtId="0" fontId="8" fillId="30" borderId="13" xfId="0" applyFont="1" applyFill="1" applyBorder="1" applyAlignment="1">
      <alignment horizontal="center" vertical="center"/>
    </xf>
    <xf numFmtId="0" fontId="8" fillId="30" borderId="14" xfId="0" applyFont="1" applyFill="1" applyBorder="1" applyAlignment="1">
      <alignment horizontal="center" vertical="center"/>
    </xf>
    <xf numFmtId="0" fontId="8" fillId="30" borderId="32" xfId="0" applyFont="1" applyFill="1" applyBorder="1" applyAlignment="1">
      <alignment horizontal="center" vertical="center"/>
    </xf>
    <xf numFmtId="0" fontId="8" fillId="35" borderId="13" xfId="0" applyFont="1" applyFill="1" applyBorder="1" applyAlignment="1">
      <alignment horizontal="center" vertical="center"/>
    </xf>
    <xf numFmtId="0" fontId="8" fillId="35" borderId="53" xfId="0" applyFont="1" applyFill="1" applyBorder="1" applyAlignment="1">
      <alignment horizontal="center" vertical="center"/>
    </xf>
    <xf numFmtId="0" fontId="8" fillId="35" borderId="32" xfId="0" applyFont="1" applyFill="1" applyBorder="1" applyAlignment="1">
      <alignment horizontal="center" vertical="center"/>
    </xf>
    <xf numFmtId="0" fontId="0" fillId="5" borderId="23" xfId="0" applyFont="1" applyFill="1" applyBorder="1"/>
    <xf numFmtId="44" fontId="0" fillId="5" borderId="8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horizontal="center" vertical="center"/>
    </xf>
    <xf numFmtId="165" fontId="0" fillId="5" borderId="123" xfId="1" applyNumberFormat="1" applyFont="1" applyFill="1" applyBorder="1" applyAlignment="1">
      <alignment horizontal="center" vertical="center"/>
    </xf>
    <xf numFmtId="43" fontId="0" fillId="5" borderId="8" xfId="2" applyFont="1" applyFill="1" applyBorder="1"/>
    <xf numFmtId="44" fontId="0" fillId="5" borderId="1" xfId="0" applyNumberFormat="1" applyFill="1" applyBorder="1"/>
    <xf numFmtId="0" fontId="0" fillId="5" borderId="56" xfId="0" applyFont="1" applyFill="1" applyBorder="1"/>
    <xf numFmtId="44" fontId="0" fillId="5" borderId="39" xfId="3" applyFont="1" applyFill="1" applyBorder="1" applyAlignment="1">
      <alignment horizontal="center" vertical="center"/>
    </xf>
    <xf numFmtId="44" fontId="0" fillId="5" borderId="4" xfId="3" applyFont="1" applyFill="1" applyBorder="1" applyAlignment="1">
      <alignment horizontal="center" vertical="center"/>
    </xf>
    <xf numFmtId="165" fontId="0" fillId="5" borderId="124" xfId="1" applyNumberFormat="1" applyFont="1" applyFill="1" applyBorder="1" applyAlignment="1">
      <alignment horizontal="center" vertical="center"/>
    </xf>
    <xf numFmtId="0" fontId="0" fillId="5" borderId="27" xfId="0" applyFont="1" applyFill="1" applyBorder="1"/>
    <xf numFmtId="44" fontId="0" fillId="5" borderId="18" xfId="3" applyFont="1" applyFill="1" applyBorder="1" applyAlignment="1">
      <alignment horizontal="center" vertical="center"/>
    </xf>
    <xf numFmtId="44" fontId="0" fillId="5" borderId="65" xfId="3" applyFont="1" applyFill="1" applyBorder="1" applyAlignment="1">
      <alignment horizontal="center" vertical="center"/>
    </xf>
    <xf numFmtId="165" fontId="0" fillId="5" borderId="32" xfId="1" applyNumberFormat="1" applyFont="1" applyFill="1" applyBorder="1" applyAlignment="1">
      <alignment horizontal="center" vertical="center"/>
    </xf>
    <xf numFmtId="44" fontId="0" fillId="5" borderId="39" xfId="3" applyNumberFormat="1" applyFont="1" applyFill="1" applyBorder="1" applyAlignment="1">
      <alignment horizontal="center" vertical="center"/>
    </xf>
    <xf numFmtId="165" fontId="1" fillId="33" borderId="0" xfId="1" applyNumberFormat="1" applyFont="1" applyFill="1" applyAlignment="1">
      <alignment horizontal="center" vertical="center"/>
    </xf>
    <xf numFmtId="165" fontId="1" fillId="36" borderId="0" xfId="1" applyNumberFormat="1" applyFont="1" applyFill="1" applyAlignment="1">
      <alignment horizontal="center" vertical="center"/>
    </xf>
    <xf numFmtId="0" fontId="1" fillId="33" borderId="0" xfId="0" applyFont="1" applyFill="1" applyAlignment="1">
      <alignment horizontal="left" vertical="center"/>
    </xf>
    <xf numFmtId="0" fontId="1" fillId="36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31" xfId="0" applyNumberFormat="1" applyBorder="1" applyAlignment="1">
      <alignment horizontal="center" vertical="center"/>
    </xf>
    <xf numFmtId="0" fontId="4" fillId="37" borderId="30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0" fillId="35" borderId="107" xfId="0" applyFill="1" applyBorder="1"/>
    <xf numFmtId="0" fontId="0" fillId="35" borderId="54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64" xfId="0" applyFill="1" applyBorder="1" applyAlignment="1">
      <alignment horizontal="center" vertical="center"/>
    </xf>
    <xf numFmtId="0" fontId="0" fillId="35" borderId="87" xfId="0" applyFill="1" applyBorder="1"/>
    <xf numFmtId="167" fontId="0" fillId="35" borderId="65" xfId="0" applyNumberFormat="1" applyFill="1" applyBorder="1" applyAlignment="1">
      <alignment horizontal="center" vertical="center"/>
    </xf>
    <xf numFmtId="167" fontId="0" fillId="35" borderId="58" xfId="0" applyNumberFormat="1" applyFill="1" applyBorder="1" applyAlignment="1">
      <alignment horizontal="center" vertical="center"/>
    </xf>
    <xf numFmtId="167" fontId="0" fillId="35" borderId="32" xfId="0" applyNumberFormat="1" applyFill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62" xfId="0" applyNumberFormat="1" applyBorder="1" applyAlignment="1">
      <alignment horizontal="center" vertical="center"/>
    </xf>
    <xf numFmtId="1" fontId="0" fillId="0" borderId="62" xfId="0" applyNumberFormat="1" applyBorder="1" applyAlignment="1">
      <alignment horizontal="center" vertical="center"/>
    </xf>
    <xf numFmtId="2" fontId="0" fillId="0" borderId="62" xfId="0" applyNumberFormat="1" applyBorder="1" applyAlignment="1">
      <alignment horizontal="center" vertical="center"/>
    </xf>
    <xf numFmtId="0" fontId="4" fillId="38" borderId="13" xfId="0" applyFont="1" applyFill="1" applyBorder="1" applyAlignment="1">
      <alignment horizontal="center" vertical="center"/>
    </xf>
    <xf numFmtId="0" fontId="4" fillId="38" borderId="53" xfId="0" applyFont="1" applyFill="1" applyBorder="1" applyAlignment="1">
      <alignment horizontal="center" vertical="center" wrapText="1"/>
    </xf>
    <xf numFmtId="0" fontId="4" fillId="38" borderId="30" xfId="0" applyFont="1" applyFill="1" applyBorder="1" applyAlignment="1">
      <alignment horizontal="center" vertical="center" wrapText="1"/>
    </xf>
    <xf numFmtId="0" fontId="7" fillId="39" borderId="17" xfId="0" applyFont="1" applyFill="1" applyBorder="1" applyAlignment="1">
      <alignment horizontal="left" vertical="center"/>
    </xf>
    <xf numFmtId="0" fontId="7" fillId="39" borderId="62" xfId="0" applyNumberFormat="1" applyFont="1" applyFill="1" applyBorder="1" applyAlignment="1">
      <alignment horizontal="center" vertical="center"/>
    </xf>
    <xf numFmtId="1" fontId="7" fillId="39" borderId="62" xfId="0" applyNumberFormat="1" applyFont="1" applyFill="1" applyBorder="1" applyAlignment="1">
      <alignment horizontal="center" vertical="center"/>
    </xf>
    <xf numFmtId="2" fontId="7" fillId="39" borderId="62" xfId="0" applyNumberFormat="1" applyFont="1" applyFill="1" applyBorder="1" applyAlignment="1">
      <alignment horizontal="center" vertical="center"/>
    </xf>
    <xf numFmtId="2" fontId="7" fillId="39" borderId="31" xfId="0" applyNumberFormat="1" applyFont="1" applyFill="1" applyBorder="1" applyAlignment="1">
      <alignment horizontal="center" vertical="center"/>
    </xf>
    <xf numFmtId="0" fontId="7" fillId="39" borderId="18" xfId="0" applyFont="1" applyFill="1" applyBorder="1" applyAlignment="1">
      <alignment horizontal="left" vertical="center"/>
    </xf>
    <xf numFmtId="0" fontId="7" fillId="39" borderId="125" xfId="0" applyNumberFormat="1" applyFont="1" applyFill="1" applyBorder="1" applyAlignment="1">
      <alignment horizontal="center" vertical="center"/>
    </xf>
    <xf numFmtId="1" fontId="7" fillId="39" borderId="125" xfId="0" applyNumberFormat="1" applyFont="1" applyFill="1" applyBorder="1" applyAlignment="1">
      <alignment horizontal="center" vertical="center"/>
    </xf>
    <xf numFmtId="2" fontId="7" fillId="39" borderId="125" xfId="0" applyNumberFormat="1" applyFont="1" applyFill="1" applyBorder="1" applyAlignment="1">
      <alignment horizontal="center" vertical="center"/>
    </xf>
    <xf numFmtId="2" fontId="7" fillId="39" borderId="32" xfId="0" applyNumberFormat="1" applyFont="1" applyFill="1" applyBorder="1" applyAlignment="1">
      <alignment horizontal="center" vertical="center"/>
    </xf>
    <xf numFmtId="9" fontId="0" fillId="0" borderId="0" xfId="1" applyFont="1" applyBorder="1"/>
    <xf numFmtId="0" fontId="0" fillId="0" borderId="122" xfId="0" applyBorder="1"/>
    <xf numFmtId="2" fontId="0" fillId="0" borderId="0" xfId="0" applyNumberFormat="1" applyBorder="1"/>
    <xf numFmtId="43" fontId="1" fillId="0" borderId="0" xfId="0" applyNumberFormat="1" applyFont="1"/>
    <xf numFmtId="0" fontId="1" fillId="0" borderId="58" xfId="0" applyFont="1" applyBorder="1"/>
    <xf numFmtId="43" fontId="1" fillId="0" borderId="58" xfId="0" applyNumberFormat="1" applyFont="1" applyBorder="1"/>
    <xf numFmtId="166" fontId="0" fillId="0" borderId="0" xfId="2" applyNumberFormat="1" applyFont="1" applyBorder="1"/>
    <xf numFmtId="0" fontId="0" fillId="0" borderId="0" xfId="0" applyFill="1" applyBorder="1" applyAlignment="1">
      <alignment horizontal="left" vertical="center"/>
    </xf>
    <xf numFmtId="164" fontId="0" fillId="0" borderId="0" xfId="0" applyNumberFormat="1"/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54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7" borderId="52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8" borderId="51" xfId="0" applyFont="1" applyFill="1" applyBorder="1" applyAlignment="1">
      <alignment horizontal="center" vertical="center" wrapText="1"/>
    </xf>
    <xf numFmtId="0" fontId="1" fillId="8" borderId="52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9" borderId="51" xfId="0" applyFont="1" applyFill="1" applyBorder="1" applyAlignment="1">
      <alignment horizontal="center" vertical="center" wrapText="1"/>
    </xf>
    <xf numFmtId="0" fontId="1" fillId="9" borderId="52" xfId="0" applyFont="1" applyFill="1" applyBorder="1" applyAlignment="1">
      <alignment horizontal="center" vertical="center" wrapText="1"/>
    </xf>
    <xf numFmtId="0" fontId="1" fillId="9" borderId="33" xfId="0" applyFont="1" applyFill="1" applyBorder="1" applyAlignment="1">
      <alignment horizontal="center" vertical="center" wrapText="1"/>
    </xf>
    <xf numFmtId="0" fontId="1" fillId="10" borderId="51" xfId="0" applyFont="1" applyFill="1" applyBorder="1" applyAlignment="1">
      <alignment horizontal="center" vertical="center" wrapText="1"/>
    </xf>
    <xf numFmtId="0" fontId="1" fillId="10" borderId="52" xfId="0" applyFont="1" applyFill="1" applyBorder="1" applyAlignment="1">
      <alignment horizontal="center" vertical="center" wrapText="1"/>
    </xf>
    <xf numFmtId="0" fontId="1" fillId="10" borderId="33" xfId="0" applyFont="1" applyFill="1" applyBorder="1" applyAlignment="1">
      <alignment horizontal="center" vertical="center" wrapText="1"/>
    </xf>
    <xf numFmtId="0" fontId="1" fillId="11" borderId="51" xfId="0" applyFont="1" applyFill="1" applyBorder="1" applyAlignment="1">
      <alignment horizontal="center" vertical="center" wrapText="1"/>
    </xf>
    <xf numFmtId="0" fontId="1" fillId="11" borderId="52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4" fillId="12" borderId="51" xfId="0" applyFont="1" applyFill="1" applyBorder="1" applyAlignment="1">
      <alignment horizontal="center" vertical="center" wrapText="1"/>
    </xf>
    <xf numFmtId="0" fontId="4" fillId="12" borderId="52" xfId="0" applyFont="1" applyFill="1" applyBorder="1" applyAlignment="1">
      <alignment horizontal="center" vertical="center" wrapText="1"/>
    </xf>
    <xf numFmtId="0" fontId="4" fillId="12" borderId="33" xfId="0" applyFont="1" applyFill="1" applyBorder="1" applyAlignment="1">
      <alignment horizontal="center" vertical="center" wrapText="1"/>
    </xf>
    <xf numFmtId="0" fontId="4" fillId="13" borderId="51" xfId="0" applyFont="1" applyFill="1" applyBorder="1" applyAlignment="1">
      <alignment horizontal="center" vertical="center" wrapText="1"/>
    </xf>
    <xf numFmtId="0" fontId="4" fillId="13" borderId="52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4" borderId="51" xfId="0" applyFont="1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wrapText="1"/>
    </xf>
    <xf numFmtId="0" fontId="4" fillId="15" borderId="51" xfId="0" applyFont="1" applyFill="1" applyBorder="1" applyAlignment="1">
      <alignment horizontal="center" vertical="center" wrapText="1"/>
    </xf>
    <xf numFmtId="0" fontId="4" fillId="15" borderId="52" xfId="0" applyFont="1" applyFill="1" applyBorder="1" applyAlignment="1">
      <alignment horizontal="center" vertical="center" wrapText="1"/>
    </xf>
    <xf numFmtId="0" fontId="4" fillId="15" borderId="33" xfId="0" applyFont="1" applyFill="1" applyBorder="1" applyAlignment="1">
      <alignment horizontal="center" vertical="center" wrapText="1"/>
    </xf>
    <xf numFmtId="0" fontId="4" fillId="16" borderId="51" xfId="0" applyFont="1" applyFill="1" applyBorder="1" applyAlignment="1">
      <alignment horizontal="center" vertical="center" wrapText="1"/>
    </xf>
    <xf numFmtId="0" fontId="4" fillId="16" borderId="52" xfId="0" applyFont="1" applyFill="1" applyBorder="1" applyAlignment="1">
      <alignment horizontal="center" vertical="center" wrapText="1"/>
    </xf>
    <xf numFmtId="0" fontId="4" fillId="16" borderId="33" xfId="0" applyFont="1" applyFill="1" applyBorder="1" applyAlignment="1">
      <alignment horizontal="center" vertical="center" wrapText="1"/>
    </xf>
    <xf numFmtId="0" fontId="4" fillId="17" borderId="51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8" fillId="19" borderId="51" xfId="0" applyFont="1" applyFill="1" applyBorder="1" applyAlignment="1">
      <alignment horizontal="center" vertical="center" wrapText="1"/>
    </xf>
    <xf numFmtId="0" fontId="8" fillId="19" borderId="52" xfId="0" applyFont="1" applyFill="1" applyBorder="1" applyAlignment="1">
      <alignment horizontal="center" vertical="center" wrapText="1"/>
    </xf>
    <xf numFmtId="0" fontId="8" fillId="19" borderId="33" xfId="0" applyFont="1" applyFill="1" applyBorder="1" applyAlignment="1">
      <alignment horizontal="center" vertical="center" wrapText="1"/>
    </xf>
    <xf numFmtId="0" fontId="8" fillId="18" borderId="51" xfId="0" applyFont="1" applyFill="1" applyBorder="1" applyAlignment="1">
      <alignment horizontal="center" vertical="center" wrapText="1"/>
    </xf>
    <xf numFmtId="0" fontId="8" fillId="18" borderId="52" xfId="0" applyFont="1" applyFill="1" applyBorder="1" applyAlignment="1">
      <alignment horizontal="center" vertical="center" wrapText="1"/>
    </xf>
    <xf numFmtId="0" fontId="8" fillId="18" borderId="33" xfId="0" applyFont="1" applyFill="1" applyBorder="1" applyAlignment="1">
      <alignment horizontal="center" vertical="center" wrapText="1"/>
    </xf>
    <xf numFmtId="0" fontId="4" fillId="20" borderId="51" xfId="0" applyFont="1" applyFill="1" applyBorder="1" applyAlignment="1">
      <alignment horizontal="center" vertical="center" wrapText="1"/>
    </xf>
    <xf numFmtId="0" fontId="4" fillId="20" borderId="52" xfId="0" applyFont="1" applyFill="1" applyBorder="1" applyAlignment="1">
      <alignment horizontal="center" vertical="center" wrapText="1"/>
    </xf>
    <xf numFmtId="0" fontId="4" fillId="20" borderId="33" xfId="0" applyFont="1" applyFill="1" applyBorder="1" applyAlignment="1">
      <alignment horizontal="center" vertical="center" wrapText="1"/>
    </xf>
    <xf numFmtId="0" fontId="8" fillId="22" borderId="51" xfId="0" applyFont="1" applyFill="1" applyBorder="1" applyAlignment="1">
      <alignment horizontal="center" vertical="center" wrapText="1"/>
    </xf>
    <xf numFmtId="0" fontId="8" fillId="22" borderId="52" xfId="0" applyFont="1" applyFill="1" applyBorder="1" applyAlignment="1">
      <alignment horizontal="center" vertical="center" wrapText="1"/>
    </xf>
    <xf numFmtId="0" fontId="8" fillId="22" borderId="33" xfId="0" applyFont="1" applyFill="1" applyBorder="1" applyAlignment="1">
      <alignment horizontal="center" vertical="center" wrapText="1"/>
    </xf>
    <xf numFmtId="0" fontId="4" fillId="21" borderId="51" xfId="0" applyFont="1" applyFill="1" applyBorder="1" applyAlignment="1">
      <alignment horizontal="center" vertical="center" wrapText="1"/>
    </xf>
    <xf numFmtId="0" fontId="4" fillId="21" borderId="52" xfId="0" applyFont="1" applyFill="1" applyBorder="1" applyAlignment="1">
      <alignment horizontal="center" vertical="center" wrapText="1"/>
    </xf>
    <xf numFmtId="0" fontId="4" fillId="21" borderId="33" xfId="0" applyFont="1" applyFill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center" vertical="center" wrapText="1"/>
    </xf>
    <xf numFmtId="0" fontId="1" fillId="5" borderId="57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6" borderId="60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8" fillId="22" borderId="28" xfId="0" applyFont="1" applyFill="1" applyBorder="1" applyAlignment="1">
      <alignment horizontal="center" vertical="center" wrapText="1"/>
    </xf>
    <xf numFmtId="0" fontId="8" fillId="22" borderId="29" xfId="0" applyFont="1" applyFill="1" applyBorder="1" applyAlignment="1">
      <alignment horizontal="center" vertical="center" wrapText="1"/>
    </xf>
    <xf numFmtId="0" fontId="8" fillId="22" borderId="30" xfId="0" applyFont="1" applyFill="1" applyBorder="1" applyAlignment="1">
      <alignment horizontal="center" vertical="center" wrapText="1"/>
    </xf>
    <xf numFmtId="0" fontId="4" fillId="21" borderId="28" xfId="0" applyFont="1" applyFill="1" applyBorder="1" applyAlignment="1">
      <alignment horizontal="center" vertical="center" wrapText="1"/>
    </xf>
    <xf numFmtId="0" fontId="4" fillId="21" borderId="29" xfId="0" applyFont="1" applyFill="1" applyBorder="1" applyAlignment="1">
      <alignment horizontal="center" vertical="center" wrapText="1"/>
    </xf>
    <xf numFmtId="0" fontId="4" fillId="21" borderId="30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29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11" borderId="54" xfId="0" applyFont="1" applyFill="1" applyBorder="1" applyAlignment="1">
      <alignment horizontal="center" vertical="center" wrapText="1"/>
    </xf>
    <xf numFmtId="0" fontId="1" fillId="11" borderId="41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59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4" borderId="34" xfId="0" applyFont="1" applyFill="1" applyBorder="1" applyAlignment="1">
      <alignment horizontal="center" vertical="center" wrapText="1"/>
    </xf>
    <xf numFmtId="0" fontId="4" fillId="24" borderId="28" xfId="0" applyFont="1" applyFill="1" applyBorder="1" applyAlignment="1">
      <alignment horizontal="center" vertical="center"/>
    </xf>
    <xf numFmtId="0" fontId="4" fillId="24" borderId="29" xfId="0" applyFont="1" applyFill="1" applyBorder="1" applyAlignment="1">
      <alignment horizontal="center" vertical="center"/>
    </xf>
    <xf numFmtId="0" fontId="4" fillId="24" borderId="30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horizontal="center" vertical="center" wrapText="1"/>
    </xf>
    <xf numFmtId="0" fontId="4" fillId="17" borderId="36" xfId="0" applyFont="1" applyFill="1" applyBorder="1" applyAlignment="1">
      <alignment horizontal="center" vertical="center" wrapText="1"/>
    </xf>
    <xf numFmtId="0" fontId="4" fillId="17" borderId="60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8" fillId="19" borderId="36" xfId="0" applyFont="1" applyFill="1" applyBorder="1" applyAlignment="1">
      <alignment horizontal="center" vertical="center" wrapText="1"/>
    </xf>
    <xf numFmtId="0" fontId="8" fillId="19" borderId="60" xfId="0" applyFont="1" applyFill="1" applyBorder="1" applyAlignment="1">
      <alignment horizontal="center" vertical="center" wrapText="1"/>
    </xf>
    <xf numFmtId="0" fontId="8" fillId="18" borderId="28" xfId="0" applyFont="1" applyFill="1" applyBorder="1" applyAlignment="1">
      <alignment horizontal="center" vertical="center" wrapText="1"/>
    </xf>
    <xf numFmtId="0" fontId="8" fillId="18" borderId="29" xfId="0" applyFont="1" applyFill="1" applyBorder="1" applyAlignment="1">
      <alignment horizontal="center" vertical="center" wrapText="1"/>
    </xf>
    <xf numFmtId="0" fontId="8" fillId="18" borderId="3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8" fillId="40" borderId="0" xfId="0" applyFont="1" applyFill="1" applyBorder="1" applyAlignment="1">
      <alignment horizontal="center" vertical="center"/>
    </xf>
    <xf numFmtId="0" fontId="8" fillId="40" borderId="61" xfId="0" applyFont="1" applyFill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/>
    </xf>
    <xf numFmtId="0" fontId="1" fillId="32" borderId="61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3" fontId="0" fillId="0" borderId="43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48" xfId="0" applyNumberFormat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 wrapText="1"/>
    </xf>
    <xf numFmtId="0" fontId="1" fillId="23" borderId="17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27" borderId="83" xfId="0" applyFont="1" applyFill="1" applyBorder="1" applyAlignment="1">
      <alignment horizontal="center" vertical="center" wrapText="1"/>
    </xf>
    <xf numFmtId="0" fontId="20" fillId="27" borderId="84" xfId="0" applyFont="1" applyFill="1" applyBorder="1" applyAlignment="1">
      <alignment horizontal="center" vertical="center" wrapText="1"/>
    </xf>
    <xf numFmtId="0" fontId="20" fillId="26" borderId="97" xfId="0" applyFont="1" applyFill="1" applyBorder="1" applyAlignment="1">
      <alignment horizontal="center" vertical="center" wrapText="1"/>
    </xf>
    <xf numFmtId="0" fontId="20" fillId="26" borderId="98" xfId="0" applyFont="1" applyFill="1" applyBorder="1" applyAlignment="1">
      <alignment horizontal="center" vertical="center" wrapText="1"/>
    </xf>
    <xf numFmtId="0" fontId="20" fillId="26" borderId="99" xfId="0" applyFont="1" applyFill="1" applyBorder="1" applyAlignment="1">
      <alignment horizontal="center" vertical="center" wrapText="1"/>
    </xf>
    <xf numFmtId="0" fontId="20" fillId="26" borderId="67" xfId="0" applyFont="1" applyFill="1" applyBorder="1" applyAlignment="1">
      <alignment horizontal="center" vertical="center" wrapText="1"/>
    </xf>
    <xf numFmtId="0" fontId="20" fillId="26" borderId="104" xfId="0" applyFont="1" applyFill="1" applyBorder="1" applyAlignment="1">
      <alignment horizontal="center" vertical="center" wrapText="1"/>
    </xf>
    <xf numFmtId="0" fontId="20" fillId="27" borderId="109" xfId="0" applyFont="1" applyFill="1" applyBorder="1" applyAlignment="1">
      <alignment horizontal="center" vertical="center" wrapText="1"/>
    </xf>
    <xf numFmtId="0" fontId="20" fillId="27" borderId="77" xfId="0" applyFont="1" applyFill="1" applyBorder="1" applyAlignment="1">
      <alignment horizontal="center" vertical="center" wrapText="1"/>
    </xf>
    <xf numFmtId="0" fontId="20" fillId="27" borderId="79" xfId="0" applyFont="1" applyFill="1" applyBorder="1" applyAlignment="1">
      <alignment horizontal="center" vertical="center" wrapText="1"/>
    </xf>
    <xf numFmtId="0" fontId="20" fillId="27" borderId="82" xfId="0" applyFont="1" applyFill="1" applyBorder="1" applyAlignment="1">
      <alignment horizontal="center" vertical="center" wrapText="1"/>
    </xf>
    <xf numFmtId="0" fontId="20" fillId="27" borderId="108" xfId="0" applyFont="1" applyFill="1" applyBorder="1" applyAlignment="1">
      <alignment horizontal="center" vertical="center" wrapText="1"/>
    </xf>
    <xf numFmtId="0" fontId="20" fillId="27" borderId="68" xfId="0" applyFont="1" applyFill="1" applyBorder="1" applyAlignment="1">
      <alignment horizontal="center" vertical="center" wrapText="1"/>
    </xf>
    <xf numFmtId="0" fontId="22" fillId="31" borderId="76" xfId="0" applyFont="1" applyFill="1" applyBorder="1" applyAlignment="1">
      <alignment horizontal="center" vertical="center" wrapText="1"/>
    </xf>
    <xf numFmtId="0" fontId="22" fillId="31" borderId="52" xfId="0" applyFont="1" applyFill="1" applyBorder="1" applyAlignment="1">
      <alignment horizontal="center" vertical="center" wrapText="1"/>
    </xf>
    <xf numFmtId="0" fontId="22" fillId="31" borderId="33" xfId="0" applyFont="1" applyFill="1" applyBorder="1" applyAlignment="1">
      <alignment horizontal="center" vertical="center" wrapText="1"/>
    </xf>
    <xf numFmtId="0" fontId="20" fillId="25" borderId="107" xfId="0" applyFont="1" applyFill="1" applyBorder="1" applyAlignment="1">
      <alignment horizontal="center" vertical="center" wrapText="1"/>
    </xf>
    <xf numFmtId="0" fontId="20" fillId="25" borderId="97" xfId="0" applyFont="1" applyFill="1" applyBorder="1" applyAlignment="1">
      <alignment horizontal="center" vertical="center" wrapText="1"/>
    </xf>
    <xf numFmtId="0" fontId="20" fillId="25" borderId="98" xfId="0" applyFont="1" applyFill="1" applyBorder="1" applyAlignment="1">
      <alignment horizontal="center" vertical="center" wrapText="1"/>
    </xf>
    <xf numFmtId="0" fontId="20" fillId="25" borderId="99" xfId="0" applyFont="1" applyFill="1" applyBorder="1" applyAlignment="1">
      <alignment horizontal="center" vertical="center" wrapText="1"/>
    </xf>
    <xf numFmtId="0" fontId="20" fillId="25" borderId="51" xfId="0" applyFont="1" applyFill="1" applyBorder="1" applyAlignment="1">
      <alignment horizontal="center" vertical="center" wrapText="1"/>
    </xf>
    <xf numFmtId="0" fontId="20" fillId="25" borderId="52" xfId="0" applyFont="1" applyFill="1" applyBorder="1" applyAlignment="1">
      <alignment horizontal="center" vertical="center" wrapText="1"/>
    </xf>
    <xf numFmtId="0" fontId="20" fillId="25" borderId="33" xfId="0" applyFont="1" applyFill="1" applyBorder="1" applyAlignment="1">
      <alignment horizontal="center" vertical="center" wrapText="1"/>
    </xf>
    <xf numFmtId="0" fontId="20" fillId="25" borderId="113" xfId="0" applyFont="1" applyFill="1" applyBorder="1" applyAlignment="1">
      <alignment horizontal="center" vertical="center" wrapText="1"/>
    </xf>
    <xf numFmtId="0" fontId="20" fillId="25" borderId="80" xfId="0" applyFont="1" applyFill="1" applyBorder="1" applyAlignment="1">
      <alignment horizontal="center" vertical="center" wrapText="1"/>
    </xf>
    <xf numFmtId="0" fontId="20" fillId="25" borderId="8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2" fillId="24" borderId="66" xfId="0" applyFont="1" applyFill="1" applyBorder="1" applyAlignment="1">
      <alignment horizontal="center" vertical="center" wrapText="1"/>
    </xf>
    <xf numFmtId="0" fontId="22" fillId="24" borderId="78" xfId="0" applyFont="1" applyFill="1" applyBorder="1" applyAlignment="1">
      <alignment horizontal="center" vertical="center" wrapText="1"/>
    </xf>
    <xf numFmtId="0" fontId="22" fillId="24" borderId="105" xfId="0" applyFont="1" applyFill="1" applyBorder="1" applyAlignment="1">
      <alignment horizontal="center" vertical="center" wrapText="1"/>
    </xf>
    <xf numFmtId="0" fontId="20" fillId="25" borderId="103" xfId="0" applyFont="1" applyFill="1" applyBorder="1" applyAlignment="1">
      <alignment horizontal="center" vertical="center" wrapText="1"/>
    </xf>
    <xf numFmtId="0" fontId="20" fillId="25" borderId="94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left" vertical="center" wrapText="1"/>
    </xf>
    <xf numFmtId="0" fontId="20" fillId="29" borderId="52" xfId="0" applyFont="1" applyFill="1" applyBorder="1" applyAlignment="1">
      <alignment horizontal="left" vertical="center" wrapText="1"/>
    </xf>
    <xf numFmtId="0" fontId="20" fillId="29" borderId="33" xfId="0" applyFont="1" applyFill="1" applyBorder="1" applyAlignment="1">
      <alignment horizontal="left" vertical="center" wrapText="1"/>
    </xf>
    <xf numFmtId="0" fontId="20" fillId="29" borderId="87" xfId="0" applyFont="1" applyFill="1" applyBorder="1" applyAlignment="1">
      <alignment horizontal="left" vertical="center" wrapText="1"/>
    </xf>
    <xf numFmtId="0" fontId="20" fillId="29" borderId="58" xfId="0" applyFont="1" applyFill="1" applyBorder="1" applyAlignment="1">
      <alignment horizontal="left" vertical="center" wrapText="1"/>
    </xf>
    <xf numFmtId="0" fontId="20" fillId="29" borderId="32" xfId="0" applyFont="1" applyFill="1" applyBorder="1" applyAlignment="1">
      <alignment horizontal="left" vertical="center" wrapText="1"/>
    </xf>
    <xf numFmtId="0" fontId="20" fillId="29" borderId="71" xfId="0" applyFont="1" applyFill="1" applyBorder="1" applyAlignment="1">
      <alignment vertical="center" wrapText="1"/>
    </xf>
    <xf numFmtId="0" fontId="20" fillId="29" borderId="0" xfId="0" applyFont="1" applyFill="1" applyAlignment="1">
      <alignment vertical="center" wrapText="1"/>
    </xf>
    <xf numFmtId="0" fontId="20" fillId="29" borderId="72" xfId="0" applyFont="1" applyFill="1" applyBorder="1" applyAlignment="1">
      <alignment vertical="center" wrapText="1"/>
    </xf>
    <xf numFmtId="0" fontId="20" fillId="29" borderId="73" xfId="0" applyFont="1" applyFill="1" applyBorder="1" applyAlignment="1">
      <alignment vertical="center" wrapText="1"/>
    </xf>
    <xf numFmtId="0" fontId="20" fillId="29" borderId="74" xfId="0" applyFont="1" applyFill="1" applyBorder="1" applyAlignment="1">
      <alignment vertical="center" wrapText="1"/>
    </xf>
    <xf numFmtId="0" fontId="20" fillId="29" borderId="75" xfId="0" applyFont="1" applyFill="1" applyBorder="1" applyAlignment="1">
      <alignment vertical="center" wrapText="1"/>
    </xf>
    <xf numFmtId="0" fontId="24" fillId="4" borderId="29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44" fontId="0" fillId="3" borderId="25" xfId="3" applyFont="1" applyFill="1" applyBorder="1" applyAlignment="1">
      <alignment horizontal="center" vertical="center"/>
    </xf>
    <xf numFmtId="44" fontId="0" fillId="3" borderId="56" xfId="3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27" fillId="0" borderId="0" xfId="0" applyNumberFormat="1" applyFont="1" applyAlignment="1">
      <alignment horizontal="center"/>
    </xf>
    <xf numFmtId="0" fontId="4" fillId="37" borderId="28" xfId="0" applyFont="1" applyFill="1" applyBorder="1" applyAlignment="1">
      <alignment horizontal="center" vertical="center"/>
    </xf>
    <xf numFmtId="0" fontId="4" fillId="37" borderId="29" xfId="0" applyFont="1" applyFill="1" applyBorder="1" applyAlignment="1">
      <alignment horizontal="center" vertical="center"/>
    </xf>
    <xf numFmtId="0" fontId="4" fillId="37" borderId="30" xfId="0" applyFont="1" applyFill="1" applyBorder="1" applyAlignment="1">
      <alignment horizontal="center" vertical="center"/>
    </xf>
    <xf numFmtId="0" fontId="4" fillId="37" borderId="25" xfId="0" applyFont="1" applyFill="1" applyBorder="1" applyAlignment="1">
      <alignment horizontal="center" vertical="center"/>
    </xf>
    <xf numFmtId="0" fontId="4" fillId="37" borderId="2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/>
    </xf>
    <xf numFmtId="169" fontId="0" fillId="0" borderId="1" xfId="2" applyNumberFormat="1" applyFon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69" fontId="0" fillId="23" borderId="1" xfId="0" applyNumberFormat="1" applyFill="1" applyBorder="1" applyAlignment="1">
      <alignment horizontal="center" vertical="center"/>
    </xf>
    <xf numFmtId="169" fontId="0" fillId="23" borderId="1" xfId="2" applyNumberFormat="1" applyFont="1" applyFill="1" applyBorder="1" applyAlignment="1">
      <alignment horizontal="center" vertical="center"/>
    </xf>
    <xf numFmtId="173" fontId="0" fillId="23" borderId="1" xfId="0" applyNumberFormat="1" applyFill="1" applyBorder="1" applyAlignment="1">
      <alignment horizontal="center" vertical="center"/>
    </xf>
    <xf numFmtId="0" fontId="4" fillId="41" borderId="5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 wrapText="1"/>
    </xf>
    <xf numFmtId="0" fontId="4" fillId="41" borderId="6" xfId="0" applyFont="1" applyFill="1" applyBorder="1" applyAlignment="1">
      <alignment horizontal="center" vertical="center"/>
    </xf>
    <xf numFmtId="0" fontId="4" fillId="41" borderId="7" xfId="0" applyFont="1" applyFill="1" applyBorder="1" applyAlignment="1">
      <alignment horizontal="center" vertical="center"/>
    </xf>
    <xf numFmtId="173" fontId="0" fillId="0" borderId="9" xfId="0" applyNumberFormat="1" applyBorder="1" applyAlignment="1">
      <alignment horizontal="center" vertical="center"/>
    </xf>
    <xf numFmtId="0" fontId="0" fillId="23" borderId="8" xfId="0" applyFill="1" applyBorder="1"/>
    <xf numFmtId="173" fontId="0" fillId="23" borderId="9" xfId="0" applyNumberFormat="1" applyFill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169" fontId="0" fillId="0" borderId="11" xfId="2" applyNumberFormat="1" applyFont="1" applyBorder="1" applyAlignment="1">
      <alignment horizontal="center" vertical="center"/>
    </xf>
    <xf numFmtId="173" fontId="0" fillId="0" borderId="11" xfId="0" applyNumberFormat="1" applyBorder="1" applyAlignment="1">
      <alignment horizontal="center" vertical="center"/>
    </xf>
    <xf numFmtId="173" fontId="0" fillId="0" borderId="12" xfId="0" applyNumberFormat="1" applyBorder="1" applyAlignment="1">
      <alignment horizontal="center" vertical="center"/>
    </xf>
    <xf numFmtId="0" fontId="4" fillId="41" borderId="10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 wrapText="1"/>
    </xf>
    <xf numFmtId="0" fontId="4" fillId="41" borderId="11" xfId="0" applyFont="1" applyFill="1" applyBorder="1" applyAlignment="1">
      <alignment horizontal="center" vertical="center"/>
    </xf>
    <xf numFmtId="0" fontId="4" fillId="41" borderId="12" xfId="0" applyFont="1" applyFill="1" applyBorder="1" applyAlignment="1">
      <alignment horizontal="center" vertical="center"/>
    </xf>
    <xf numFmtId="0" fontId="0" fillId="0" borderId="35" xfId="0" applyBorder="1"/>
    <xf numFmtId="4" fontId="0" fillId="0" borderId="20" xfId="2" applyNumberFormat="1" applyFont="1" applyBorder="1" applyAlignment="1">
      <alignment horizontal="left" vertical="center"/>
    </xf>
    <xf numFmtId="0" fontId="0" fillId="0" borderId="38" xfId="0" applyBorder="1"/>
    <xf numFmtId="4" fontId="0" fillId="0" borderId="37" xfId="0" applyNumberFormat="1" applyBorder="1" applyAlignment="1">
      <alignment horizontal="left" vertical="center"/>
    </xf>
    <xf numFmtId="0" fontId="0" fillId="23" borderId="39" xfId="0" applyFill="1" applyBorder="1"/>
    <xf numFmtId="169" fontId="0" fillId="23" borderId="4" xfId="0" applyNumberFormat="1" applyFill="1" applyBorder="1" applyAlignment="1">
      <alignment horizontal="center" vertical="center"/>
    </xf>
    <xf numFmtId="169" fontId="0" fillId="23" borderId="0" xfId="2" applyNumberFormat="1" applyFont="1" applyFill="1" applyBorder="1" applyAlignment="1">
      <alignment horizontal="center" vertical="center"/>
    </xf>
    <xf numFmtId="169" fontId="0" fillId="23" borderId="4" xfId="2" applyNumberFormat="1" applyFont="1" applyFill="1" applyBorder="1" applyAlignment="1">
      <alignment horizontal="center" vertical="center"/>
    </xf>
    <xf numFmtId="173" fontId="0" fillId="23" borderId="4" xfId="0" applyNumberFormat="1" applyFill="1" applyBorder="1" applyAlignment="1">
      <alignment horizontal="center" vertical="center"/>
    </xf>
    <xf numFmtId="173" fontId="0" fillId="23" borderId="40" xfId="0" applyNumberFormat="1" applyFill="1" applyBorder="1" applyAlignment="1">
      <alignment horizontal="center" vertical="center"/>
    </xf>
    <xf numFmtId="0" fontId="0" fillId="0" borderId="8" xfId="0" applyFill="1" applyBorder="1"/>
    <xf numFmtId="169" fontId="0" fillId="0" borderId="1" xfId="0" applyNumberFormat="1" applyFill="1" applyBorder="1" applyAlignment="1">
      <alignment horizontal="center" vertical="center"/>
    </xf>
    <xf numFmtId="169" fontId="0" fillId="0" borderId="1" xfId="2" applyNumberFormat="1" applyFont="1" applyFill="1" applyBorder="1" applyAlignment="1">
      <alignment horizontal="center" vertical="center"/>
    </xf>
    <xf numFmtId="173" fontId="0" fillId="0" borderId="1" xfId="0" applyNumberFormat="1" applyFill="1" applyBorder="1" applyAlignment="1">
      <alignment horizontal="center" vertical="center"/>
    </xf>
    <xf numFmtId="173" fontId="0" fillId="0" borderId="9" xfId="0" applyNumberForma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5">
    <cellStyle name="Moeda" xfId="3" builtinId="4"/>
    <cellStyle name="Normal" xfId="0" builtinId="0"/>
    <cellStyle name="Normal 2" xfId="4" xr:uid="{95034899-A25B-4B72-BE06-231F9E116416}"/>
    <cellStyle name="Porcentagem" xfId="1" builtinId="5"/>
    <cellStyle name="Vírgula" xfId="2" builtinId="3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39BE1"/>
      <color rgb="FFA162D0"/>
      <color rgb="FF66FFFF"/>
      <color rgb="FF000099"/>
      <color rgb="FF00FF00"/>
      <color rgb="FFFF99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'Média Passageiros'!$B$4:$B$22</c:f>
              <c:strCache>
                <c:ptCount val="19"/>
                <c:pt idx="0">
                  <c:v>5h-6h</c:v>
                </c:pt>
                <c:pt idx="1">
                  <c:v>6h-7h</c:v>
                </c:pt>
                <c:pt idx="2">
                  <c:v>7h-8h</c:v>
                </c:pt>
                <c:pt idx="3">
                  <c:v>8h-9h</c:v>
                </c:pt>
                <c:pt idx="4">
                  <c:v>9h-10h</c:v>
                </c:pt>
                <c:pt idx="5">
                  <c:v>10h-11h</c:v>
                </c:pt>
                <c:pt idx="6">
                  <c:v>11h-12h</c:v>
                </c:pt>
                <c:pt idx="7">
                  <c:v>12h-13h</c:v>
                </c:pt>
                <c:pt idx="8">
                  <c:v>13h-14h</c:v>
                </c:pt>
                <c:pt idx="9">
                  <c:v>14h-15h</c:v>
                </c:pt>
                <c:pt idx="10">
                  <c:v>15h-16h</c:v>
                </c:pt>
                <c:pt idx="11">
                  <c:v>16h-17h</c:v>
                </c:pt>
                <c:pt idx="12">
                  <c:v>17h-18h</c:v>
                </c:pt>
                <c:pt idx="13">
                  <c:v>18h-19h</c:v>
                </c:pt>
                <c:pt idx="14">
                  <c:v>19h-20h</c:v>
                </c:pt>
                <c:pt idx="15">
                  <c:v>20h-21h</c:v>
                </c:pt>
                <c:pt idx="16">
                  <c:v>21h-22h</c:v>
                </c:pt>
                <c:pt idx="17">
                  <c:v>22h-23h</c:v>
                </c:pt>
                <c:pt idx="18">
                  <c:v>23h-24h</c:v>
                </c:pt>
              </c:strCache>
            </c:strRef>
          </c:cat>
          <c:val>
            <c:numRef>
              <c:f>'Média Passageiros'!$O$4:$O$22</c:f>
              <c:numCache>
                <c:formatCode>#.##0</c:formatCode>
                <c:ptCount val="19"/>
                <c:pt idx="0">
                  <c:v>2022.6306580368846</c:v>
                </c:pt>
                <c:pt idx="1">
                  <c:v>3685.8570679861405</c:v>
                </c:pt>
                <c:pt idx="2">
                  <c:v>2527.9150007331759</c:v>
                </c:pt>
                <c:pt idx="3">
                  <c:v>1622.6151048283566</c:v>
                </c:pt>
                <c:pt idx="4">
                  <c:v>1433.1334763172476</c:v>
                </c:pt>
                <c:pt idx="5">
                  <c:v>1306.8123906431751</c:v>
                </c:pt>
                <c:pt idx="6">
                  <c:v>1517.3463153405933</c:v>
                </c:pt>
                <c:pt idx="7">
                  <c:v>3348.9984033365408</c:v>
                </c:pt>
                <c:pt idx="8">
                  <c:v>1769.955598185757</c:v>
                </c:pt>
                <c:pt idx="9">
                  <c:v>1327.861032551375</c:v>
                </c:pt>
                <c:pt idx="10">
                  <c:v>1201.5472554335201</c:v>
                </c:pt>
                <c:pt idx="11">
                  <c:v>1959.4701151998484</c:v>
                </c:pt>
                <c:pt idx="12">
                  <c:v>4633.2652105416873</c:v>
                </c:pt>
                <c:pt idx="13">
                  <c:v>2696.3406787798667</c:v>
                </c:pt>
                <c:pt idx="14">
                  <c:v>1496.2940191542839</c:v>
                </c:pt>
                <c:pt idx="15">
                  <c:v>969.95738027168363</c:v>
                </c:pt>
                <c:pt idx="16">
                  <c:v>717.31520892353785</c:v>
                </c:pt>
                <c:pt idx="17">
                  <c:v>969.95738027168363</c:v>
                </c:pt>
                <c:pt idx="18">
                  <c:v>212.03415507754465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8-48B1-AA95-9E07554FF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769583"/>
        <c:axId val="644842799"/>
      </c:barChart>
      <c:catAx>
        <c:axId val="651769583"/>
        <c:scaling>
          <c:orientation val="minMax"/>
        </c:scaling>
        <c:delete val="0"/>
        <c:axPos val="b"/>
        <c:numFmt formatCode="G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4842799"/>
        <c:crosses val="autoZero"/>
        <c:auto val="1"/>
        <c:lblAlgn val="ctr"/>
        <c:lblOffset val="100"/>
        <c:noMultiLvlLbl val="0"/>
      </c:catAx>
      <c:valAx>
        <c:axId val="64484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17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Demanda Diária Linha 100</a:t>
            </a:r>
            <a:r>
              <a:rPr lang="en-US" b="1" baseline="0">
                <a:solidFill>
                  <a:sysClr val="windowText" lastClr="000000"/>
                </a:solidFill>
              </a:rPr>
              <a:t> (Troncal 01)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0773955058796137E-2"/>
          <c:y val="0.12810379241516967"/>
          <c:w val="0.93677552683665155"/>
          <c:h val="0.74440379084350983"/>
        </c:manualLayout>
      </c:layout>
      <c:lineChart>
        <c:grouping val="standard"/>
        <c:varyColors val="0"/>
        <c:ser>
          <c:idx val="0"/>
          <c:order val="0"/>
          <c:tx>
            <c:strRef>
              <c:f>'Curva de Demanda'!$K$2:$K$3</c:f>
              <c:strCache>
                <c:ptCount val="2"/>
                <c:pt idx="0">
                  <c:v>Demanda Garagem [KW]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'Curva de Demanda'!$B$4:$B$1443</c:f>
              <c:numCache>
                <c:formatCode>hh:mm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Demanda'!$K$4:$K$1443</c:f>
              <c:numCache>
                <c:formatCode>0</c:formatCode>
                <c:ptCount val="1440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480</c:v>
                </c:pt>
                <c:pt idx="7">
                  <c:v>480</c:v>
                </c:pt>
                <c:pt idx="8">
                  <c:v>480</c:v>
                </c:pt>
                <c:pt idx="9">
                  <c:v>480</c:v>
                </c:pt>
                <c:pt idx="10">
                  <c:v>480</c:v>
                </c:pt>
                <c:pt idx="11">
                  <c:v>480</c:v>
                </c:pt>
                <c:pt idx="12">
                  <c:v>480</c:v>
                </c:pt>
                <c:pt idx="13">
                  <c:v>480</c:v>
                </c:pt>
                <c:pt idx="14">
                  <c:v>480</c:v>
                </c:pt>
                <c:pt idx="15">
                  <c:v>480</c:v>
                </c:pt>
                <c:pt idx="16">
                  <c:v>480</c:v>
                </c:pt>
                <c:pt idx="17">
                  <c:v>480</c:v>
                </c:pt>
                <c:pt idx="18">
                  <c:v>480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480</c:v>
                </c:pt>
                <c:pt idx="23">
                  <c:v>480</c:v>
                </c:pt>
                <c:pt idx="24">
                  <c:v>480</c:v>
                </c:pt>
                <c:pt idx="25">
                  <c:v>480</c:v>
                </c:pt>
                <c:pt idx="26">
                  <c:v>480</c:v>
                </c:pt>
                <c:pt idx="27">
                  <c:v>480</c:v>
                </c:pt>
                <c:pt idx="28">
                  <c:v>480</c:v>
                </c:pt>
                <c:pt idx="29">
                  <c:v>480</c:v>
                </c:pt>
                <c:pt idx="30">
                  <c:v>480</c:v>
                </c:pt>
                <c:pt idx="31">
                  <c:v>480</c:v>
                </c:pt>
                <c:pt idx="32">
                  <c:v>480</c:v>
                </c:pt>
                <c:pt idx="33">
                  <c:v>480</c:v>
                </c:pt>
                <c:pt idx="34">
                  <c:v>480</c:v>
                </c:pt>
                <c:pt idx="35">
                  <c:v>480</c:v>
                </c:pt>
                <c:pt idx="36">
                  <c:v>480</c:v>
                </c:pt>
                <c:pt idx="37">
                  <c:v>480</c:v>
                </c:pt>
                <c:pt idx="38">
                  <c:v>480</c:v>
                </c:pt>
                <c:pt idx="39">
                  <c:v>480</c:v>
                </c:pt>
                <c:pt idx="40">
                  <c:v>480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480</c:v>
                </c:pt>
                <c:pt idx="48">
                  <c:v>480</c:v>
                </c:pt>
                <c:pt idx="49">
                  <c:v>480</c:v>
                </c:pt>
                <c:pt idx="50">
                  <c:v>480</c:v>
                </c:pt>
                <c:pt idx="51">
                  <c:v>480</c:v>
                </c:pt>
                <c:pt idx="52">
                  <c:v>480</c:v>
                </c:pt>
                <c:pt idx="53">
                  <c:v>480</c:v>
                </c:pt>
                <c:pt idx="54">
                  <c:v>480</c:v>
                </c:pt>
                <c:pt idx="55">
                  <c:v>480</c:v>
                </c:pt>
                <c:pt idx="56">
                  <c:v>480</c:v>
                </c:pt>
                <c:pt idx="57">
                  <c:v>480</c:v>
                </c:pt>
                <c:pt idx="58">
                  <c:v>480</c:v>
                </c:pt>
                <c:pt idx="59">
                  <c:v>480</c:v>
                </c:pt>
                <c:pt idx="60">
                  <c:v>480</c:v>
                </c:pt>
                <c:pt idx="61">
                  <c:v>480</c:v>
                </c:pt>
                <c:pt idx="62">
                  <c:v>480</c:v>
                </c:pt>
                <c:pt idx="63">
                  <c:v>480</c:v>
                </c:pt>
                <c:pt idx="64">
                  <c:v>480</c:v>
                </c:pt>
                <c:pt idx="65">
                  <c:v>480</c:v>
                </c:pt>
                <c:pt idx="66">
                  <c:v>480</c:v>
                </c:pt>
                <c:pt idx="67">
                  <c:v>480</c:v>
                </c:pt>
                <c:pt idx="68">
                  <c:v>480</c:v>
                </c:pt>
                <c:pt idx="69">
                  <c:v>480</c:v>
                </c:pt>
                <c:pt idx="70">
                  <c:v>480</c:v>
                </c:pt>
                <c:pt idx="71">
                  <c:v>480</c:v>
                </c:pt>
                <c:pt idx="72">
                  <c:v>480</c:v>
                </c:pt>
                <c:pt idx="73">
                  <c:v>480</c:v>
                </c:pt>
                <c:pt idx="74">
                  <c:v>480</c:v>
                </c:pt>
                <c:pt idx="75">
                  <c:v>480</c:v>
                </c:pt>
                <c:pt idx="76">
                  <c:v>480</c:v>
                </c:pt>
                <c:pt idx="77">
                  <c:v>480</c:v>
                </c:pt>
                <c:pt idx="78">
                  <c:v>480</c:v>
                </c:pt>
                <c:pt idx="79">
                  <c:v>480</c:v>
                </c:pt>
                <c:pt idx="80">
                  <c:v>480</c:v>
                </c:pt>
                <c:pt idx="81">
                  <c:v>480</c:v>
                </c:pt>
                <c:pt idx="82">
                  <c:v>480</c:v>
                </c:pt>
                <c:pt idx="83">
                  <c:v>480</c:v>
                </c:pt>
                <c:pt idx="84">
                  <c:v>480</c:v>
                </c:pt>
                <c:pt idx="85">
                  <c:v>480</c:v>
                </c:pt>
                <c:pt idx="86">
                  <c:v>480</c:v>
                </c:pt>
                <c:pt idx="87">
                  <c:v>480</c:v>
                </c:pt>
                <c:pt idx="88">
                  <c:v>480</c:v>
                </c:pt>
                <c:pt idx="89">
                  <c:v>480</c:v>
                </c:pt>
                <c:pt idx="90">
                  <c:v>480</c:v>
                </c:pt>
                <c:pt idx="91">
                  <c:v>480</c:v>
                </c:pt>
                <c:pt idx="92">
                  <c:v>480</c:v>
                </c:pt>
                <c:pt idx="93">
                  <c:v>480</c:v>
                </c:pt>
                <c:pt idx="94">
                  <c:v>480</c:v>
                </c:pt>
                <c:pt idx="95">
                  <c:v>480</c:v>
                </c:pt>
                <c:pt idx="96">
                  <c:v>480</c:v>
                </c:pt>
                <c:pt idx="97">
                  <c:v>480</c:v>
                </c:pt>
                <c:pt idx="98">
                  <c:v>480</c:v>
                </c:pt>
                <c:pt idx="99">
                  <c:v>480</c:v>
                </c:pt>
                <c:pt idx="100">
                  <c:v>480</c:v>
                </c:pt>
                <c:pt idx="101">
                  <c:v>480</c:v>
                </c:pt>
                <c:pt idx="102">
                  <c:v>480</c:v>
                </c:pt>
                <c:pt idx="103">
                  <c:v>480</c:v>
                </c:pt>
                <c:pt idx="104">
                  <c:v>480</c:v>
                </c:pt>
                <c:pt idx="105">
                  <c:v>480</c:v>
                </c:pt>
                <c:pt idx="106">
                  <c:v>480</c:v>
                </c:pt>
                <c:pt idx="107">
                  <c:v>480</c:v>
                </c:pt>
                <c:pt idx="108">
                  <c:v>480</c:v>
                </c:pt>
                <c:pt idx="109">
                  <c:v>480</c:v>
                </c:pt>
                <c:pt idx="110">
                  <c:v>480</c:v>
                </c:pt>
                <c:pt idx="111">
                  <c:v>480</c:v>
                </c:pt>
                <c:pt idx="112">
                  <c:v>480</c:v>
                </c:pt>
                <c:pt idx="113">
                  <c:v>480</c:v>
                </c:pt>
                <c:pt idx="114">
                  <c:v>480</c:v>
                </c:pt>
                <c:pt idx="115">
                  <c:v>480</c:v>
                </c:pt>
                <c:pt idx="116">
                  <c:v>480</c:v>
                </c:pt>
                <c:pt idx="117">
                  <c:v>480</c:v>
                </c:pt>
                <c:pt idx="118">
                  <c:v>480</c:v>
                </c:pt>
                <c:pt idx="119">
                  <c:v>480</c:v>
                </c:pt>
                <c:pt idx="120">
                  <c:v>480</c:v>
                </c:pt>
                <c:pt idx="121">
                  <c:v>480</c:v>
                </c:pt>
                <c:pt idx="122">
                  <c:v>480</c:v>
                </c:pt>
                <c:pt idx="123">
                  <c:v>480</c:v>
                </c:pt>
                <c:pt idx="124">
                  <c:v>480</c:v>
                </c:pt>
                <c:pt idx="125">
                  <c:v>480</c:v>
                </c:pt>
                <c:pt idx="126">
                  <c:v>480</c:v>
                </c:pt>
                <c:pt idx="127">
                  <c:v>480</c:v>
                </c:pt>
                <c:pt idx="128">
                  <c:v>480</c:v>
                </c:pt>
                <c:pt idx="129">
                  <c:v>480</c:v>
                </c:pt>
                <c:pt idx="130">
                  <c:v>480</c:v>
                </c:pt>
                <c:pt idx="131">
                  <c:v>480</c:v>
                </c:pt>
                <c:pt idx="132">
                  <c:v>480</c:v>
                </c:pt>
                <c:pt idx="133">
                  <c:v>480</c:v>
                </c:pt>
                <c:pt idx="134">
                  <c:v>480</c:v>
                </c:pt>
                <c:pt idx="135">
                  <c:v>480</c:v>
                </c:pt>
                <c:pt idx="136">
                  <c:v>480</c:v>
                </c:pt>
                <c:pt idx="137">
                  <c:v>480</c:v>
                </c:pt>
                <c:pt idx="138">
                  <c:v>480</c:v>
                </c:pt>
                <c:pt idx="139">
                  <c:v>480</c:v>
                </c:pt>
                <c:pt idx="140">
                  <c:v>480</c:v>
                </c:pt>
                <c:pt idx="141">
                  <c:v>480</c:v>
                </c:pt>
                <c:pt idx="142">
                  <c:v>480</c:v>
                </c:pt>
                <c:pt idx="143">
                  <c:v>480</c:v>
                </c:pt>
                <c:pt idx="144">
                  <c:v>480</c:v>
                </c:pt>
                <c:pt idx="145">
                  <c:v>480</c:v>
                </c:pt>
                <c:pt idx="146">
                  <c:v>480</c:v>
                </c:pt>
                <c:pt idx="147">
                  <c:v>480</c:v>
                </c:pt>
                <c:pt idx="148">
                  <c:v>480</c:v>
                </c:pt>
                <c:pt idx="149">
                  <c:v>480</c:v>
                </c:pt>
                <c:pt idx="150">
                  <c:v>480</c:v>
                </c:pt>
                <c:pt idx="151">
                  <c:v>480</c:v>
                </c:pt>
                <c:pt idx="152">
                  <c:v>480</c:v>
                </c:pt>
                <c:pt idx="153">
                  <c:v>480</c:v>
                </c:pt>
                <c:pt idx="154">
                  <c:v>480</c:v>
                </c:pt>
                <c:pt idx="155">
                  <c:v>480</c:v>
                </c:pt>
                <c:pt idx="156">
                  <c:v>480</c:v>
                </c:pt>
                <c:pt idx="157">
                  <c:v>480</c:v>
                </c:pt>
                <c:pt idx="158">
                  <c:v>480</c:v>
                </c:pt>
                <c:pt idx="159">
                  <c:v>480</c:v>
                </c:pt>
                <c:pt idx="160">
                  <c:v>480</c:v>
                </c:pt>
                <c:pt idx="161">
                  <c:v>480</c:v>
                </c:pt>
                <c:pt idx="162">
                  <c:v>480</c:v>
                </c:pt>
                <c:pt idx="163">
                  <c:v>480</c:v>
                </c:pt>
                <c:pt idx="164">
                  <c:v>480</c:v>
                </c:pt>
                <c:pt idx="165">
                  <c:v>480</c:v>
                </c:pt>
                <c:pt idx="166">
                  <c:v>480</c:v>
                </c:pt>
                <c:pt idx="167">
                  <c:v>480</c:v>
                </c:pt>
                <c:pt idx="168">
                  <c:v>480</c:v>
                </c:pt>
                <c:pt idx="169">
                  <c:v>480</c:v>
                </c:pt>
                <c:pt idx="170">
                  <c:v>480</c:v>
                </c:pt>
                <c:pt idx="171">
                  <c:v>480</c:v>
                </c:pt>
                <c:pt idx="172">
                  <c:v>480</c:v>
                </c:pt>
                <c:pt idx="173">
                  <c:v>480</c:v>
                </c:pt>
                <c:pt idx="174">
                  <c:v>480</c:v>
                </c:pt>
                <c:pt idx="175">
                  <c:v>480</c:v>
                </c:pt>
                <c:pt idx="176">
                  <c:v>480</c:v>
                </c:pt>
                <c:pt idx="177">
                  <c:v>480</c:v>
                </c:pt>
                <c:pt idx="178">
                  <c:v>480</c:v>
                </c:pt>
                <c:pt idx="179">
                  <c:v>480</c:v>
                </c:pt>
                <c:pt idx="180">
                  <c:v>480</c:v>
                </c:pt>
                <c:pt idx="181">
                  <c:v>480</c:v>
                </c:pt>
                <c:pt idx="182">
                  <c:v>480</c:v>
                </c:pt>
                <c:pt idx="183">
                  <c:v>480</c:v>
                </c:pt>
                <c:pt idx="184">
                  <c:v>480</c:v>
                </c:pt>
                <c:pt idx="185">
                  <c:v>480</c:v>
                </c:pt>
                <c:pt idx="186">
                  <c:v>480</c:v>
                </c:pt>
                <c:pt idx="187">
                  <c:v>480</c:v>
                </c:pt>
                <c:pt idx="188">
                  <c:v>480</c:v>
                </c:pt>
                <c:pt idx="189">
                  <c:v>480</c:v>
                </c:pt>
                <c:pt idx="190">
                  <c:v>480</c:v>
                </c:pt>
                <c:pt idx="191">
                  <c:v>480</c:v>
                </c:pt>
                <c:pt idx="192">
                  <c:v>480</c:v>
                </c:pt>
                <c:pt idx="193">
                  <c:v>480</c:v>
                </c:pt>
                <c:pt idx="194">
                  <c:v>480</c:v>
                </c:pt>
                <c:pt idx="195">
                  <c:v>480</c:v>
                </c:pt>
                <c:pt idx="196">
                  <c:v>480</c:v>
                </c:pt>
                <c:pt idx="197">
                  <c:v>480</c:v>
                </c:pt>
                <c:pt idx="198">
                  <c:v>480</c:v>
                </c:pt>
                <c:pt idx="199">
                  <c:v>480</c:v>
                </c:pt>
                <c:pt idx="200">
                  <c:v>480</c:v>
                </c:pt>
                <c:pt idx="201">
                  <c:v>480</c:v>
                </c:pt>
                <c:pt idx="202">
                  <c:v>480</c:v>
                </c:pt>
                <c:pt idx="203">
                  <c:v>480</c:v>
                </c:pt>
                <c:pt idx="204">
                  <c:v>480</c:v>
                </c:pt>
                <c:pt idx="205">
                  <c:v>480</c:v>
                </c:pt>
                <c:pt idx="206">
                  <c:v>480</c:v>
                </c:pt>
                <c:pt idx="207">
                  <c:v>480</c:v>
                </c:pt>
                <c:pt idx="208">
                  <c:v>480</c:v>
                </c:pt>
                <c:pt idx="209">
                  <c:v>480</c:v>
                </c:pt>
                <c:pt idx="210">
                  <c:v>480</c:v>
                </c:pt>
                <c:pt idx="211">
                  <c:v>480</c:v>
                </c:pt>
                <c:pt idx="212">
                  <c:v>480</c:v>
                </c:pt>
                <c:pt idx="213">
                  <c:v>480</c:v>
                </c:pt>
                <c:pt idx="214">
                  <c:v>480</c:v>
                </c:pt>
                <c:pt idx="215">
                  <c:v>480</c:v>
                </c:pt>
                <c:pt idx="216">
                  <c:v>480</c:v>
                </c:pt>
                <c:pt idx="217">
                  <c:v>480</c:v>
                </c:pt>
                <c:pt idx="218">
                  <c:v>480</c:v>
                </c:pt>
                <c:pt idx="219">
                  <c:v>480</c:v>
                </c:pt>
                <c:pt idx="220">
                  <c:v>480</c:v>
                </c:pt>
                <c:pt idx="221">
                  <c:v>480</c:v>
                </c:pt>
                <c:pt idx="222">
                  <c:v>480</c:v>
                </c:pt>
                <c:pt idx="223">
                  <c:v>480</c:v>
                </c:pt>
                <c:pt idx="224">
                  <c:v>480</c:v>
                </c:pt>
                <c:pt idx="225">
                  <c:v>480</c:v>
                </c:pt>
                <c:pt idx="226">
                  <c:v>480</c:v>
                </c:pt>
                <c:pt idx="227">
                  <c:v>480</c:v>
                </c:pt>
                <c:pt idx="228">
                  <c:v>480</c:v>
                </c:pt>
                <c:pt idx="229">
                  <c:v>480</c:v>
                </c:pt>
                <c:pt idx="230">
                  <c:v>480</c:v>
                </c:pt>
                <c:pt idx="231">
                  <c:v>480</c:v>
                </c:pt>
                <c:pt idx="232">
                  <c:v>480</c:v>
                </c:pt>
                <c:pt idx="233">
                  <c:v>480</c:v>
                </c:pt>
                <c:pt idx="234">
                  <c:v>480</c:v>
                </c:pt>
                <c:pt idx="235">
                  <c:v>480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400</c:v>
                </c:pt>
                <c:pt idx="243">
                  <c:v>320</c:v>
                </c:pt>
                <c:pt idx="244">
                  <c:v>320</c:v>
                </c:pt>
                <c:pt idx="245">
                  <c:v>320</c:v>
                </c:pt>
                <c:pt idx="246">
                  <c:v>320</c:v>
                </c:pt>
                <c:pt idx="247">
                  <c:v>320</c:v>
                </c:pt>
                <c:pt idx="248">
                  <c:v>320</c:v>
                </c:pt>
                <c:pt idx="249">
                  <c:v>320</c:v>
                </c:pt>
                <c:pt idx="250">
                  <c:v>320</c:v>
                </c:pt>
                <c:pt idx="251">
                  <c:v>320</c:v>
                </c:pt>
                <c:pt idx="252">
                  <c:v>320</c:v>
                </c:pt>
                <c:pt idx="253">
                  <c:v>320</c:v>
                </c:pt>
                <c:pt idx="254">
                  <c:v>320</c:v>
                </c:pt>
                <c:pt idx="255">
                  <c:v>320</c:v>
                </c:pt>
                <c:pt idx="256">
                  <c:v>320</c:v>
                </c:pt>
                <c:pt idx="257">
                  <c:v>320</c:v>
                </c:pt>
                <c:pt idx="258">
                  <c:v>320</c:v>
                </c:pt>
                <c:pt idx="259">
                  <c:v>320</c:v>
                </c:pt>
                <c:pt idx="260">
                  <c:v>320</c:v>
                </c:pt>
                <c:pt idx="261">
                  <c:v>320</c:v>
                </c:pt>
                <c:pt idx="262">
                  <c:v>320</c:v>
                </c:pt>
                <c:pt idx="263">
                  <c:v>320</c:v>
                </c:pt>
                <c:pt idx="264">
                  <c:v>320</c:v>
                </c:pt>
                <c:pt idx="265">
                  <c:v>320</c:v>
                </c:pt>
                <c:pt idx="266">
                  <c:v>320</c:v>
                </c:pt>
                <c:pt idx="267">
                  <c:v>320</c:v>
                </c:pt>
                <c:pt idx="268">
                  <c:v>320</c:v>
                </c:pt>
                <c:pt idx="269">
                  <c:v>320</c:v>
                </c:pt>
                <c:pt idx="270">
                  <c:v>320</c:v>
                </c:pt>
                <c:pt idx="271">
                  <c:v>320</c:v>
                </c:pt>
                <c:pt idx="272">
                  <c:v>320</c:v>
                </c:pt>
                <c:pt idx="273">
                  <c:v>320</c:v>
                </c:pt>
                <c:pt idx="274">
                  <c:v>320</c:v>
                </c:pt>
                <c:pt idx="275">
                  <c:v>320</c:v>
                </c:pt>
                <c:pt idx="276">
                  <c:v>320</c:v>
                </c:pt>
                <c:pt idx="277">
                  <c:v>320</c:v>
                </c:pt>
                <c:pt idx="278">
                  <c:v>320</c:v>
                </c:pt>
                <c:pt idx="279">
                  <c:v>320</c:v>
                </c:pt>
                <c:pt idx="280">
                  <c:v>320</c:v>
                </c:pt>
                <c:pt idx="281">
                  <c:v>320</c:v>
                </c:pt>
                <c:pt idx="282">
                  <c:v>320</c:v>
                </c:pt>
                <c:pt idx="283">
                  <c:v>320</c:v>
                </c:pt>
                <c:pt idx="284">
                  <c:v>320</c:v>
                </c:pt>
                <c:pt idx="285">
                  <c:v>320</c:v>
                </c:pt>
                <c:pt idx="286">
                  <c:v>320</c:v>
                </c:pt>
                <c:pt idx="287">
                  <c:v>320</c:v>
                </c:pt>
                <c:pt idx="288">
                  <c:v>320</c:v>
                </c:pt>
                <c:pt idx="289">
                  <c:v>320</c:v>
                </c:pt>
                <c:pt idx="290">
                  <c:v>320</c:v>
                </c:pt>
                <c:pt idx="291">
                  <c:v>320</c:v>
                </c:pt>
                <c:pt idx="292">
                  <c:v>320</c:v>
                </c:pt>
                <c:pt idx="293">
                  <c:v>320</c:v>
                </c:pt>
                <c:pt idx="294">
                  <c:v>320</c:v>
                </c:pt>
                <c:pt idx="295">
                  <c:v>320</c:v>
                </c:pt>
                <c:pt idx="296">
                  <c:v>320</c:v>
                </c:pt>
                <c:pt idx="297">
                  <c:v>320</c:v>
                </c:pt>
                <c:pt idx="298">
                  <c:v>320</c:v>
                </c:pt>
                <c:pt idx="299">
                  <c:v>320</c:v>
                </c:pt>
                <c:pt idx="300">
                  <c:v>320</c:v>
                </c:pt>
                <c:pt idx="301">
                  <c:v>320</c:v>
                </c:pt>
                <c:pt idx="302">
                  <c:v>320</c:v>
                </c:pt>
                <c:pt idx="303">
                  <c:v>320</c:v>
                </c:pt>
                <c:pt idx="304">
                  <c:v>320</c:v>
                </c:pt>
                <c:pt idx="305">
                  <c:v>320</c:v>
                </c:pt>
                <c:pt idx="306">
                  <c:v>320</c:v>
                </c:pt>
                <c:pt idx="307">
                  <c:v>320</c:v>
                </c:pt>
                <c:pt idx="308">
                  <c:v>320</c:v>
                </c:pt>
                <c:pt idx="309">
                  <c:v>320</c:v>
                </c:pt>
                <c:pt idx="310">
                  <c:v>320</c:v>
                </c:pt>
                <c:pt idx="311">
                  <c:v>320</c:v>
                </c:pt>
                <c:pt idx="312">
                  <c:v>320</c:v>
                </c:pt>
                <c:pt idx="313">
                  <c:v>320</c:v>
                </c:pt>
                <c:pt idx="314">
                  <c:v>320</c:v>
                </c:pt>
                <c:pt idx="315">
                  <c:v>320</c:v>
                </c:pt>
                <c:pt idx="316">
                  <c:v>320</c:v>
                </c:pt>
                <c:pt idx="317">
                  <c:v>320</c:v>
                </c:pt>
                <c:pt idx="318">
                  <c:v>320</c:v>
                </c:pt>
                <c:pt idx="319">
                  <c:v>320</c:v>
                </c:pt>
                <c:pt idx="320">
                  <c:v>320</c:v>
                </c:pt>
                <c:pt idx="321">
                  <c:v>320</c:v>
                </c:pt>
                <c:pt idx="322">
                  <c:v>320</c:v>
                </c:pt>
                <c:pt idx="323">
                  <c:v>320</c:v>
                </c:pt>
                <c:pt idx="324">
                  <c:v>320</c:v>
                </c:pt>
                <c:pt idx="325">
                  <c:v>320</c:v>
                </c:pt>
                <c:pt idx="326">
                  <c:v>320</c:v>
                </c:pt>
                <c:pt idx="327">
                  <c:v>320</c:v>
                </c:pt>
                <c:pt idx="328">
                  <c:v>320</c:v>
                </c:pt>
                <c:pt idx="329">
                  <c:v>320</c:v>
                </c:pt>
                <c:pt idx="330">
                  <c:v>320</c:v>
                </c:pt>
                <c:pt idx="331">
                  <c:v>320</c:v>
                </c:pt>
                <c:pt idx="332">
                  <c:v>320</c:v>
                </c:pt>
                <c:pt idx="333">
                  <c:v>320</c:v>
                </c:pt>
                <c:pt idx="334">
                  <c:v>320</c:v>
                </c:pt>
                <c:pt idx="335">
                  <c:v>240</c:v>
                </c:pt>
                <c:pt idx="336">
                  <c:v>240</c:v>
                </c:pt>
                <c:pt idx="337">
                  <c:v>240</c:v>
                </c:pt>
                <c:pt idx="338">
                  <c:v>240</c:v>
                </c:pt>
                <c:pt idx="339">
                  <c:v>160</c:v>
                </c:pt>
                <c:pt idx="340">
                  <c:v>80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 formatCode="0,00">
                  <c:v>0</c:v>
                </c:pt>
                <c:pt idx="422" formatCode="0,00">
                  <c:v>0</c:v>
                </c:pt>
                <c:pt idx="423" formatCode="0,00">
                  <c:v>0</c:v>
                </c:pt>
                <c:pt idx="424" formatCode="0,00">
                  <c:v>0</c:v>
                </c:pt>
                <c:pt idx="425" formatCode="0,00">
                  <c:v>0</c:v>
                </c:pt>
                <c:pt idx="426" formatCode="0,00">
                  <c:v>0</c:v>
                </c:pt>
                <c:pt idx="427" formatCode="0,00">
                  <c:v>0</c:v>
                </c:pt>
                <c:pt idx="428" formatCode="0,00">
                  <c:v>0</c:v>
                </c:pt>
                <c:pt idx="429" formatCode="0,00">
                  <c:v>0</c:v>
                </c:pt>
                <c:pt idx="430" formatCode="0,00">
                  <c:v>0</c:v>
                </c:pt>
                <c:pt idx="431" formatCode="0,00">
                  <c:v>0</c:v>
                </c:pt>
                <c:pt idx="432" formatCode="0,00">
                  <c:v>0</c:v>
                </c:pt>
                <c:pt idx="433" formatCode="0,00">
                  <c:v>0</c:v>
                </c:pt>
                <c:pt idx="434" formatCode="0,00">
                  <c:v>0</c:v>
                </c:pt>
                <c:pt idx="435" formatCode="0,00">
                  <c:v>0</c:v>
                </c:pt>
                <c:pt idx="436" formatCode="0,00">
                  <c:v>0</c:v>
                </c:pt>
                <c:pt idx="437" formatCode="0,00">
                  <c:v>0</c:v>
                </c:pt>
                <c:pt idx="438" formatCode="0,00">
                  <c:v>0</c:v>
                </c:pt>
                <c:pt idx="439" formatCode="0,00">
                  <c:v>0</c:v>
                </c:pt>
                <c:pt idx="440" formatCode="0,00">
                  <c:v>0</c:v>
                </c:pt>
                <c:pt idx="441" formatCode="0,00">
                  <c:v>0</c:v>
                </c:pt>
                <c:pt idx="442" formatCode="0,00">
                  <c:v>0</c:v>
                </c:pt>
                <c:pt idx="443" formatCode="0,00">
                  <c:v>0</c:v>
                </c:pt>
                <c:pt idx="444" formatCode="0,00">
                  <c:v>0</c:v>
                </c:pt>
                <c:pt idx="445" formatCode="0,00">
                  <c:v>0</c:v>
                </c:pt>
                <c:pt idx="446" formatCode="0,00">
                  <c:v>0</c:v>
                </c:pt>
                <c:pt idx="447" formatCode="0,00">
                  <c:v>0</c:v>
                </c:pt>
                <c:pt idx="448" formatCode="0,00">
                  <c:v>0</c:v>
                </c:pt>
                <c:pt idx="449" formatCode="0,00">
                  <c:v>0</c:v>
                </c:pt>
                <c:pt idx="450" formatCode="0,00">
                  <c:v>0</c:v>
                </c:pt>
                <c:pt idx="451" formatCode="0,00">
                  <c:v>0</c:v>
                </c:pt>
                <c:pt idx="452" formatCode="0,00">
                  <c:v>0</c:v>
                </c:pt>
                <c:pt idx="453" formatCode="0,00">
                  <c:v>0</c:v>
                </c:pt>
                <c:pt idx="454" formatCode="0,00">
                  <c:v>0</c:v>
                </c:pt>
                <c:pt idx="455" formatCode="0,00">
                  <c:v>0</c:v>
                </c:pt>
                <c:pt idx="456" formatCode="0,00">
                  <c:v>0</c:v>
                </c:pt>
                <c:pt idx="457" formatCode="0,00">
                  <c:v>0</c:v>
                </c:pt>
                <c:pt idx="458" formatCode="0,00">
                  <c:v>0</c:v>
                </c:pt>
                <c:pt idx="459" formatCode="0,00">
                  <c:v>0</c:v>
                </c:pt>
                <c:pt idx="460" formatCode="0,00">
                  <c:v>0</c:v>
                </c:pt>
                <c:pt idx="461" formatCode="0,00">
                  <c:v>0</c:v>
                </c:pt>
                <c:pt idx="462" formatCode="0,00">
                  <c:v>0</c:v>
                </c:pt>
                <c:pt idx="463" formatCode="0,00">
                  <c:v>0</c:v>
                </c:pt>
                <c:pt idx="464" formatCode="0,00">
                  <c:v>0</c:v>
                </c:pt>
                <c:pt idx="465" formatCode="0,00">
                  <c:v>0</c:v>
                </c:pt>
                <c:pt idx="466" formatCode="0,00">
                  <c:v>0</c:v>
                </c:pt>
                <c:pt idx="467" formatCode="0,00">
                  <c:v>0</c:v>
                </c:pt>
                <c:pt idx="468" formatCode="0,00">
                  <c:v>0</c:v>
                </c:pt>
                <c:pt idx="469" formatCode="0,00">
                  <c:v>0</c:v>
                </c:pt>
                <c:pt idx="470" formatCode="0,00">
                  <c:v>0</c:v>
                </c:pt>
                <c:pt idx="471" formatCode="0,00">
                  <c:v>0</c:v>
                </c:pt>
                <c:pt idx="472" formatCode="0,00">
                  <c:v>0</c:v>
                </c:pt>
                <c:pt idx="473" formatCode="0,00">
                  <c:v>0</c:v>
                </c:pt>
                <c:pt idx="474" formatCode="0,00">
                  <c:v>0</c:v>
                </c:pt>
                <c:pt idx="475" formatCode="0,00">
                  <c:v>0</c:v>
                </c:pt>
                <c:pt idx="476" formatCode="0,00">
                  <c:v>0</c:v>
                </c:pt>
                <c:pt idx="477" formatCode="0,00">
                  <c:v>0</c:v>
                </c:pt>
                <c:pt idx="478" formatCode="0,00">
                  <c:v>0</c:v>
                </c:pt>
                <c:pt idx="479" formatCode="0,00">
                  <c:v>0</c:v>
                </c:pt>
                <c:pt idx="480" formatCode="0,00">
                  <c:v>0</c:v>
                </c:pt>
                <c:pt idx="481" formatCode="0,00">
                  <c:v>0</c:v>
                </c:pt>
                <c:pt idx="482" formatCode="0,00">
                  <c:v>0</c:v>
                </c:pt>
                <c:pt idx="483" formatCode="0,00">
                  <c:v>0</c:v>
                </c:pt>
                <c:pt idx="484" formatCode="0,00">
                  <c:v>0</c:v>
                </c:pt>
                <c:pt idx="485" formatCode="0,00">
                  <c:v>0</c:v>
                </c:pt>
                <c:pt idx="486" formatCode="0,00">
                  <c:v>0</c:v>
                </c:pt>
                <c:pt idx="487" formatCode="0,00">
                  <c:v>0</c:v>
                </c:pt>
                <c:pt idx="488" formatCode="0,00">
                  <c:v>0</c:v>
                </c:pt>
                <c:pt idx="489" formatCode="0,00">
                  <c:v>0</c:v>
                </c:pt>
                <c:pt idx="490" formatCode="0,00">
                  <c:v>0</c:v>
                </c:pt>
                <c:pt idx="491" formatCode="0,00">
                  <c:v>0</c:v>
                </c:pt>
                <c:pt idx="492" formatCode="0,00">
                  <c:v>0</c:v>
                </c:pt>
                <c:pt idx="493" formatCode="0,00">
                  <c:v>0</c:v>
                </c:pt>
                <c:pt idx="494" formatCode="0,00">
                  <c:v>0</c:v>
                </c:pt>
                <c:pt idx="495" formatCode="0,00">
                  <c:v>0</c:v>
                </c:pt>
                <c:pt idx="496" formatCode="0,00">
                  <c:v>0</c:v>
                </c:pt>
                <c:pt idx="497" formatCode="0,00">
                  <c:v>0</c:v>
                </c:pt>
                <c:pt idx="498" formatCode="0,00">
                  <c:v>0</c:v>
                </c:pt>
                <c:pt idx="499" formatCode="0,00">
                  <c:v>0</c:v>
                </c:pt>
                <c:pt idx="500" formatCode="0,00">
                  <c:v>0</c:v>
                </c:pt>
                <c:pt idx="501" formatCode="0,00">
                  <c:v>0</c:v>
                </c:pt>
                <c:pt idx="502" formatCode="0,00">
                  <c:v>0</c:v>
                </c:pt>
                <c:pt idx="503" formatCode="0,00">
                  <c:v>0</c:v>
                </c:pt>
                <c:pt idx="504" formatCode="0,00">
                  <c:v>0</c:v>
                </c:pt>
                <c:pt idx="505" formatCode="0,00">
                  <c:v>0</c:v>
                </c:pt>
                <c:pt idx="506" formatCode="0,00">
                  <c:v>0</c:v>
                </c:pt>
                <c:pt idx="507" formatCode="0,00">
                  <c:v>0</c:v>
                </c:pt>
                <c:pt idx="508" formatCode="0,00">
                  <c:v>0</c:v>
                </c:pt>
                <c:pt idx="509" formatCode="0,00">
                  <c:v>0</c:v>
                </c:pt>
                <c:pt idx="510" formatCode="0,00">
                  <c:v>0</c:v>
                </c:pt>
                <c:pt idx="511" formatCode="0,00">
                  <c:v>0</c:v>
                </c:pt>
                <c:pt idx="512" formatCode="0,00">
                  <c:v>0</c:v>
                </c:pt>
                <c:pt idx="513" formatCode="0,00">
                  <c:v>0</c:v>
                </c:pt>
                <c:pt idx="514" formatCode="0,00">
                  <c:v>0</c:v>
                </c:pt>
                <c:pt idx="515" formatCode="0,00">
                  <c:v>0</c:v>
                </c:pt>
                <c:pt idx="516" formatCode="0,00">
                  <c:v>0</c:v>
                </c:pt>
                <c:pt idx="517" formatCode="0,00">
                  <c:v>0</c:v>
                </c:pt>
                <c:pt idx="518" formatCode="0,00">
                  <c:v>0</c:v>
                </c:pt>
                <c:pt idx="519" formatCode="0,00">
                  <c:v>0</c:v>
                </c:pt>
                <c:pt idx="520" formatCode="0,00">
                  <c:v>0</c:v>
                </c:pt>
                <c:pt idx="521" formatCode="0,00">
                  <c:v>0</c:v>
                </c:pt>
                <c:pt idx="522" formatCode="0,00">
                  <c:v>0</c:v>
                </c:pt>
                <c:pt idx="523" formatCode="0,00">
                  <c:v>0</c:v>
                </c:pt>
                <c:pt idx="524" formatCode="0,00">
                  <c:v>0</c:v>
                </c:pt>
                <c:pt idx="525" formatCode="0,00">
                  <c:v>0</c:v>
                </c:pt>
                <c:pt idx="526" formatCode="0,00">
                  <c:v>0</c:v>
                </c:pt>
                <c:pt idx="527" formatCode="0,00">
                  <c:v>0</c:v>
                </c:pt>
                <c:pt idx="528" formatCode="0,00">
                  <c:v>0</c:v>
                </c:pt>
                <c:pt idx="529" formatCode="0,00">
                  <c:v>0</c:v>
                </c:pt>
                <c:pt idx="530" formatCode="0,00">
                  <c:v>0</c:v>
                </c:pt>
                <c:pt idx="531" formatCode="0,00">
                  <c:v>0</c:v>
                </c:pt>
                <c:pt idx="532" formatCode="0,00">
                  <c:v>0</c:v>
                </c:pt>
                <c:pt idx="533" formatCode="0,00">
                  <c:v>0</c:v>
                </c:pt>
                <c:pt idx="534" formatCode="0,00">
                  <c:v>0</c:v>
                </c:pt>
                <c:pt idx="535" formatCode="0,00">
                  <c:v>0</c:v>
                </c:pt>
                <c:pt idx="536" formatCode="0,00">
                  <c:v>0</c:v>
                </c:pt>
                <c:pt idx="537" formatCode="0,00">
                  <c:v>0</c:v>
                </c:pt>
                <c:pt idx="538" formatCode="0,00">
                  <c:v>0</c:v>
                </c:pt>
                <c:pt idx="539" formatCode="0,00">
                  <c:v>0</c:v>
                </c:pt>
                <c:pt idx="540" formatCode="0,00">
                  <c:v>0</c:v>
                </c:pt>
                <c:pt idx="541" formatCode="0,00">
                  <c:v>0</c:v>
                </c:pt>
                <c:pt idx="542" formatCode="0,00">
                  <c:v>0</c:v>
                </c:pt>
                <c:pt idx="543" formatCode="0,00">
                  <c:v>0</c:v>
                </c:pt>
                <c:pt idx="544" formatCode="0,00">
                  <c:v>0</c:v>
                </c:pt>
                <c:pt idx="545" formatCode="0,00">
                  <c:v>0</c:v>
                </c:pt>
                <c:pt idx="546" formatCode="0,00">
                  <c:v>0</c:v>
                </c:pt>
                <c:pt idx="547" formatCode="0,00">
                  <c:v>0</c:v>
                </c:pt>
                <c:pt idx="548" formatCode="0,00">
                  <c:v>0</c:v>
                </c:pt>
                <c:pt idx="549" formatCode="0,00">
                  <c:v>0</c:v>
                </c:pt>
                <c:pt idx="550" formatCode="0,00">
                  <c:v>0</c:v>
                </c:pt>
                <c:pt idx="551" formatCode="0,00">
                  <c:v>0</c:v>
                </c:pt>
                <c:pt idx="552" formatCode="0,00">
                  <c:v>0</c:v>
                </c:pt>
                <c:pt idx="553" formatCode="0,00">
                  <c:v>0</c:v>
                </c:pt>
                <c:pt idx="554" formatCode="0,00">
                  <c:v>0</c:v>
                </c:pt>
                <c:pt idx="555" formatCode="0,00">
                  <c:v>0</c:v>
                </c:pt>
                <c:pt idx="556" formatCode="0,00">
                  <c:v>0</c:v>
                </c:pt>
                <c:pt idx="557" formatCode="0,00">
                  <c:v>0</c:v>
                </c:pt>
                <c:pt idx="558" formatCode="0,00">
                  <c:v>0</c:v>
                </c:pt>
                <c:pt idx="559" formatCode="0,00">
                  <c:v>0</c:v>
                </c:pt>
                <c:pt idx="560" formatCode="0,00">
                  <c:v>0</c:v>
                </c:pt>
                <c:pt idx="561" formatCode="0,00">
                  <c:v>0</c:v>
                </c:pt>
                <c:pt idx="562" formatCode="0,00">
                  <c:v>0</c:v>
                </c:pt>
                <c:pt idx="563" formatCode="0,00">
                  <c:v>0</c:v>
                </c:pt>
                <c:pt idx="564" formatCode="0,00">
                  <c:v>0</c:v>
                </c:pt>
                <c:pt idx="565" formatCode="0,00">
                  <c:v>0</c:v>
                </c:pt>
                <c:pt idx="566" formatCode="0,00">
                  <c:v>0</c:v>
                </c:pt>
                <c:pt idx="567" formatCode="0,00">
                  <c:v>0</c:v>
                </c:pt>
                <c:pt idx="568" formatCode="0,00">
                  <c:v>0</c:v>
                </c:pt>
                <c:pt idx="569" formatCode="0,00">
                  <c:v>0</c:v>
                </c:pt>
                <c:pt idx="570" formatCode="0,00">
                  <c:v>0</c:v>
                </c:pt>
                <c:pt idx="571" formatCode="0,00">
                  <c:v>0</c:v>
                </c:pt>
                <c:pt idx="572" formatCode="0,00">
                  <c:v>0</c:v>
                </c:pt>
                <c:pt idx="573" formatCode="0,00">
                  <c:v>0</c:v>
                </c:pt>
                <c:pt idx="574" formatCode="0,00">
                  <c:v>0</c:v>
                </c:pt>
                <c:pt idx="575" formatCode="0,00">
                  <c:v>0</c:v>
                </c:pt>
                <c:pt idx="576" formatCode="0,00">
                  <c:v>0</c:v>
                </c:pt>
                <c:pt idx="577" formatCode="0,00">
                  <c:v>0</c:v>
                </c:pt>
                <c:pt idx="578" formatCode="0,00">
                  <c:v>0</c:v>
                </c:pt>
                <c:pt idx="579" formatCode="0,00">
                  <c:v>0</c:v>
                </c:pt>
                <c:pt idx="580" formatCode="0,00">
                  <c:v>0</c:v>
                </c:pt>
                <c:pt idx="581" formatCode="0,00">
                  <c:v>0</c:v>
                </c:pt>
                <c:pt idx="582" formatCode="0,00">
                  <c:v>0</c:v>
                </c:pt>
                <c:pt idx="583" formatCode="0,00">
                  <c:v>0</c:v>
                </c:pt>
                <c:pt idx="584" formatCode="0,00">
                  <c:v>0</c:v>
                </c:pt>
                <c:pt idx="585" formatCode="0,00">
                  <c:v>0</c:v>
                </c:pt>
                <c:pt idx="586" formatCode="0,00">
                  <c:v>0</c:v>
                </c:pt>
                <c:pt idx="587" formatCode="0,00">
                  <c:v>0</c:v>
                </c:pt>
                <c:pt idx="588" formatCode="0,00">
                  <c:v>0</c:v>
                </c:pt>
                <c:pt idx="589" formatCode="0,00">
                  <c:v>0</c:v>
                </c:pt>
                <c:pt idx="590" formatCode="0,00">
                  <c:v>0</c:v>
                </c:pt>
                <c:pt idx="591" formatCode="0,00">
                  <c:v>0</c:v>
                </c:pt>
                <c:pt idx="592" formatCode="0,00">
                  <c:v>0</c:v>
                </c:pt>
                <c:pt idx="593" formatCode="0,00">
                  <c:v>0</c:v>
                </c:pt>
                <c:pt idx="594" formatCode="0,00">
                  <c:v>0</c:v>
                </c:pt>
                <c:pt idx="595" formatCode="0,00">
                  <c:v>0</c:v>
                </c:pt>
                <c:pt idx="596" formatCode="0,00">
                  <c:v>0</c:v>
                </c:pt>
                <c:pt idx="597" formatCode="0,00">
                  <c:v>0</c:v>
                </c:pt>
                <c:pt idx="598" formatCode="0,00">
                  <c:v>0</c:v>
                </c:pt>
                <c:pt idx="599" formatCode="0,00">
                  <c:v>0</c:v>
                </c:pt>
                <c:pt idx="600" formatCode="0,00">
                  <c:v>0</c:v>
                </c:pt>
                <c:pt idx="601" formatCode="0,00">
                  <c:v>0</c:v>
                </c:pt>
                <c:pt idx="602" formatCode="0,00">
                  <c:v>0</c:v>
                </c:pt>
                <c:pt idx="603" formatCode="0,00">
                  <c:v>0</c:v>
                </c:pt>
                <c:pt idx="604" formatCode="0,00">
                  <c:v>0</c:v>
                </c:pt>
                <c:pt idx="605" formatCode="0,00">
                  <c:v>0</c:v>
                </c:pt>
                <c:pt idx="606" formatCode="0,00">
                  <c:v>0</c:v>
                </c:pt>
                <c:pt idx="607" formatCode="0,00">
                  <c:v>0</c:v>
                </c:pt>
                <c:pt idx="608" formatCode="0,00">
                  <c:v>0</c:v>
                </c:pt>
                <c:pt idx="609" formatCode="0,00">
                  <c:v>0</c:v>
                </c:pt>
                <c:pt idx="610" formatCode="0,00">
                  <c:v>0</c:v>
                </c:pt>
                <c:pt idx="611" formatCode="0,00">
                  <c:v>0</c:v>
                </c:pt>
                <c:pt idx="612" formatCode="0,00">
                  <c:v>0</c:v>
                </c:pt>
                <c:pt idx="613" formatCode="0,00">
                  <c:v>0</c:v>
                </c:pt>
                <c:pt idx="614" formatCode="0,00">
                  <c:v>0</c:v>
                </c:pt>
                <c:pt idx="615" formatCode="0,00">
                  <c:v>0</c:v>
                </c:pt>
                <c:pt idx="616" formatCode="0,00">
                  <c:v>0</c:v>
                </c:pt>
                <c:pt idx="617" formatCode="0,00">
                  <c:v>0</c:v>
                </c:pt>
                <c:pt idx="618" formatCode="0,00">
                  <c:v>0</c:v>
                </c:pt>
                <c:pt idx="619" formatCode="0,00">
                  <c:v>0</c:v>
                </c:pt>
                <c:pt idx="620" formatCode="0,00">
                  <c:v>0</c:v>
                </c:pt>
                <c:pt idx="621" formatCode="0,00">
                  <c:v>0</c:v>
                </c:pt>
                <c:pt idx="622" formatCode="0,00">
                  <c:v>0</c:v>
                </c:pt>
                <c:pt idx="623" formatCode="0,00">
                  <c:v>0</c:v>
                </c:pt>
                <c:pt idx="624" formatCode="0,00">
                  <c:v>0</c:v>
                </c:pt>
                <c:pt idx="625" formatCode="0,00">
                  <c:v>0</c:v>
                </c:pt>
                <c:pt idx="626" formatCode="0,00">
                  <c:v>0</c:v>
                </c:pt>
                <c:pt idx="627" formatCode="0,00">
                  <c:v>0</c:v>
                </c:pt>
                <c:pt idx="628" formatCode="0,00">
                  <c:v>0</c:v>
                </c:pt>
                <c:pt idx="629" formatCode="0,00">
                  <c:v>0</c:v>
                </c:pt>
                <c:pt idx="630" formatCode="0,00">
                  <c:v>0</c:v>
                </c:pt>
                <c:pt idx="631" formatCode="0,00">
                  <c:v>0</c:v>
                </c:pt>
                <c:pt idx="632" formatCode="0,00">
                  <c:v>0</c:v>
                </c:pt>
                <c:pt idx="633" formatCode="0,00">
                  <c:v>0</c:v>
                </c:pt>
                <c:pt idx="634" formatCode="0,00">
                  <c:v>0</c:v>
                </c:pt>
                <c:pt idx="635" formatCode="0,00">
                  <c:v>0</c:v>
                </c:pt>
                <c:pt idx="636" formatCode="0,00">
                  <c:v>0</c:v>
                </c:pt>
                <c:pt idx="637" formatCode="0,00">
                  <c:v>0</c:v>
                </c:pt>
                <c:pt idx="638" formatCode="0,00">
                  <c:v>0</c:v>
                </c:pt>
                <c:pt idx="639" formatCode="0,00">
                  <c:v>0</c:v>
                </c:pt>
                <c:pt idx="640" formatCode="0,00">
                  <c:v>0</c:v>
                </c:pt>
                <c:pt idx="641" formatCode="0,00">
                  <c:v>0</c:v>
                </c:pt>
                <c:pt idx="642" formatCode="0,00">
                  <c:v>0</c:v>
                </c:pt>
                <c:pt idx="643" formatCode="0,00">
                  <c:v>0</c:v>
                </c:pt>
                <c:pt idx="644" formatCode="0,00">
                  <c:v>0</c:v>
                </c:pt>
                <c:pt idx="645" formatCode="0,00">
                  <c:v>0</c:v>
                </c:pt>
                <c:pt idx="646" formatCode="0,00">
                  <c:v>0</c:v>
                </c:pt>
                <c:pt idx="647" formatCode="0,00">
                  <c:v>0</c:v>
                </c:pt>
                <c:pt idx="648" formatCode="0,00">
                  <c:v>0</c:v>
                </c:pt>
                <c:pt idx="649" formatCode="0,00">
                  <c:v>0</c:v>
                </c:pt>
                <c:pt idx="650" formatCode="0,00">
                  <c:v>0</c:v>
                </c:pt>
                <c:pt idx="651" formatCode="0,00">
                  <c:v>0</c:v>
                </c:pt>
                <c:pt idx="652" formatCode="0,00">
                  <c:v>0</c:v>
                </c:pt>
                <c:pt idx="653" formatCode="0,00">
                  <c:v>0</c:v>
                </c:pt>
                <c:pt idx="654" formatCode="0,00">
                  <c:v>0</c:v>
                </c:pt>
                <c:pt idx="655" formatCode="0,00">
                  <c:v>0</c:v>
                </c:pt>
                <c:pt idx="656" formatCode="0,00">
                  <c:v>0</c:v>
                </c:pt>
                <c:pt idx="657" formatCode="0,00">
                  <c:v>0</c:v>
                </c:pt>
                <c:pt idx="658" formatCode="0,00">
                  <c:v>0</c:v>
                </c:pt>
                <c:pt idx="659" formatCode="0,00">
                  <c:v>0</c:v>
                </c:pt>
                <c:pt idx="660" formatCode="0,00">
                  <c:v>0</c:v>
                </c:pt>
                <c:pt idx="661" formatCode="0,00">
                  <c:v>0</c:v>
                </c:pt>
                <c:pt idx="662" formatCode="0,00">
                  <c:v>0</c:v>
                </c:pt>
                <c:pt idx="663" formatCode="0,00">
                  <c:v>0</c:v>
                </c:pt>
                <c:pt idx="664" formatCode="0,00">
                  <c:v>0</c:v>
                </c:pt>
                <c:pt idx="665" formatCode="0,00">
                  <c:v>0</c:v>
                </c:pt>
                <c:pt idx="666" formatCode="0,00">
                  <c:v>0</c:v>
                </c:pt>
                <c:pt idx="667" formatCode="0,00">
                  <c:v>0</c:v>
                </c:pt>
                <c:pt idx="668" formatCode="0,00">
                  <c:v>0</c:v>
                </c:pt>
                <c:pt idx="669" formatCode="0,00">
                  <c:v>0</c:v>
                </c:pt>
                <c:pt idx="670" formatCode="0,00">
                  <c:v>0</c:v>
                </c:pt>
                <c:pt idx="671" formatCode="0,00">
                  <c:v>0</c:v>
                </c:pt>
                <c:pt idx="672" formatCode="0,00">
                  <c:v>0</c:v>
                </c:pt>
                <c:pt idx="673" formatCode="0,00">
                  <c:v>0</c:v>
                </c:pt>
                <c:pt idx="674" formatCode="0,00">
                  <c:v>0</c:v>
                </c:pt>
                <c:pt idx="675" formatCode="0,00">
                  <c:v>0</c:v>
                </c:pt>
                <c:pt idx="676" formatCode="0,00">
                  <c:v>0</c:v>
                </c:pt>
                <c:pt idx="677" formatCode="0,00">
                  <c:v>0</c:v>
                </c:pt>
                <c:pt idx="678" formatCode="0,00">
                  <c:v>0</c:v>
                </c:pt>
                <c:pt idx="679" formatCode="0,00">
                  <c:v>0</c:v>
                </c:pt>
                <c:pt idx="680" formatCode="0,00">
                  <c:v>0</c:v>
                </c:pt>
                <c:pt idx="681" formatCode="0,00">
                  <c:v>0</c:v>
                </c:pt>
                <c:pt idx="682" formatCode="0,00">
                  <c:v>0</c:v>
                </c:pt>
                <c:pt idx="683" formatCode="0,00">
                  <c:v>0</c:v>
                </c:pt>
                <c:pt idx="684" formatCode="0,00">
                  <c:v>0</c:v>
                </c:pt>
                <c:pt idx="685" formatCode="0,00">
                  <c:v>0</c:v>
                </c:pt>
                <c:pt idx="686" formatCode="0,00">
                  <c:v>0</c:v>
                </c:pt>
                <c:pt idx="687" formatCode="0,00">
                  <c:v>0</c:v>
                </c:pt>
                <c:pt idx="688" formatCode="0,00">
                  <c:v>0</c:v>
                </c:pt>
                <c:pt idx="689" formatCode="0,00">
                  <c:v>0</c:v>
                </c:pt>
                <c:pt idx="690" formatCode="0,00">
                  <c:v>0</c:v>
                </c:pt>
                <c:pt idx="691" formatCode="0,00">
                  <c:v>0</c:v>
                </c:pt>
                <c:pt idx="692" formatCode="0,00">
                  <c:v>0</c:v>
                </c:pt>
                <c:pt idx="693" formatCode="0,00">
                  <c:v>0</c:v>
                </c:pt>
                <c:pt idx="694" formatCode="0,00">
                  <c:v>0</c:v>
                </c:pt>
                <c:pt idx="695" formatCode="0,00">
                  <c:v>0</c:v>
                </c:pt>
                <c:pt idx="696" formatCode="0,00">
                  <c:v>0</c:v>
                </c:pt>
                <c:pt idx="697" formatCode="0,00">
                  <c:v>0</c:v>
                </c:pt>
                <c:pt idx="698" formatCode="0,00">
                  <c:v>0</c:v>
                </c:pt>
                <c:pt idx="699" formatCode="0,00">
                  <c:v>0</c:v>
                </c:pt>
                <c:pt idx="700" formatCode="0,00">
                  <c:v>0</c:v>
                </c:pt>
                <c:pt idx="701" formatCode="0,00">
                  <c:v>0</c:v>
                </c:pt>
                <c:pt idx="702" formatCode="0,00">
                  <c:v>0</c:v>
                </c:pt>
                <c:pt idx="703" formatCode="0,00">
                  <c:v>0</c:v>
                </c:pt>
                <c:pt idx="704" formatCode="0,00">
                  <c:v>0</c:v>
                </c:pt>
                <c:pt idx="705" formatCode="0,00">
                  <c:v>0</c:v>
                </c:pt>
                <c:pt idx="706" formatCode="0,00">
                  <c:v>0</c:v>
                </c:pt>
                <c:pt idx="707" formatCode="0,00">
                  <c:v>0</c:v>
                </c:pt>
                <c:pt idx="708" formatCode="0,00">
                  <c:v>0</c:v>
                </c:pt>
                <c:pt idx="709" formatCode="0,00">
                  <c:v>0</c:v>
                </c:pt>
                <c:pt idx="710" formatCode="0,00">
                  <c:v>0</c:v>
                </c:pt>
                <c:pt idx="711" formatCode="0,00">
                  <c:v>0</c:v>
                </c:pt>
                <c:pt idx="712" formatCode="0,00">
                  <c:v>0</c:v>
                </c:pt>
                <c:pt idx="713" formatCode="0,00">
                  <c:v>0</c:v>
                </c:pt>
                <c:pt idx="714" formatCode="0,00">
                  <c:v>0</c:v>
                </c:pt>
                <c:pt idx="715" formatCode="0,00">
                  <c:v>0</c:v>
                </c:pt>
                <c:pt idx="716" formatCode="0,00">
                  <c:v>0</c:v>
                </c:pt>
                <c:pt idx="717" formatCode="0,00">
                  <c:v>0</c:v>
                </c:pt>
                <c:pt idx="718" formatCode="0,00">
                  <c:v>0</c:v>
                </c:pt>
                <c:pt idx="719" formatCode="0,00">
                  <c:v>0</c:v>
                </c:pt>
                <c:pt idx="720" formatCode="0,00">
                  <c:v>0</c:v>
                </c:pt>
                <c:pt idx="721" formatCode="0,00">
                  <c:v>0</c:v>
                </c:pt>
                <c:pt idx="722" formatCode="0,00">
                  <c:v>0</c:v>
                </c:pt>
                <c:pt idx="723" formatCode="0,00">
                  <c:v>0</c:v>
                </c:pt>
                <c:pt idx="724" formatCode="0,00">
                  <c:v>0</c:v>
                </c:pt>
                <c:pt idx="725" formatCode="0,00">
                  <c:v>0</c:v>
                </c:pt>
                <c:pt idx="726" formatCode="0,00">
                  <c:v>0</c:v>
                </c:pt>
                <c:pt idx="727" formatCode="0,00">
                  <c:v>0</c:v>
                </c:pt>
                <c:pt idx="728" formatCode="0,00">
                  <c:v>0</c:v>
                </c:pt>
                <c:pt idx="729" formatCode="0,00">
                  <c:v>0</c:v>
                </c:pt>
                <c:pt idx="730" formatCode="0,00">
                  <c:v>0</c:v>
                </c:pt>
                <c:pt idx="731" formatCode="0,00">
                  <c:v>0</c:v>
                </c:pt>
                <c:pt idx="732" formatCode="0,00">
                  <c:v>0</c:v>
                </c:pt>
                <c:pt idx="733" formatCode="0,00">
                  <c:v>0</c:v>
                </c:pt>
                <c:pt idx="734" formatCode="0,00">
                  <c:v>0</c:v>
                </c:pt>
                <c:pt idx="735" formatCode="0,00">
                  <c:v>0</c:v>
                </c:pt>
                <c:pt idx="736" formatCode="0,00">
                  <c:v>0</c:v>
                </c:pt>
                <c:pt idx="737" formatCode="0,00">
                  <c:v>0</c:v>
                </c:pt>
                <c:pt idx="738" formatCode="0,00">
                  <c:v>0</c:v>
                </c:pt>
                <c:pt idx="739" formatCode="0,00">
                  <c:v>0</c:v>
                </c:pt>
                <c:pt idx="740" formatCode="0,00">
                  <c:v>0</c:v>
                </c:pt>
                <c:pt idx="741" formatCode="0,00">
                  <c:v>0</c:v>
                </c:pt>
                <c:pt idx="742" formatCode="0,00">
                  <c:v>0</c:v>
                </c:pt>
                <c:pt idx="743" formatCode="0,00">
                  <c:v>0</c:v>
                </c:pt>
                <c:pt idx="744" formatCode="0,00">
                  <c:v>0</c:v>
                </c:pt>
                <c:pt idx="745" formatCode="0,00">
                  <c:v>0</c:v>
                </c:pt>
                <c:pt idx="746" formatCode="0,00">
                  <c:v>0</c:v>
                </c:pt>
                <c:pt idx="747" formatCode="0,00">
                  <c:v>0</c:v>
                </c:pt>
                <c:pt idx="748" formatCode="0,00">
                  <c:v>0</c:v>
                </c:pt>
                <c:pt idx="749" formatCode="0,00">
                  <c:v>0</c:v>
                </c:pt>
                <c:pt idx="750" formatCode="0,00">
                  <c:v>0</c:v>
                </c:pt>
                <c:pt idx="751" formatCode="0,00">
                  <c:v>0</c:v>
                </c:pt>
                <c:pt idx="752" formatCode="0,00">
                  <c:v>0</c:v>
                </c:pt>
                <c:pt idx="753" formatCode="0,00">
                  <c:v>0</c:v>
                </c:pt>
                <c:pt idx="754" formatCode="0,00">
                  <c:v>0</c:v>
                </c:pt>
                <c:pt idx="755" formatCode="0,00">
                  <c:v>0</c:v>
                </c:pt>
                <c:pt idx="756" formatCode="0,00">
                  <c:v>0</c:v>
                </c:pt>
                <c:pt idx="757" formatCode="0,00">
                  <c:v>0</c:v>
                </c:pt>
                <c:pt idx="758" formatCode="0,00">
                  <c:v>0</c:v>
                </c:pt>
                <c:pt idx="759" formatCode="0,00">
                  <c:v>0</c:v>
                </c:pt>
                <c:pt idx="760" formatCode="0,00">
                  <c:v>0</c:v>
                </c:pt>
                <c:pt idx="761" formatCode="0,00">
                  <c:v>0</c:v>
                </c:pt>
                <c:pt idx="762" formatCode="0,00">
                  <c:v>0</c:v>
                </c:pt>
                <c:pt idx="763" formatCode="0,00">
                  <c:v>0</c:v>
                </c:pt>
                <c:pt idx="764" formatCode="0,00">
                  <c:v>0</c:v>
                </c:pt>
                <c:pt idx="765" formatCode="0,00">
                  <c:v>0</c:v>
                </c:pt>
                <c:pt idx="766" formatCode="0,00">
                  <c:v>0</c:v>
                </c:pt>
                <c:pt idx="767" formatCode="0,00">
                  <c:v>0</c:v>
                </c:pt>
                <c:pt idx="768" formatCode="0,00">
                  <c:v>0</c:v>
                </c:pt>
                <c:pt idx="769" formatCode="0,00">
                  <c:v>0</c:v>
                </c:pt>
                <c:pt idx="770" formatCode="0,00">
                  <c:v>0</c:v>
                </c:pt>
                <c:pt idx="771" formatCode="0,00">
                  <c:v>0</c:v>
                </c:pt>
                <c:pt idx="772" formatCode="0,00">
                  <c:v>0</c:v>
                </c:pt>
                <c:pt idx="773" formatCode="0,00">
                  <c:v>0</c:v>
                </c:pt>
                <c:pt idx="774" formatCode="0,00">
                  <c:v>0</c:v>
                </c:pt>
                <c:pt idx="775" formatCode="0,00">
                  <c:v>0</c:v>
                </c:pt>
                <c:pt idx="776" formatCode="0,00">
                  <c:v>0</c:v>
                </c:pt>
                <c:pt idx="777" formatCode="0,00">
                  <c:v>0</c:v>
                </c:pt>
                <c:pt idx="778" formatCode="0,00">
                  <c:v>0</c:v>
                </c:pt>
                <c:pt idx="779" formatCode="0,00">
                  <c:v>0</c:v>
                </c:pt>
                <c:pt idx="780" formatCode="0,00">
                  <c:v>0</c:v>
                </c:pt>
                <c:pt idx="781" formatCode="0,00">
                  <c:v>0</c:v>
                </c:pt>
                <c:pt idx="782" formatCode="0,00">
                  <c:v>0</c:v>
                </c:pt>
                <c:pt idx="783" formatCode="0,00">
                  <c:v>0</c:v>
                </c:pt>
                <c:pt idx="784" formatCode="0,00">
                  <c:v>0</c:v>
                </c:pt>
                <c:pt idx="785" formatCode="0,00">
                  <c:v>0</c:v>
                </c:pt>
                <c:pt idx="786" formatCode="0,00">
                  <c:v>0</c:v>
                </c:pt>
                <c:pt idx="787" formatCode="0,00">
                  <c:v>0</c:v>
                </c:pt>
                <c:pt idx="788" formatCode="0,00">
                  <c:v>0</c:v>
                </c:pt>
                <c:pt idx="789" formatCode="0,00">
                  <c:v>0</c:v>
                </c:pt>
                <c:pt idx="790" formatCode="0,00">
                  <c:v>0</c:v>
                </c:pt>
                <c:pt idx="791" formatCode="0,00">
                  <c:v>0</c:v>
                </c:pt>
                <c:pt idx="792" formatCode="0,00">
                  <c:v>0</c:v>
                </c:pt>
                <c:pt idx="793" formatCode="0,00">
                  <c:v>0</c:v>
                </c:pt>
                <c:pt idx="794" formatCode="0,00">
                  <c:v>0</c:v>
                </c:pt>
                <c:pt idx="795" formatCode="0,00">
                  <c:v>0</c:v>
                </c:pt>
                <c:pt idx="796" formatCode="0,00">
                  <c:v>0</c:v>
                </c:pt>
                <c:pt idx="797" formatCode="0,00">
                  <c:v>0</c:v>
                </c:pt>
                <c:pt idx="798" formatCode="0,00">
                  <c:v>0</c:v>
                </c:pt>
                <c:pt idx="799" formatCode="0,00">
                  <c:v>0</c:v>
                </c:pt>
                <c:pt idx="800" formatCode="0,00">
                  <c:v>0</c:v>
                </c:pt>
                <c:pt idx="801" formatCode="0,00">
                  <c:v>0</c:v>
                </c:pt>
                <c:pt idx="802" formatCode="0,00">
                  <c:v>0</c:v>
                </c:pt>
                <c:pt idx="803" formatCode="0,00">
                  <c:v>0</c:v>
                </c:pt>
                <c:pt idx="804" formatCode="0,00">
                  <c:v>0</c:v>
                </c:pt>
                <c:pt idx="805" formatCode="0,00">
                  <c:v>0</c:v>
                </c:pt>
                <c:pt idx="806" formatCode="0,00">
                  <c:v>0</c:v>
                </c:pt>
                <c:pt idx="807" formatCode="0,00">
                  <c:v>0</c:v>
                </c:pt>
                <c:pt idx="808" formatCode="0,00">
                  <c:v>0</c:v>
                </c:pt>
                <c:pt idx="809" formatCode="0,00">
                  <c:v>0</c:v>
                </c:pt>
                <c:pt idx="810" formatCode="0,00">
                  <c:v>0</c:v>
                </c:pt>
                <c:pt idx="811" formatCode="0,00">
                  <c:v>0</c:v>
                </c:pt>
                <c:pt idx="812" formatCode="0,00">
                  <c:v>0</c:v>
                </c:pt>
                <c:pt idx="813" formatCode="0,00">
                  <c:v>0</c:v>
                </c:pt>
                <c:pt idx="814" formatCode="0,00">
                  <c:v>0</c:v>
                </c:pt>
                <c:pt idx="815" formatCode="0,00">
                  <c:v>0</c:v>
                </c:pt>
                <c:pt idx="816" formatCode="0,00">
                  <c:v>0</c:v>
                </c:pt>
                <c:pt idx="817" formatCode="0,00">
                  <c:v>0</c:v>
                </c:pt>
                <c:pt idx="818" formatCode="0,00">
                  <c:v>0</c:v>
                </c:pt>
                <c:pt idx="819" formatCode="0,00">
                  <c:v>0</c:v>
                </c:pt>
                <c:pt idx="820" formatCode="0,00">
                  <c:v>0</c:v>
                </c:pt>
                <c:pt idx="821" formatCode="0,00">
                  <c:v>0</c:v>
                </c:pt>
                <c:pt idx="822" formatCode="0,00">
                  <c:v>0</c:v>
                </c:pt>
                <c:pt idx="823" formatCode="0,00">
                  <c:v>0</c:v>
                </c:pt>
                <c:pt idx="824" formatCode="0,00">
                  <c:v>0</c:v>
                </c:pt>
                <c:pt idx="825" formatCode="0,00">
                  <c:v>0</c:v>
                </c:pt>
                <c:pt idx="826" formatCode="0,00">
                  <c:v>0</c:v>
                </c:pt>
                <c:pt idx="827" formatCode="0,00">
                  <c:v>0</c:v>
                </c:pt>
                <c:pt idx="828" formatCode="0,00">
                  <c:v>0</c:v>
                </c:pt>
                <c:pt idx="829" formatCode="0,00">
                  <c:v>0</c:v>
                </c:pt>
                <c:pt idx="830" formatCode="0,00">
                  <c:v>0</c:v>
                </c:pt>
                <c:pt idx="831" formatCode="0,00">
                  <c:v>0</c:v>
                </c:pt>
                <c:pt idx="832" formatCode="0,00">
                  <c:v>0</c:v>
                </c:pt>
                <c:pt idx="833" formatCode="0,00">
                  <c:v>0</c:v>
                </c:pt>
                <c:pt idx="834" formatCode="0,00">
                  <c:v>0</c:v>
                </c:pt>
                <c:pt idx="835" formatCode="0,00">
                  <c:v>0</c:v>
                </c:pt>
                <c:pt idx="836" formatCode="0,00">
                  <c:v>0</c:v>
                </c:pt>
                <c:pt idx="837" formatCode="0,00">
                  <c:v>0</c:v>
                </c:pt>
                <c:pt idx="838" formatCode="0,00">
                  <c:v>0</c:v>
                </c:pt>
                <c:pt idx="839" formatCode="0,00">
                  <c:v>0</c:v>
                </c:pt>
                <c:pt idx="840" formatCode="0,00">
                  <c:v>0</c:v>
                </c:pt>
                <c:pt idx="841" formatCode="0,00">
                  <c:v>0</c:v>
                </c:pt>
                <c:pt idx="842" formatCode="0,00">
                  <c:v>0</c:v>
                </c:pt>
                <c:pt idx="843" formatCode="0,00">
                  <c:v>0</c:v>
                </c:pt>
                <c:pt idx="844" formatCode="0,00">
                  <c:v>0</c:v>
                </c:pt>
                <c:pt idx="845" formatCode="0,00">
                  <c:v>0</c:v>
                </c:pt>
                <c:pt idx="846" formatCode="0,00">
                  <c:v>0</c:v>
                </c:pt>
                <c:pt idx="847" formatCode="0,00">
                  <c:v>0</c:v>
                </c:pt>
                <c:pt idx="848" formatCode="0,00">
                  <c:v>0</c:v>
                </c:pt>
                <c:pt idx="849" formatCode="0,00">
                  <c:v>0</c:v>
                </c:pt>
                <c:pt idx="850" formatCode="0,00">
                  <c:v>0</c:v>
                </c:pt>
                <c:pt idx="851" formatCode="0,00">
                  <c:v>0</c:v>
                </c:pt>
                <c:pt idx="852" formatCode="0,00">
                  <c:v>0</c:v>
                </c:pt>
                <c:pt idx="853" formatCode="0,00">
                  <c:v>0</c:v>
                </c:pt>
                <c:pt idx="854" formatCode="0,00">
                  <c:v>0</c:v>
                </c:pt>
                <c:pt idx="855" formatCode="0,00">
                  <c:v>0</c:v>
                </c:pt>
                <c:pt idx="856" formatCode="0,00">
                  <c:v>0</c:v>
                </c:pt>
                <c:pt idx="857" formatCode="0,00">
                  <c:v>0</c:v>
                </c:pt>
                <c:pt idx="858" formatCode="0,00">
                  <c:v>0</c:v>
                </c:pt>
                <c:pt idx="859" formatCode="0,00">
                  <c:v>0</c:v>
                </c:pt>
                <c:pt idx="860" formatCode="0,00">
                  <c:v>0</c:v>
                </c:pt>
                <c:pt idx="861" formatCode="0,00">
                  <c:v>0</c:v>
                </c:pt>
                <c:pt idx="862" formatCode="0,00">
                  <c:v>0</c:v>
                </c:pt>
                <c:pt idx="863" formatCode="0,00">
                  <c:v>0</c:v>
                </c:pt>
                <c:pt idx="864" formatCode="0,00">
                  <c:v>0</c:v>
                </c:pt>
                <c:pt idx="865" formatCode="0,00">
                  <c:v>0</c:v>
                </c:pt>
                <c:pt idx="866" formatCode="0,00">
                  <c:v>0</c:v>
                </c:pt>
                <c:pt idx="867" formatCode="0,00">
                  <c:v>0</c:v>
                </c:pt>
                <c:pt idx="868" formatCode="0,00">
                  <c:v>0</c:v>
                </c:pt>
                <c:pt idx="869" formatCode="0,00">
                  <c:v>0</c:v>
                </c:pt>
                <c:pt idx="870" formatCode="0,00">
                  <c:v>0</c:v>
                </c:pt>
                <c:pt idx="871" formatCode="0,00">
                  <c:v>0</c:v>
                </c:pt>
                <c:pt idx="872" formatCode="0,00">
                  <c:v>0</c:v>
                </c:pt>
                <c:pt idx="873" formatCode="0,00">
                  <c:v>0</c:v>
                </c:pt>
                <c:pt idx="874" formatCode="0,00">
                  <c:v>0</c:v>
                </c:pt>
                <c:pt idx="875" formatCode="0,00">
                  <c:v>0</c:v>
                </c:pt>
                <c:pt idx="876" formatCode="0,00">
                  <c:v>0</c:v>
                </c:pt>
                <c:pt idx="877" formatCode="0,00">
                  <c:v>0</c:v>
                </c:pt>
                <c:pt idx="878" formatCode="0,00">
                  <c:v>0</c:v>
                </c:pt>
                <c:pt idx="879" formatCode="0,00">
                  <c:v>0</c:v>
                </c:pt>
                <c:pt idx="880" formatCode="0,00">
                  <c:v>0</c:v>
                </c:pt>
                <c:pt idx="881" formatCode="0,00">
                  <c:v>0</c:v>
                </c:pt>
                <c:pt idx="882" formatCode="0,00">
                  <c:v>0</c:v>
                </c:pt>
                <c:pt idx="883" formatCode="0,00">
                  <c:v>0</c:v>
                </c:pt>
                <c:pt idx="884" formatCode="0,00">
                  <c:v>0</c:v>
                </c:pt>
                <c:pt idx="885" formatCode="0,00">
                  <c:v>0</c:v>
                </c:pt>
                <c:pt idx="886" formatCode="0,00">
                  <c:v>0</c:v>
                </c:pt>
                <c:pt idx="887" formatCode="0,00">
                  <c:v>0</c:v>
                </c:pt>
                <c:pt idx="888" formatCode="0,00">
                  <c:v>0</c:v>
                </c:pt>
                <c:pt idx="889" formatCode="0,00">
                  <c:v>0</c:v>
                </c:pt>
                <c:pt idx="890" formatCode="0,00">
                  <c:v>0</c:v>
                </c:pt>
                <c:pt idx="891" formatCode="0,00">
                  <c:v>0</c:v>
                </c:pt>
                <c:pt idx="892" formatCode="0,00">
                  <c:v>0</c:v>
                </c:pt>
                <c:pt idx="893" formatCode="0,00">
                  <c:v>0</c:v>
                </c:pt>
                <c:pt idx="894" formatCode="0,00">
                  <c:v>0</c:v>
                </c:pt>
                <c:pt idx="895" formatCode="0,00">
                  <c:v>0</c:v>
                </c:pt>
                <c:pt idx="896" formatCode="0,00">
                  <c:v>0</c:v>
                </c:pt>
                <c:pt idx="897" formatCode="0,00">
                  <c:v>0</c:v>
                </c:pt>
                <c:pt idx="898" formatCode="0,00">
                  <c:v>0</c:v>
                </c:pt>
                <c:pt idx="899" formatCode="0,00">
                  <c:v>0</c:v>
                </c:pt>
                <c:pt idx="900" formatCode="0,00">
                  <c:v>0</c:v>
                </c:pt>
                <c:pt idx="901" formatCode="0,00">
                  <c:v>0</c:v>
                </c:pt>
                <c:pt idx="902" formatCode="0,00">
                  <c:v>0</c:v>
                </c:pt>
                <c:pt idx="903" formatCode="0,00">
                  <c:v>0</c:v>
                </c:pt>
                <c:pt idx="904" formatCode="0,00">
                  <c:v>0</c:v>
                </c:pt>
                <c:pt idx="905" formatCode="0,00">
                  <c:v>0</c:v>
                </c:pt>
                <c:pt idx="906" formatCode="0,00">
                  <c:v>0</c:v>
                </c:pt>
                <c:pt idx="907" formatCode="0,00">
                  <c:v>0</c:v>
                </c:pt>
                <c:pt idx="908" formatCode="0,00">
                  <c:v>0</c:v>
                </c:pt>
                <c:pt idx="909" formatCode="0,00">
                  <c:v>0</c:v>
                </c:pt>
                <c:pt idx="910" formatCode="0,00">
                  <c:v>0</c:v>
                </c:pt>
                <c:pt idx="911" formatCode="0,00">
                  <c:v>0</c:v>
                </c:pt>
                <c:pt idx="912" formatCode="0,00">
                  <c:v>0</c:v>
                </c:pt>
                <c:pt idx="913" formatCode="0,00">
                  <c:v>0</c:v>
                </c:pt>
                <c:pt idx="914" formatCode="0,00">
                  <c:v>0</c:v>
                </c:pt>
                <c:pt idx="915" formatCode="0,00">
                  <c:v>0</c:v>
                </c:pt>
                <c:pt idx="916" formatCode="0,00">
                  <c:v>0</c:v>
                </c:pt>
                <c:pt idx="917" formatCode="0,00">
                  <c:v>0</c:v>
                </c:pt>
                <c:pt idx="918" formatCode="0,00">
                  <c:v>0</c:v>
                </c:pt>
                <c:pt idx="919" formatCode="0,00">
                  <c:v>0</c:v>
                </c:pt>
                <c:pt idx="920" formatCode="0,00">
                  <c:v>0</c:v>
                </c:pt>
                <c:pt idx="921" formatCode="0,00">
                  <c:v>0</c:v>
                </c:pt>
                <c:pt idx="922" formatCode="0,00">
                  <c:v>0</c:v>
                </c:pt>
                <c:pt idx="923" formatCode="0,00">
                  <c:v>0</c:v>
                </c:pt>
                <c:pt idx="924" formatCode="0,00">
                  <c:v>0</c:v>
                </c:pt>
                <c:pt idx="925" formatCode="0,00">
                  <c:v>0</c:v>
                </c:pt>
                <c:pt idx="926" formatCode="0,00">
                  <c:v>0</c:v>
                </c:pt>
                <c:pt idx="927" formatCode="0,00">
                  <c:v>0</c:v>
                </c:pt>
                <c:pt idx="928" formatCode="0,00">
                  <c:v>0</c:v>
                </c:pt>
                <c:pt idx="929" formatCode="0,00">
                  <c:v>0</c:v>
                </c:pt>
                <c:pt idx="930" formatCode="0,00">
                  <c:v>0</c:v>
                </c:pt>
                <c:pt idx="931" formatCode="0,00">
                  <c:v>0</c:v>
                </c:pt>
                <c:pt idx="932" formatCode="0,00">
                  <c:v>0</c:v>
                </c:pt>
                <c:pt idx="933" formatCode="0,00">
                  <c:v>0</c:v>
                </c:pt>
                <c:pt idx="934" formatCode="0,00">
                  <c:v>0</c:v>
                </c:pt>
                <c:pt idx="935" formatCode="0,00">
                  <c:v>0</c:v>
                </c:pt>
                <c:pt idx="936" formatCode="0,00">
                  <c:v>0</c:v>
                </c:pt>
                <c:pt idx="937" formatCode="0,00">
                  <c:v>0</c:v>
                </c:pt>
                <c:pt idx="938" formatCode="0,00">
                  <c:v>0</c:v>
                </c:pt>
                <c:pt idx="939" formatCode="0,00">
                  <c:v>0</c:v>
                </c:pt>
                <c:pt idx="940" formatCode="0,00">
                  <c:v>0</c:v>
                </c:pt>
                <c:pt idx="941" formatCode="0,00">
                  <c:v>0</c:v>
                </c:pt>
                <c:pt idx="942" formatCode="0,00">
                  <c:v>0</c:v>
                </c:pt>
                <c:pt idx="943" formatCode="0,00">
                  <c:v>0</c:v>
                </c:pt>
                <c:pt idx="944" formatCode="0,00">
                  <c:v>0</c:v>
                </c:pt>
                <c:pt idx="945" formatCode="0,00">
                  <c:v>0</c:v>
                </c:pt>
                <c:pt idx="946" formatCode="0,00">
                  <c:v>0</c:v>
                </c:pt>
                <c:pt idx="947" formatCode="0,00">
                  <c:v>0</c:v>
                </c:pt>
                <c:pt idx="948" formatCode="0,00">
                  <c:v>0</c:v>
                </c:pt>
                <c:pt idx="949" formatCode="0,00">
                  <c:v>0</c:v>
                </c:pt>
                <c:pt idx="950" formatCode="0,00">
                  <c:v>0</c:v>
                </c:pt>
                <c:pt idx="951" formatCode="0,00">
                  <c:v>0</c:v>
                </c:pt>
                <c:pt idx="952" formatCode="0,00">
                  <c:v>0</c:v>
                </c:pt>
                <c:pt idx="953" formatCode="0,00">
                  <c:v>0</c:v>
                </c:pt>
                <c:pt idx="954" formatCode="0,00">
                  <c:v>0</c:v>
                </c:pt>
                <c:pt idx="955" formatCode="0,00">
                  <c:v>0</c:v>
                </c:pt>
                <c:pt idx="956" formatCode="0,00">
                  <c:v>0</c:v>
                </c:pt>
                <c:pt idx="957" formatCode="0,00">
                  <c:v>0</c:v>
                </c:pt>
                <c:pt idx="958" formatCode="0,00">
                  <c:v>0</c:v>
                </c:pt>
                <c:pt idx="959" formatCode="0,00">
                  <c:v>0</c:v>
                </c:pt>
                <c:pt idx="960" formatCode="0,00">
                  <c:v>0</c:v>
                </c:pt>
                <c:pt idx="961" formatCode="0,00">
                  <c:v>0</c:v>
                </c:pt>
                <c:pt idx="962" formatCode="0,00">
                  <c:v>0</c:v>
                </c:pt>
                <c:pt idx="963" formatCode="0,00">
                  <c:v>0</c:v>
                </c:pt>
                <c:pt idx="964" formatCode="0,00">
                  <c:v>0</c:v>
                </c:pt>
                <c:pt idx="965" formatCode="0,00">
                  <c:v>0</c:v>
                </c:pt>
                <c:pt idx="966" formatCode="0,00">
                  <c:v>0</c:v>
                </c:pt>
                <c:pt idx="967" formatCode="0,00">
                  <c:v>0</c:v>
                </c:pt>
                <c:pt idx="968" formatCode="0,00">
                  <c:v>0</c:v>
                </c:pt>
                <c:pt idx="969" formatCode="0,00">
                  <c:v>0</c:v>
                </c:pt>
                <c:pt idx="970" formatCode="0,00">
                  <c:v>0</c:v>
                </c:pt>
                <c:pt idx="971" formatCode="0,00">
                  <c:v>0</c:v>
                </c:pt>
                <c:pt idx="972" formatCode="0,00">
                  <c:v>0</c:v>
                </c:pt>
                <c:pt idx="973" formatCode="0,00">
                  <c:v>0</c:v>
                </c:pt>
                <c:pt idx="974" formatCode="0,00">
                  <c:v>0</c:v>
                </c:pt>
                <c:pt idx="975" formatCode="0,00">
                  <c:v>0</c:v>
                </c:pt>
                <c:pt idx="976" formatCode="0,00">
                  <c:v>0</c:v>
                </c:pt>
                <c:pt idx="977" formatCode="0,00">
                  <c:v>0</c:v>
                </c:pt>
                <c:pt idx="978" formatCode="0,00">
                  <c:v>0</c:v>
                </c:pt>
                <c:pt idx="979" formatCode="0,00">
                  <c:v>0</c:v>
                </c:pt>
                <c:pt idx="980" formatCode="0,00">
                  <c:v>0</c:v>
                </c:pt>
                <c:pt idx="981" formatCode="0,00">
                  <c:v>0</c:v>
                </c:pt>
                <c:pt idx="982" formatCode="0,00">
                  <c:v>0</c:v>
                </c:pt>
                <c:pt idx="983" formatCode="0,00">
                  <c:v>0</c:v>
                </c:pt>
                <c:pt idx="984" formatCode="0,00">
                  <c:v>0</c:v>
                </c:pt>
                <c:pt idx="985" formatCode="0,00">
                  <c:v>0</c:v>
                </c:pt>
                <c:pt idx="986" formatCode="0,00">
                  <c:v>0</c:v>
                </c:pt>
                <c:pt idx="987" formatCode="0,00">
                  <c:v>0</c:v>
                </c:pt>
                <c:pt idx="988" formatCode="0,00">
                  <c:v>0</c:v>
                </c:pt>
                <c:pt idx="989" formatCode="0,00">
                  <c:v>0</c:v>
                </c:pt>
                <c:pt idx="990" formatCode="0,00">
                  <c:v>0</c:v>
                </c:pt>
                <c:pt idx="991" formatCode="0,00">
                  <c:v>0</c:v>
                </c:pt>
                <c:pt idx="992" formatCode="0,00">
                  <c:v>0</c:v>
                </c:pt>
                <c:pt idx="993" formatCode="0,00">
                  <c:v>0</c:v>
                </c:pt>
                <c:pt idx="994" formatCode="0,00">
                  <c:v>0</c:v>
                </c:pt>
                <c:pt idx="995" formatCode="0,00">
                  <c:v>0</c:v>
                </c:pt>
                <c:pt idx="996" formatCode="0,00">
                  <c:v>0</c:v>
                </c:pt>
                <c:pt idx="997" formatCode="0,00">
                  <c:v>0</c:v>
                </c:pt>
                <c:pt idx="998" formatCode="0,00">
                  <c:v>0</c:v>
                </c:pt>
                <c:pt idx="999" formatCode="0,00">
                  <c:v>0</c:v>
                </c:pt>
                <c:pt idx="1000" formatCode="0,00">
                  <c:v>0</c:v>
                </c:pt>
                <c:pt idx="1001" formatCode="0,00">
                  <c:v>0</c:v>
                </c:pt>
                <c:pt idx="1002" formatCode="0,00">
                  <c:v>0</c:v>
                </c:pt>
                <c:pt idx="1003" formatCode="0,00">
                  <c:v>0</c:v>
                </c:pt>
                <c:pt idx="1004" formatCode="0,00">
                  <c:v>0</c:v>
                </c:pt>
                <c:pt idx="1005" formatCode="0,00">
                  <c:v>0</c:v>
                </c:pt>
                <c:pt idx="1006" formatCode="0,00">
                  <c:v>0</c:v>
                </c:pt>
                <c:pt idx="1007" formatCode="0,00">
                  <c:v>0</c:v>
                </c:pt>
                <c:pt idx="1008" formatCode="0,00">
                  <c:v>0</c:v>
                </c:pt>
                <c:pt idx="1009" formatCode="0,00">
                  <c:v>0</c:v>
                </c:pt>
                <c:pt idx="1010" formatCode="0,00">
                  <c:v>0</c:v>
                </c:pt>
                <c:pt idx="1011" formatCode="0,00">
                  <c:v>0</c:v>
                </c:pt>
                <c:pt idx="1012" formatCode="0,00">
                  <c:v>0</c:v>
                </c:pt>
                <c:pt idx="1013" formatCode="0,00">
                  <c:v>0</c:v>
                </c:pt>
                <c:pt idx="1014" formatCode="0,00">
                  <c:v>0</c:v>
                </c:pt>
                <c:pt idx="1015" formatCode="0,00">
                  <c:v>0</c:v>
                </c:pt>
                <c:pt idx="1016" formatCode="0,00">
                  <c:v>0</c:v>
                </c:pt>
                <c:pt idx="1017" formatCode="0,00">
                  <c:v>0</c:v>
                </c:pt>
                <c:pt idx="1018" formatCode="0,00">
                  <c:v>0</c:v>
                </c:pt>
                <c:pt idx="1019" formatCode="0,00">
                  <c:v>0</c:v>
                </c:pt>
                <c:pt idx="1020" formatCode="0,00">
                  <c:v>0</c:v>
                </c:pt>
                <c:pt idx="1021" formatCode="0,00">
                  <c:v>0</c:v>
                </c:pt>
                <c:pt idx="1022" formatCode="0,00">
                  <c:v>0</c:v>
                </c:pt>
                <c:pt idx="1023" formatCode="0,00">
                  <c:v>0</c:v>
                </c:pt>
                <c:pt idx="1024" formatCode="0,00">
                  <c:v>0</c:v>
                </c:pt>
                <c:pt idx="1025" formatCode="0,00">
                  <c:v>0</c:v>
                </c:pt>
                <c:pt idx="1026" formatCode="0,00">
                  <c:v>0</c:v>
                </c:pt>
                <c:pt idx="1027" formatCode="0,00">
                  <c:v>0</c:v>
                </c:pt>
                <c:pt idx="1028" formatCode="0,00">
                  <c:v>0</c:v>
                </c:pt>
                <c:pt idx="1029" formatCode="0,00">
                  <c:v>0</c:v>
                </c:pt>
                <c:pt idx="1030" formatCode="0,00">
                  <c:v>0</c:v>
                </c:pt>
                <c:pt idx="1031" formatCode="0,00">
                  <c:v>0</c:v>
                </c:pt>
                <c:pt idx="1032" formatCode="0,00">
                  <c:v>0</c:v>
                </c:pt>
                <c:pt idx="1033" formatCode="0,00">
                  <c:v>0</c:v>
                </c:pt>
                <c:pt idx="1034" formatCode="0,00">
                  <c:v>0</c:v>
                </c:pt>
                <c:pt idx="1035" formatCode="0,00">
                  <c:v>0</c:v>
                </c:pt>
                <c:pt idx="1036" formatCode="0,00">
                  <c:v>0</c:v>
                </c:pt>
                <c:pt idx="1037" formatCode="0,00">
                  <c:v>0</c:v>
                </c:pt>
                <c:pt idx="1038" formatCode="0,00">
                  <c:v>0</c:v>
                </c:pt>
                <c:pt idx="1039" formatCode="0,00">
                  <c:v>0</c:v>
                </c:pt>
                <c:pt idx="1040" formatCode="0,00">
                  <c:v>0</c:v>
                </c:pt>
                <c:pt idx="1041" formatCode="0,00">
                  <c:v>0</c:v>
                </c:pt>
                <c:pt idx="1042" formatCode="0,00">
                  <c:v>0</c:v>
                </c:pt>
                <c:pt idx="1043" formatCode="0,00">
                  <c:v>0</c:v>
                </c:pt>
                <c:pt idx="1044" formatCode="0,00">
                  <c:v>0</c:v>
                </c:pt>
                <c:pt idx="1045" formatCode="0,00">
                  <c:v>0</c:v>
                </c:pt>
                <c:pt idx="1046" formatCode="0,00">
                  <c:v>0</c:v>
                </c:pt>
                <c:pt idx="1047" formatCode="0,00">
                  <c:v>0</c:v>
                </c:pt>
                <c:pt idx="1048" formatCode="0,00">
                  <c:v>0</c:v>
                </c:pt>
                <c:pt idx="1049" formatCode="0,00">
                  <c:v>0</c:v>
                </c:pt>
                <c:pt idx="1050" formatCode="0,00">
                  <c:v>0</c:v>
                </c:pt>
                <c:pt idx="1051" formatCode="0,00">
                  <c:v>0</c:v>
                </c:pt>
                <c:pt idx="1052" formatCode="0,00">
                  <c:v>0</c:v>
                </c:pt>
                <c:pt idx="1053" formatCode="0,00">
                  <c:v>0</c:v>
                </c:pt>
                <c:pt idx="1054" formatCode="0,00">
                  <c:v>0</c:v>
                </c:pt>
                <c:pt idx="1055" formatCode="0,00">
                  <c:v>0</c:v>
                </c:pt>
                <c:pt idx="1056" formatCode="0,00">
                  <c:v>0</c:v>
                </c:pt>
                <c:pt idx="1057" formatCode="0,00">
                  <c:v>0</c:v>
                </c:pt>
                <c:pt idx="1058" formatCode="0,00">
                  <c:v>0</c:v>
                </c:pt>
                <c:pt idx="1059" formatCode="0,00">
                  <c:v>0</c:v>
                </c:pt>
                <c:pt idx="1060" formatCode="0,00">
                  <c:v>0</c:v>
                </c:pt>
                <c:pt idx="1061" formatCode="0,00">
                  <c:v>0</c:v>
                </c:pt>
                <c:pt idx="1062" formatCode="0,00">
                  <c:v>0</c:v>
                </c:pt>
                <c:pt idx="1063" formatCode="0,00">
                  <c:v>0</c:v>
                </c:pt>
                <c:pt idx="1064" formatCode="0,00">
                  <c:v>0</c:v>
                </c:pt>
                <c:pt idx="1065" formatCode="0,00">
                  <c:v>0</c:v>
                </c:pt>
                <c:pt idx="1066" formatCode="0,00">
                  <c:v>0</c:v>
                </c:pt>
                <c:pt idx="1067" formatCode="0,00">
                  <c:v>0</c:v>
                </c:pt>
                <c:pt idx="1068" formatCode="0,00">
                  <c:v>0</c:v>
                </c:pt>
                <c:pt idx="1069" formatCode="0,00">
                  <c:v>0</c:v>
                </c:pt>
                <c:pt idx="1070" formatCode="0,00">
                  <c:v>0</c:v>
                </c:pt>
                <c:pt idx="1071" formatCode="0,00">
                  <c:v>0</c:v>
                </c:pt>
                <c:pt idx="1072" formatCode="0,00">
                  <c:v>0</c:v>
                </c:pt>
                <c:pt idx="1073" formatCode="0,00">
                  <c:v>0</c:v>
                </c:pt>
                <c:pt idx="1074" formatCode="0,00">
                  <c:v>0</c:v>
                </c:pt>
                <c:pt idx="1075" formatCode="0,00">
                  <c:v>0</c:v>
                </c:pt>
                <c:pt idx="1076" formatCode="0,00">
                  <c:v>0</c:v>
                </c:pt>
                <c:pt idx="1077" formatCode="0,00">
                  <c:v>0</c:v>
                </c:pt>
                <c:pt idx="1078" formatCode="0,00">
                  <c:v>0</c:v>
                </c:pt>
                <c:pt idx="1079" formatCode="0,00">
                  <c:v>0</c:v>
                </c:pt>
                <c:pt idx="1080" formatCode="0,00">
                  <c:v>0</c:v>
                </c:pt>
                <c:pt idx="1081" formatCode="0,00">
                  <c:v>0</c:v>
                </c:pt>
                <c:pt idx="1082" formatCode="0,00">
                  <c:v>0</c:v>
                </c:pt>
                <c:pt idx="1083" formatCode="0,00">
                  <c:v>0</c:v>
                </c:pt>
                <c:pt idx="1084" formatCode="0,00">
                  <c:v>0</c:v>
                </c:pt>
                <c:pt idx="1085" formatCode="0,00">
                  <c:v>0</c:v>
                </c:pt>
                <c:pt idx="1086" formatCode="0,00">
                  <c:v>0</c:v>
                </c:pt>
                <c:pt idx="1087" formatCode="0,00">
                  <c:v>0</c:v>
                </c:pt>
                <c:pt idx="1088" formatCode="0,00">
                  <c:v>0</c:v>
                </c:pt>
                <c:pt idx="1089" formatCode="0,00">
                  <c:v>0</c:v>
                </c:pt>
                <c:pt idx="1090" formatCode="0,00">
                  <c:v>0</c:v>
                </c:pt>
                <c:pt idx="1091" formatCode="0,00">
                  <c:v>0</c:v>
                </c:pt>
                <c:pt idx="1092" formatCode="0,00">
                  <c:v>0</c:v>
                </c:pt>
                <c:pt idx="1093" formatCode="0,00">
                  <c:v>0</c:v>
                </c:pt>
                <c:pt idx="1094" formatCode="0,00">
                  <c:v>0</c:v>
                </c:pt>
                <c:pt idx="1095" formatCode="0,00">
                  <c:v>0</c:v>
                </c:pt>
                <c:pt idx="1096" formatCode="0,00">
                  <c:v>0</c:v>
                </c:pt>
                <c:pt idx="1097" formatCode="0,00">
                  <c:v>0</c:v>
                </c:pt>
                <c:pt idx="1098" formatCode="0,00">
                  <c:v>0</c:v>
                </c:pt>
                <c:pt idx="1099" formatCode="0,00">
                  <c:v>0</c:v>
                </c:pt>
                <c:pt idx="1100" formatCode="0,00">
                  <c:v>0</c:v>
                </c:pt>
                <c:pt idx="1101" formatCode="0,00">
                  <c:v>0</c:v>
                </c:pt>
                <c:pt idx="1102" formatCode="0,00">
                  <c:v>0</c:v>
                </c:pt>
                <c:pt idx="1103" formatCode="0,00">
                  <c:v>0</c:v>
                </c:pt>
                <c:pt idx="1104" formatCode="0,00">
                  <c:v>0</c:v>
                </c:pt>
                <c:pt idx="1105" formatCode="0,00">
                  <c:v>0</c:v>
                </c:pt>
                <c:pt idx="1106" formatCode="0,00">
                  <c:v>0</c:v>
                </c:pt>
                <c:pt idx="1107" formatCode="0,00">
                  <c:v>0</c:v>
                </c:pt>
                <c:pt idx="1108" formatCode="0,00">
                  <c:v>0</c:v>
                </c:pt>
                <c:pt idx="1109" formatCode="0,00">
                  <c:v>0</c:v>
                </c:pt>
                <c:pt idx="1110" formatCode="0,00">
                  <c:v>0</c:v>
                </c:pt>
                <c:pt idx="1111" formatCode="0,00">
                  <c:v>0</c:v>
                </c:pt>
                <c:pt idx="1112" formatCode="0,00">
                  <c:v>0</c:v>
                </c:pt>
                <c:pt idx="1113" formatCode="0,00">
                  <c:v>0</c:v>
                </c:pt>
                <c:pt idx="1114" formatCode="0,00">
                  <c:v>0</c:v>
                </c:pt>
                <c:pt idx="1115" formatCode="0,00">
                  <c:v>0</c:v>
                </c:pt>
                <c:pt idx="1116" formatCode="0,00">
                  <c:v>0</c:v>
                </c:pt>
                <c:pt idx="1117" formatCode="0,00">
                  <c:v>0</c:v>
                </c:pt>
                <c:pt idx="1118" formatCode="0,00">
                  <c:v>0</c:v>
                </c:pt>
                <c:pt idx="1119" formatCode="0,00">
                  <c:v>0</c:v>
                </c:pt>
                <c:pt idx="1120" formatCode="0,00">
                  <c:v>0</c:v>
                </c:pt>
                <c:pt idx="1121" formatCode="0,00">
                  <c:v>0</c:v>
                </c:pt>
                <c:pt idx="1122" formatCode="0,00">
                  <c:v>0</c:v>
                </c:pt>
                <c:pt idx="1123" formatCode="0,00">
                  <c:v>0</c:v>
                </c:pt>
                <c:pt idx="1124" formatCode="0,00">
                  <c:v>0</c:v>
                </c:pt>
                <c:pt idx="1125" formatCode="0,00">
                  <c:v>0</c:v>
                </c:pt>
                <c:pt idx="1126" formatCode="0,00">
                  <c:v>0</c:v>
                </c:pt>
                <c:pt idx="1127" formatCode="0,00">
                  <c:v>0</c:v>
                </c:pt>
                <c:pt idx="1128" formatCode="0,00">
                  <c:v>0</c:v>
                </c:pt>
                <c:pt idx="1129" formatCode="0,00">
                  <c:v>0</c:v>
                </c:pt>
                <c:pt idx="1130" formatCode="0,00">
                  <c:v>0</c:v>
                </c:pt>
                <c:pt idx="1131" formatCode="0,00">
                  <c:v>0</c:v>
                </c:pt>
                <c:pt idx="1132" formatCode="0,00">
                  <c:v>0</c:v>
                </c:pt>
                <c:pt idx="1133" formatCode="0,00">
                  <c:v>0</c:v>
                </c:pt>
                <c:pt idx="1134" formatCode="0,00">
                  <c:v>0</c:v>
                </c:pt>
                <c:pt idx="1135" formatCode="0,00">
                  <c:v>0</c:v>
                </c:pt>
                <c:pt idx="1136" formatCode="0,00">
                  <c:v>0</c:v>
                </c:pt>
                <c:pt idx="1137" formatCode="0,00">
                  <c:v>0</c:v>
                </c:pt>
                <c:pt idx="1138" formatCode="0,00">
                  <c:v>0</c:v>
                </c:pt>
                <c:pt idx="1139" formatCode="0,00">
                  <c:v>0</c:v>
                </c:pt>
                <c:pt idx="1140" formatCode="0,00">
                  <c:v>0</c:v>
                </c:pt>
                <c:pt idx="1141" formatCode="0,00">
                  <c:v>0</c:v>
                </c:pt>
                <c:pt idx="1142" formatCode="0,00">
                  <c:v>0</c:v>
                </c:pt>
                <c:pt idx="1143" formatCode="0,00">
                  <c:v>0</c:v>
                </c:pt>
                <c:pt idx="1144" formatCode="0,00">
                  <c:v>0</c:v>
                </c:pt>
                <c:pt idx="1145" formatCode="0,00">
                  <c:v>0</c:v>
                </c:pt>
                <c:pt idx="1146" formatCode="0,00">
                  <c:v>0</c:v>
                </c:pt>
                <c:pt idx="1147" formatCode="0,00">
                  <c:v>0</c:v>
                </c:pt>
                <c:pt idx="1148" formatCode="0,00">
                  <c:v>0</c:v>
                </c:pt>
                <c:pt idx="1149" formatCode="0,00">
                  <c:v>0</c:v>
                </c:pt>
                <c:pt idx="1150" formatCode="0,00">
                  <c:v>0</c:v>
                </c:pt>
                <c:pt idx="1151" formatCode="0,00">
                  <c:v>0</c:v>
                </c:pt>
                <c:pt idx="1152" formatCode="0,00">
                  <c:v>0</c:v>
                </c:pt>
                <c:pt idx="1153" formatCode="0,00">
                  <c:v>0</c:v>
                </c:pt>
                <c:pt idx="1154" formatCode="0,00">
                  <c:v>0</c:v>
                </c:pt>
                <c:pt idx="1155" formatCode="0,00">
                  <c:v>0</c:v>
                </c:pt>
                <c:pt idx="1156" formatCode="0,00">
                  <c:v>0</c:v>
                </c:pt>
                <c:pt idx="1157" formatCode="0,00">
                  <c:v>0</c:v>
                </c:pt>
                <c:pt idx="1158" formatCode="0,00">
                  <c:v>0</c:v>
                </c:pt>
                <c:pt idx="1159" formatCode="0,00">
                  <c:v>0</c:v>
                </c:pt>
                <c:pt idx="1160" formatCode="0,00">
                  <c:v>0</c:v>
                </c:pt>
                <c:pt idx="1161" formatCode="0,00">
                  <c:v>0</c:v>
                </c:pt>
                <c:pt idx="1162" formatCode="0,00">
                  <c:v>0</c:v>
                </c:pt>
                <c:pt idx="1163" formatCode="0,00">
                  <c:v>0</c:v>
                </c:pt>
                <c:pt idx="1164" formatCode="0,00">
                  <c:v>0</c:v>
                </c:pt>
                <c:pt idx="1165" formatCode="0,00">
                  <c:v>0</c:v>
                </c:pt>
                <c:pt idx="1166" formatCode="0,00">
                  <c:v>0</c:v>
                </c:pt>
                <c:pt idx="1167" formatCode="0,00">
                  <c:v>0</c:v>
                </c:pt>
                <c:pt idx="1168" formatCode="0,00">
                  <c:v>0</c:v>
                </c:pt>
                <c:pt idx="1169" formatCode="0,00">
                  <c:v>0</c:v>
                </c:pt>
                <c:pt idx="1170" formatCode="0,00">
                  <c:v>0</c:v>
                </c:pt>
                <c:pt idx="1171" formatCode="0,00">
                  <c:v>0</c:v>
                </c:pt>
                <c:pt idx="1172" formatCode="0,00">
                  <c:v>0</c:v>
                </c:pt>
                <c:pt idx="1173" formatCode="0,00">
                  <c:v>0</c:v>
                </c:pt>
                <c:pt idx="1174" formatCode="0,00">
                  <c:v>0</c:v>
                </c:pt>
                <c:pt idx="1175" formatCode="0,00">
                  <c:v>0</c:v>
                </c:pt>
                <c:pt idx="1176" formatCode="0,00">
                  <c:v>0</c:v>
                </c:pt>
                <c:pt idx="1177" formatCode="0,00">
                  <c:v>0</c:v>
                </c:pt>
                <c:pt idx="1178" formatCode="0,00">
                  <c:v>0</c:v>
                </c:pt>
                <c:pt idx="1179" formatCode="0,00">
                  <c:v>0</c:v>
                </c:pt>
                <c:pt idx="1180" formatCode="0,00">
                  <c:v>0</c:v>
                </c:pt>
                <c:pt idx="1181" formatCode="0,00">
                  <c:v>0</c:v>
                </c:pt>
                <c:pt idx="1182" formatCode="0,00">
                  <c:v>0</c:v>
                </c:pt>
                <c:pt idx="1183" formatCode="0,00">
                  <c:v>0</c:v>
                </c:pt>
                <c:pt idx="1184" formatCode="0,00">
                  <c:v>0</c:v>
                </c:pt>
                <c:pt idx="1185" formatCode="0,00">
                  <c:v>0</c:v>
                </c:pt>
                <c:pt idx="1186" formatCode="0,00">
                  <c:v>0</c:v>
                </c:pt>
                <c:pt idx="1187" formatCode="0,00">
                  <c:v>0</c:v>
                </c:pt>
                <c:pt idx="1188" formatCode="0,00">
                  <c:v>0</c:v>
                </c:pt>
                <c:pt idx="1189" formatCode="0,00">
                  <c:v>0</c:v>
                </c:pt>
                <c:pt idx="1190" formatCode="0,00">
                  <c:v>0</c:v>
                </c:pt>
                <c:pt idx="1191" formatCode="0,00">
                  <c:v>0</c:v>
                </c:pt>
                <c:pt idx="1192" formatCode="0,00">
                  <c:v>0</c:v>
                </c:pt>
                <c:pt idx="1193" formatCode="0,00">
                  <c:v>0</c:v>
                </c:pt>
                <c:pt idx="1194" formatCode="0,00">
                  <c:v>0</c:v>
                </c:pt>
                <c:pt idx="1195" formatCode="0,00">
                  <c:v>0</c:v>
                </c:pt>
                <c:pt idx="1196" formatCode="0,00">
                  <c:v>0</c:v>
                </c:pt>
                <c:pt idx="1197" formatCode="0,00">
                  <c:v>0</c:v>
                </c:pt>
                <c:pt idx="1198" formatCode="0,00">
                  <c:v>0</c:v>
                </c:pt>
                <c:pt idx="1199" formatCode="0,00">
                  <c:v>0</c:v>
                </c:pt>
                <c:pt idx="1200" formatCode="0,00">
                  <c:v>0</c:v>
                </c:pt>
                <c:pt idx="1201" formatCode="0,00">
                  <c:v>0</c:v>
                </c:pt>
                <c:pt idx="1202" formatCode="0,00">
                  <c:v>0</c:v>
                </c:pt>
                <c:pt idx="1203" formatCode="0,00">
                  <c:v>0</c:v>
                </c:pt>
                <c:pt idx="1204" formatCode="0,00">
                  <c:v>0</c:v>
                </c:pt>
                <c:pt idx="1205" formatCode="0,00">
                  <c:v>0</c:v>
                </c:pt>
                <c:pt idx="1206" formatCode="0,00">
                  <c:v>0</c:v>
                </c:pt>
                <c:pt idx="1207" formatCode="0,00">
                  <c:v>0</c:v>
                </c:pt>
                <c:pt idx="1208" formatCode="0,00">
                  <c:v>0</c:v>
                </c:pt>
                <c:pt idx="1209" formatCode="0,00">
                  <c:v>0</c:v>
                </c:pt>
                <c:pt idx="1210" formatCode="0,00">
                  <c:v>0</c:v>
                </c:pt>
                <c:pt idx="1211" formatCode="0,00">
                  <c:v>0</c:v>
                </c:pt>
                <c:pt idx="1212" formatCode="0,00">
                  <c:v>0</c:v>
                </c:pt>
                <c:pt idx="1213" formatCode="0,00">
                  <c:v>0</c:v>
                </c:pt>
                <c:pt idx="1214" formatCode="0,00">
                  <c:v>0</c:v>
                </c:pt>
                <c:pt idx="1215" formatCode="0,00">
                  <c:v>0</c:v>
                </c:pt>
                <c:pt idx="1216" formatCode="0,00">
                  <c:v>0</c:v>
                </c:pt>
                <c:pt idx="1217" formatCode="0,00">
                  <c:v>0</c:v>
                </c:pt>
                <c:pt idx="1218" formatCode="0,00">
                  <c:v>0</c:v>
                </c:pt>
                <c:pt idx="1219" formatCode="0,00">
                  <c:v>0</c:v>
                </c:pt>
                <c:pt idx="1220" formatCode="0,00">
                  <c:v>0</c:v>
                </c:pt>
                <c:pt idx="1221" formatCode="0,00">
                  <c:v>0</c:v>
                </c:pt>
                <c:pt idx="1222" formatCode="0,00">
                  <c:v>0</c:v>
                </c:pt>
                <c:pt idx="1223" formatCode="0,00">
                  <c:v>0</c:v>
                </c:pt>
                <c:pt idx="1224" formatCode="0,00">
                  <c:v>0</c:v>
                </c:pt>
                <c:pt idx="1225" formatCode="0,00">
                  <c:v>0</c:v>
                </c:pt>
                <c:pt idx="1226" formatCode="0,00">
                  <c:v>0</c:v>
                </c:pt>
                <c:pt idx="1227" formatCode="0,00">
                  <c:v>0</c:v>
                </c:pt>
                <c:pt idx="1228" formatCode="0,00">
                  <c:v>0</c:v>
                </c:pt>
                <c:pt idx="1229" formatCode="0,00">
                  <c:v>0</c:v>
                </c:pt>
                <c:pt idx="1230" formatCode="0,00">
                  <c:v>0</c:v>
                </c:pt>
                <c:pt idx="1231" formatCode="0,00">
                  <c:v>0</c:v>
                </c:pt>
                <c:pt idx="1232" formatCode="0,00">
                  <c:v>0</c:v>
                </c:pt>
                <c:pt idx="1233" formatCode="0,00">
                  <c:v>0</c:v>
                </c:pt>
                <c:pt idx="1234" formatCode="0,00">
                  <c:v>0</c:v>
                </c:pt>
                <c:pt idx="1235" formatCode="0,00">
                  <c:v>0</c:v>
                </c:pt>
                <c:pt idx="1236" formatCode="0,00">
                  <c:v>0</c:v>
                </c:pt>
                <c:pt idx="1237" formatCode="0,00">
                  <c:v>0</c:v>
                </c:pt>
                <c:pt idx="1238" formatCode="0,00">
                  <c:v>0</c:v>
                </c:pt>
                <c:pt idx="1239" formatCode="0,00">
                  <c:v>0</c:v>
                </c:pt>
                <c:pt idx="1240" formatCode="0,00">
                  <c:v>0</c:v>
                </c:pt>
                <c:pt idx="1241" formatCode="0,00">
                  <c:v>0</c:v>
                </c:pt>
                <c:pt idx="1242" formatCode="0,00">
                  <c:v>0</c:v>
                </c:pt>
                <c:pt idx="1243" formatCode="0,00">
                  <c:v>0</c:v>
                </c:pt>
                <c:pt idx="1244" formatCode="0,00">
                  <c:v>0</c:v>
                </c:pt>
                <c:pt idx="1245" formatCode="0,00">
                  <c:v>0</c:v>
                </c:pt>
                <c:pt idx="1246" formatCode="0,00">
                  <c:v>0</c:v>
                </c:pt>
                <c:pt idx="1247" formatCode="0,00">
                  <c:v>0</c:v>
                </c:pt>
                <c:pt idx="1248" formatCode="0,00">
                  <c:v>0</c:v>
                </c:pt>
                <c:pt idx="1249" formatCode="0,00">
                  <c:v>0</c:v>
                </c:pt>
                <c:pt idx="1250" formatCode="0,00">
                  <c:v>0</c:v>
                </c:pt>
                <c:pt idx="1251" formatCode="0,00">
                  <c:v>0</c:v>
                </c:pt>
                <c:pt idx="1252" formatCode="0,00">
                  <c:v>0</c:v>
                </c:pt>
                <c:pt idx="1253" formatCode="0,00">
                  <c:v>0</c:v>
                </c:pt>
                <c:pt idx="1254" formatCode="0,00">
                  <c:v>0</c:v>
                </c:pt>
                <c:pt idx="1255" formatCode="0,00">
                  <c:v>0</c:v>
                </c:pt>
                <c:pt idx="1256" formatCode="0,00">
                  <c:v>0</c:v>
                </c:pt>
                <c:pt idx="1257" formatCode="0,00">
                  <c:v>0</c:v>
                </c:pt>
                <c:pt idx="1258" formatCode="0,00">
                  <c:v>0</c:v>
                </c:pt>
                <c:pt idx="1259" formatCode="0,00">
                  <c:v>0</c:v>
                </c:pt>
                <c:pt idx="1260" formatCode="0,00">
                  <c:v>0</c:v>
                </c:pt>
                <c:pt idx="1261" formatCode="0,00">
                  <c:v>0</c:v>
                </c:pt>
                <c:pt idx="1262" formatCode="0,00">
                  <c:v>0</c:v>
                </c:pt>
                <c:pt idx="1263" formatCode="0,00">
                  <c:v>0</c:v>
                </c:pt>
                <c:pt idx="1264" formatCode="0,00">
                  <c:v>0</c:v>
                </c:pt>
                <c:pt idx="1265" formatCode="0,00">
                  <c:v>0</c:v>
                </c:pt>
                <c:pt idx="1266" formatCode="0,00">
                  <c:v>0</c:v>
                </c:pt>
                <c:pt idx="1267" formatCode="0,00">
                  <c:v>0</c:v>
                </c:pt>
                <c:pt idx="1268" formatCode="0,00">
                  <c:v>0</c:v>
                </c:pt>
                <c:pt idx="1269" formatCode="0,00">
                  <c:v>0</c:v>
                </c:pt>
                <c:pt idx="1270" formatCode="0,00">
                  <c:v>0</c:v>
                </c:pt>
                <c:pt idx="1271" formatCode="0,00">
                  <c:v>0</c:v>
                </c:pt>
                <c:pt idx="1272" formatCode="0,00">
                  <c:v>0</c:v>
                </c:pt>
                <c:pt idx="1273" formatCode="0,00">
                  <c:v>0</c:v>
                </c:pt>
                <c:pt idx="1274" formatCode="0,00">
                  <c:v>0</c:v>
                </c:pt>
                <c:pt idx="1275" formatCode="0,00">
                  <c:v>0</c:v>
                </c:pt>
                <c:pt idx="1276" formatCode="0,00">
                  <c:v>0</c:v>
                </c:pt>
                <c:pt idx="1277" formatCode="0,00">
                  <c:v>0</c:v>
                </c:pt>
                <c:pt idx="1278" formatCode="0,00">
                  <c:v>0</c:v>
                </c:pt>
                <c:pt idx="1279" formatCode="0,00">
                  <c:v>0</c:v>
                </c:pt>
                <c:pt idx="1280" formatCode="0,00">
                  <c:v>0</c:v>
                </c:pt>
                <c:pt idx="1281" formatCode="0,00">
                  <c:v>0</c:v>
                </c:pt>
                <c:pt idx="1282" formatCode="0,00">
                  <c:v>0</c:v>
                </c:pt>
                <c:pt idx="1283" formatCode="0,00">
                  <c:v>0</c:v>
                </c:pt>
                <c:pt idx="1284" formatCode="0,00">
                  <c:v>0</c:v>
                </c:pt>
                <c:pt idx="1285" formatCode="0,00">
                  <c:v>0</c:v>
                </c:pt>
                <c:pt idx="1286" formatCode="0,00">
                  <c:v>0</c:v>
                </c:pt>
                <c:pt idx="1287" formatCode="0,00">
                  <c:v>0</c:v>
                </c:pt>
                <c:pt idx="1288" formatCode="0,00">
                  <c:v>0</c:v>
                </c:pt>
                <c:pt idx="1289" formatCode="0,00">
                  <c:v>0</c:v>
                </c:pt>
                <c:pt idx="1290" formatCode="0,00">
                  <c:v>0</c:v>
                </c:pt>
                <c:pt idx="1291" formatCode="0,00">
                  <c:v>0</c:v>
                </c:pt>
                <c:pt idx="1292" formatCode="0,00">
                  <c:v>0</c:v>
                </c:pt>
                <c:pt idx="1293" formatCode="0,00">
                  <c:v>0</c:v>
                </c:pt>
                <c:pt idx="1294" formatCode="0,00">
                  <c:v>0</c:v>
                </c:pt>
                <c:pt idx="1295" formatCode="0,00">
                  <c:v>0</c:v>
                </c:pt>
                <c:pt idx="1296" formatCode="0,00">
                  <c:v>0</c:v>
                </c:pt>
                <c:pt idx="1297" formatCode="0,00">
                  <c:v>0</c:v>
                </c:pt>
                <c:pt idx="1298" formatCode="0,00">
                  <c:v>0</c:v>
                </c:pt>
                <c:pt idx="1299" formatCode="0,00">
                  <c:v>0</c:v>
                </c:pt>
                <c:pt idx="1300" formatCode="0,00">
                  <c:v>0</c:v>
                </c:pt>
                <c:pt idx="1301" formatCode="0,00">
                  <c:v>0</c:v>
                </c:pt>
                <c:pt idx="1302" formatCode="0,00">
                  <c:v>0</c:v>
                </c:pt>
                <c:pt idx="1303" formatCode="0,00">
                  <c:v>0</c:v>
                </c:pt>
                <c:pt idx="1304" formatCode="0,00">
                  <c:v>0</c:v>
                </c:pt>
                <c:pt idx="1305" formatCode="0,00">
                  <c:v>0</c:v>
                </c:pt>
                <c:pt idx="1306" formatCode="0,00">
                  <c:v>0</c:v>
                </c:pt>
                <c:pt idx="1307" formatCode="0,00">
                  <c:v>0</c:v>
                </c:pt>
                <c:pt idx="1308" formatCode="0,00">
                  <c:v>0</c:v>
                </c:pt>
                <c:pt idx="1309" formatCode="0,00">
                  <c:v>0</c:v>
                </c:pt>
                <c:pt idx="1310" formatCode="0,00">
                  <c:v>0</c:v>
                </c:pt>
                <c:pt idx="1311" formatCode="0,00">
                  <c:v>0</c:v>
                </c:pt>
                <c:pt idx="1312" formatCode="0,00">
                  <c:v>0</c:v>
                </c:pt>
                <c:pt idx="1313" formatCode="0,00">
                  <c:v>0</c:v>
                </c:pt>
                <c:pt idx="1314" formatCode="0,00">
                  <c:v>0</c:v>
                </c:pt>
                <c:pt idx="1315" formatCode="0,00">
                  <c:v>0</c:v>
                </c:pt>
                <c:pt idx="1316" formatCode="0,00">
                  <c:v>0</c:v>
                </c:pt>
                <c:pt idx="1317" formatCode="0,00">
                  <c:v>0</c:v>
                </c:pt>
                <c:pt idx="1318" formatCode="0,00">
                  <c:v>0</c:v>
                </c:pt>
                <c:pt idx="1319" formatCode="0,00">
                  <c:v>0</c:v>
                </c:pt>
                <c:pt idx="1320" formatCode="0,00">
                  <c:v>0</c:v>
                </c:pt>
                <c:pt idx="1321" formatCode="0,00">
                  <c:v>0</c:v>
                </c:pt>
                <c:pt idx="1322" formatCode="0,00">
                  <c:v>0</c:v>
                </c:pt>
                <c:pt idx="1323" formatCode="0,00">
                  <c:v>0</c:v>
                </c:pt>
                <c:pt idx="1324" formatCode="0,00">
                  <c:v>0</c:v>
                </c:pt>
                <c:pt idx="1325" formatCode="0,00">
                  <c:v>0</c:v>
                </c:pt>
                <c:pt idx="1326" formatCode="0,00">
                  <c:v>0</c:v>
                </c:pt>
                <c:pt idx="1327" formatCode="0,00">
                  <c:v>0</c:v>
                </c:pt>
                <c:pt idx="1328" formatCode="0,00">
                  <c:v>0</c:v>
                </c:pt>
                <c:pt idx="1329" formatCode="0,00">
                  <c:v>0</c:v>
                </c:pt>
                <c:pt idx="1330" formatCode="0,00">
                  <c:v>0</c:v>
                </c:pt>
                <c:pt idx="1331" formatCode="0,00">
                  <c:v>0</c:v>
                </c:pt>
                <c:pt idx="1332" formatCode="0,00">
                  <c:v>0</c:v>
                </c:pt>
                <c:pt idx="1333" formatCode="0,00">
                  <c:v>0</c:v>
                </c:pt>
                <c:pt idx="1334" formatCode="0,00">
                  <c:v>0</c:v>
                </c:pt>
                <c:pt idx="1335" formatCode="0,00">
                  <c:v>0</c:v>
                </c:pt>
                <c:pt idx="1336" formatCode="0,00">
                  <c:v>0</c:v>
                </c:pt>
                <c:pt idx="1337" formatCode="0,00">
                  <c:v>0</c:v>
                </c:pt>
                <c:pt idx="1338" formatCode="0,00">
                  <c:v>0</c:v>
                </c:pt>
                <c:pt idx="1339" formatCode="0,00">
                  <c:v>0</c:v>
                </c:pt>
                <c:pt idx="1340" formatCode="0,00">
                  <c:v>0</c:v>
                </c:pt>
                <c:pt idx="1341" formatCode="0,00">
                  <c:v>0</c:v>
                </c:pt>
                <c:pt idx="1342" formatCode="0,00">
                  <c:v>0</c:v>
                </c:pt>
                <c:pt idx="1343" formatCode="0,00">
                  <c:v>0</c:v>
                </c:pt>
                <c:pt idx="1344" formatCode="0,00">
                  <c:v>0</c:v>
                </c:pt>
                <c:pt idx="1345" formatCode="0,00">
                  <c:v>0</c:v>
                </c:pt>
                <c:pt idx="1346" formatCode="0,00">
                  <c:v>0</c:v>
                </c:pt>
                <c:pt idx="1347" formatCode="0,00">
                  <c:v>0</c:v>
                </c:pt>
                <c:pt idx="1348" formatCode="0,00">
                  <c:v>0</c:v>
                </c:pt>
                <c:pt idx="1349" formatCode="0,00">
                  <c:v>0</c:v>
                </c:pt>
                <c:pt idx="1350" formatCode="0,00">
                  <c:v>0</c:v>
                </c:pt>
                <c:pt idx="1351" formatCode="0,00">
                  <c:v>0</c:v>
                </c:pt>
                <c:pt idx="1352" formatCode="0,00">
                  <c:v>0</c:v>
                </c:pt>
                <c:pt idx="1353" formatCode="0,00">
                  <c:v>0</c:v>
                </c:pt>
                <c:pt idx="1354" formatCode="0,00">
                  <c:v>0</c:v>
                </c:pt>
                <c:pt idx="1355" formatCode="0,00">
                  <c:v>0</c:v>
                </c:pt>
                <c:pt idx="1356" formatCode="0,00">
                  <c:v>0</c:v>
                </c:pt>
                <c:pt idx="1357" formatCode="0,00">
                  <c:v>0</c:v>
                </c:pt>
                <c:pt idx="1358" formatCode="0,00">
                  <c:v>0</c:v>
                </c:pt>
                <c:pt idx="1359" formatCode="0,00">
                  <c:v>0</c:v>
                </c:pt>
                <c:pt idx="1360" formatCode="0,00">
                  <c:v>0</c:v>
                </c:pt>
                <c:pt idx="1361" formatCode="0,00">
                  <c:v>0</c:v>
                </c:pt>
                <c:pt idx="1362" formatCode="0,00">
                  <c:v>0</c:v>
                </c:pt>
                <c:pt idx="1363" formatCode="0,00">
                  <c:v>0</c:v>
                </c:pt>
                <c:pt idx="1364" formatCode="0,00">
                  <c:v>0</c:v>
                </c:pt>
                <c:pt idx="1365" formatCode="0,00">
                  <c:v>0</c:v>
                </c:pt>
                <c:pt idx="1366" formatCode="0,00">
                  <c:v>0</c:v>
                </c:pt>
                <c:pt idx="1367" formatCode="0,00">
                  <c:v>0</c:v>
                </c:pt>
                <c:pt idx="1368" formatCode="0,00">
                  <c:v>0</c:v>
                </c:pt>
                <c:pt idx="1369" formatCode="0,00">
                  <c:v>0</c:v>
                </c:pt>
                <c:pt idx="1370" formatCode="0,00">
                  <c:v>0</c:v>
                </c:pt>
                <c:pt idx="1371" formatCode="0,00">
                  <c:v>0</c:v>
                </c:pt>
                <c:pt idx="1372" formatCode="0,00">
                  <c:v>0</c:v>
                </c:pt>
                <c:pt idx="1373" formatCode="0,00">
                  <c:v>0</c:v>
                </c:pt>
                <c:pt idx="1374" formatCode="0,00">
                  <c:v>0</c:v>
                </c:pt>
                <c:pt idx="1375" formatCode="0,00">
                  <c:v>0</c:v>
                </c:pt>
                <c:pt idx="1376" formatCode="0,00">
                  <c:v>0</c:v>
                </c:pt>
                <c:pt idx="1377" formatCode="0,00">
                  <c:v>0</c:v>
                </c:pt>
                <c:pt idx="1378" formatCode="0,00">
                  <c:v>0</c:v>
                </c:pt>
                <c:pt idx="1379" formatCode="0,00">
                  <c:v>0</c:v>
                </c:pt>
                <c:pt idx="1380" formatCode="0,00">
                  <c:v>0</c:v>
                </c:pt>
                <c:pt idx="1381" formatCode="0,00">
                  <c:v>0</c:v>
                </c:pt>
                <c:pt idx="1382" formatCode="0,00">
                  <c:v>0</c:v>
                </c:pt>
                <c:pt idx="1383" formatCode="0,00">
                  <c:v>0</c:v>
                </c:pt>
                <c:pt idx="1384" formatCode="0,00">
                  <c:v>0</c:v>
                </c:pt>
                <c:pt idx="1385" formatCode="0,00">
                  <c:v>0</c:v>
                </c:pt>
                <c:pt idx="1386" formatCode="0,00">
                  <c:v>0</c:v>
                </c:pt>
                <c:pt idx="1387" formatCode="0,00">
                  <c:v>0</c:v>
                </c:pt>
                <c:pt idx="1388" formatCode="0,00">
                  <c:v>0</c:v>
                </c:pt>
                <c:pt idx="1389" formatCode="0,00">
                  <c:v>0</c:v>
                </c:pt>
                <c:pt idx="1390" formatCode="0,00">
                  <c:v>0</c:v>
                </c:pt>
                <c:pt idx="1391" formatCode="0,00">
                  <c:v>0</c:v>
                </c:pt>
                <c:pt idx="1392" formatCode="0,00">
                  <c:v>0</c:v>
                </c:pt>
                <c:pt idx="1393" formatCode="0,00">
                  <c:v>0</c:v>
                </c:pt>
                <c:pt idx="1394" formatCode="0,00">
                  <c:v>0</c:v>
                </c:pt>
                <c:pt idx="1395" formatCode="0,00">
                  <c:v>0</c:v>
                </c:pt>
                <c:pt idx="1396" formatCode="0,00">
                  <c:v>0</c:v>
                </c:pt>
                <c:pt idx="1397" formatCode="0,00">
                  <c:v>0</c:v>
                </c:pt>
                <c:pt idx="1398" formatCode="0,00">
                  <c:v>0</c:v>
                </c:pt>
                <c:pt idx="1399" formatCode="0,00">
                  <c:v>0</c:v>
                </c:pt>
                <c:pt idx="1400" formatCode="0,00">
                  <c:v>0</c:v>
                </c:pt>
                <c:pt idx="1401" formatCode="0,00">
                  <c:v>0</c:v>
                </c:pt>
                <c:pt idx="1402" formatCode="0,00">
                  <c:v>0</c:v>
                </c:pt>
                <c:pt idx="1403" formatCode="0,00">
                  <c:v>0</c:v>
                </c:pt>
                <c:pt idx="1404" formatCode="0,00">
                  <c:v>0</c:v>
                </c:pt>
                <c:pt idx="1405" formatCode="0,00">
                  <c:v>0</c:v>
                </c:pt>
                <c:pt idx="1406" formatCode="0,00">
                  <c:v>0</c:v>
                </c:pt>
                <c:pt idx="1407" formatCode="0,00">
                  <c:v>0</c:v>
                </c:pt>
                <c:pt idx="1408" formatCode="0,00">
                  <c:v>0</c:v>
                </c:pt>
                <c:pt idx="1409" formatCode="0,00">
                  <c:v>0</c:v>
                </c:pt>
                <c:pt idx="1410" formatCode="0,00">
                  <c:v>0</c:v>
                </c:pt>
                <c:pt idx="1411" formatCode="0,00">
                  <c:v>0</c:v>
                </c:pt>
                <c:pt idx="1412" formatCode="0,00">
                  <c:v>0</c:v>
                </c:pt>
                <c:pt idx="1413" formatCode="0,00">
                  <c:v>0</c:v>
                </c:pt>
                <c:pt idx="1414" formatCode="0,00">
                  <c:v>0</c:v>
                </c:pt>
                <c:pt idx="1415" formatCode="0,00">
                  <c:v>0</c:v>
                </c:pt>
                <c:pt idx="1416" formatCode="0,00">
                  <c:v>0</c:v>
                </c:pt>
                <c:pt idx="1417" formatCode="0,00">
                  <c:v>0</c:v>
                </c:pt>
                <c:pt idx="1418" formatCode="0,00">
                  <c:v>0</c:v>
                </c:pt>
                <c:pt idx="1419" formatCode="0,00">
                  <c:v>0</c:v>
                </c:pt>
                <c:pt idx="1420" formatCode="0,00">
                  <c:v>0</c:v>
                </c:pt>
                <c:pt idx="1421" formatCode="0,00">
                  <c:v>0</c:v>
                </c:pt>
                <c:pt idx="1422" formatCode="0,00">
                  <c:v>0</c:v>
                </c:pt>
                <c:pt idx="1423" formatCode="0,00">
                  <c:v>0</c:v>
                </c:pt>
                <c:pt idx="1424" formatCode="0,00">
                  <c:v>0</c:v>
                </c:pt>
                <c:pt idx="1425" formatCode="0,00">
                  <c:v>0</c:v>
                </c:pt>
                <c:pt idx="1426" formatCode="0,00">
                  <c:v>0</c:v>
                </c:pt>
                <c:pt idx="1427" formatCode="0,00">
                  <c:v>0</c:v>
                </c:pt>
                <c:pt idx="1428" formatCode="0,00">
                  <c:v>0</c:v>
                </c:pt>
                <c:pt idx="1429" formatCode="0,00">
                  <c:v>0</c:v>
                </c:pt>
                <c:pt idx="1430" formatCode="0,00">
                  <c:v>0</c:v>
                </c:pt>
                <c:pt idx="1431" formatCode="0,00">
                  <c:v>0</c:v>
                </c:pt>
                <c:pt idx="1432" formatCode="0,00">
                  <c:v>0</c:v>
                </c:pt>
                <c:pt idx="1433" formatCode="0,00">
                  <c:v>0</c:v>
                </c:pt>
                <c:pt idx="1434" formatCode="0,00">
                  <c:v>0</c:v>
                </c:pt>
                <c:pt idx="1435" formatCode="0,00">
                  <c:v>0</c:v>
                </c:pt>
                <c:pt idx="1436" formatCode="0,00">
                  <c:v>0</c:v>
                </c:pt>
                <c:pt idx="1437" formatCode="0,00">
                  <c:v>0</c:v>
                </c:pt>
                <c:pt idx="1438" formatCode="0,00">
                  <c:v>0</c:v>
                </c:pt>
                <c:pt idx="1439" formatCode="0,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F-4B01-B767-1F0CCC582A82}"/>
            </c:ext>
          </c:extLst>
        </c:ser>
        <c:ser>
          <c:idx val="1"/>
          <c:order val="1"/>
          <c:tx>
            <c:strRef>
              <c:f>'Curva de Demanda'!$L$2:$L$3</c:f>
              <c:strCache>
                <c:ptCount val="2"/>
                <c:pt idx="0">
                  <c:v>Demanda Recarga [KW]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'Curva de Demanda'!$B$4:$B$1443</c:f>
              <c:numCache>
                <c:formatCode>hh:mm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Demanda'!$L$4:$L$1443</c:f>
              <c:numCache>
                <c:formatCode>0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160</c:v>
                </c:pt>
                <c:pt idx="351">
                  <c:v>160</c:v>
                </c:pt>
                <c:pt idx="352">
                  <c:v>160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160</c:v>
                </c:pt>
                <c:pt idx="371">
                  <c:v>160</c:v>
                </c:pt>
                <c:pt idx="372">
                  <c:v>160</c:v>
                </c:pt>
                <c:pt idx="373">
                  <c:v>160</c:v>
                </c:pt>
                <c:pt idx="374">
                  <c:v>160</c:v>
                </c:pt>
                <c:pt idx="375">
                  <c:v>160</c:v>
                </c:pt>
                <c:pt idx="376">
                  <c:v>160</c:v>
                </c:pt>
                <c:pt idx="377">
                  <c:v>160</c:v>
                </c:pt>
                <c:pt idx="378">
                  <c:v>160</c:v>
                </c:pt>
                <c:pt idx="379">
                  <c:v>160</c:v>
                </c:pt>
                <c:pt idx="380">
                  <c:v>160</c:v>
                </c:pt>
                <c:pt idx="381">
                  <c:v>160</c:v>
                </c:pt>
                <c:pt idx="382">
                  <c:v>160</c:v>
                </c:pt>
                <c:pt idx="383">
                  <c:v>160</c:v>
                </c:pt>
                <c:pt idx="384">
                  <c:v>160</c:v>
                </c:pt>
                <c:pt idx="385">
                  <c:v>160</c:v>
                </c:pt>
                <c:pt idx="386">
                  <c:v>160</c:v>
                </c:pt>
                <c:pt idx="387">
                  <c:v>160</c:v>
                </c:pt>
                <c:pt idx="388">
                  <c:v>160</c:v>
                </c:pt>
                <c:pt idx="389">
                  <c:v>160</c:v>
                </c:pt>
                <c:pt idx="390">
                  <c:v>160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160</c:v>
                </c:pt>
                <c:pt idx="432">
                  <c:v>160</c:v>
                </c:pt>
                <c:pt idx="433">
                  <c:v>160</c:v>
                </c:pt>
                <c:pt idx="434">
                  <c:v>160</c:v>
                </c:pt>
                <c:pt idx="435">
                  <c:v>160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160</c:v>
                </c:pt>
                <c:pt idx="441">
                  <c:v>160</c:v>
                </c:pt>
                <c:pt idx="442">
                  <c:v>160</c:v>
                </c:pt>
                <c:pt idx="443">
                  <c:v>160</c:v>
                </c:pt>
                <c:pt idx="444">
                  <c:v>160</c:v>
                </c:pt>
                <c:pt idx="445">
                  <c:v>160</c:v>
                </c:pt>
                <c:pt idx="446">
                  <c:v>160</c:v>
                </c:pt>
                <c:pt idx="447">
                  <c:v>160</c:v>
                </c:pt>
                <c:pt idx="448">
                  <c:v>160</c:v>
                </c:pt>
                <c:pt idx="449">
                  <c:v>160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160</c:v>
                </c:pt>
                <c:pt idx="461">
                  <c:v>160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240</c:v>
                </c:pt>
                <c:pt idx="481">
                  <c:v>240</c:v>
                </c:pt>
                <c:pt idx="482">
                  <c:v>240</c:v>
                </c:pt>
                <c:pt idx="483">
                  <c:v>240</c:v>
                </c:pt>
                <c:pt idx="484">
                  <c:v>240</c:v>
                </c:pt>
                <c:pt idx="485">
                  <c:v>240</c:v>
                </c:pt>
                <c:pt idx="486">
                  <c:v>240</c:v>
                </c:pt>
                <c:pt idx="487">
                  <c:v>240</c:v>
                </c:pt>
                <c:pt idx="488">
                  <c:v>240</c:v>
                </c:pt>
                <c:pt idx="489">
                  <c:v>240</c:v>
                </c:pt>
                <c:pt idx="490">
                  <c:v>240</c:v>
                </c:pt>
                <c:pt idx="491">
                  <c:v>240</c:v>
                </c:pt>
                <c:pt idx="492">
                  <c:v>240</c:v>
                </c:pt>
                <c:pt idx="493">
                  <c:v>240</c:v>
                </c:pt>
                <c:pt idx="494">
                  <c:v>240</c:v>
                </c:pt>
                <c:pt idx="495">
                  <c:v>240</c:v>
                </c:pt>
                <c:pt idx="496">
                  <c:v>240</c:v>
                </c:pt>
                <c:pt idx="497">
                  <c:v>240</c:v>
                </c:pt>
                <c:pt idx="498">
                  <c:v>240</c:v>
                </c:pt>
                <c:pt idx="499">
                  <c:v>240</c:v>
                </c:pt>
                <c:pt idx="500">
                  <c:v>240</c:v>
                </c:pt>
                <c:pt idx="501">
                  <c:v>240</c:v>
                </c:pt>
                <c:pt idx="502">
                  <c:v>240</c:v>
                </c:pt>
                <c:pt idx="503">
                  <c:v>240</c:v>
                </c:pt>
                <c:pt idx="504">
                  <c:v>240</c:v>
                </c:pt>
                <c:pt idx="505">
                  <c:v>240</c:v>
                </c:pt>
                <c:pt idx="506">
                  <c:v>240</c:v>
                </c:pt>
                <c:pt idx="507">
                  <c:v>240</c:v>
                </c:pt>
                <c:pt idx="508">
                  <c:v>240</c:v>
                </c:pt>
                <c:pt idx="509">
                  <c:v>240</c:v>
                </c:pt>
                <c:pt idx="510">
                  <c:v>320</c:v>
                </c:pt>
                <c:pt idx="511">
                  <c:v>320</c:v>
                </c:pt>
                <c:pt idx="512">
                  <c:v>320</c:v>
                </c:pt>
                <c:pt idx="513">
                  <c:v>320</c:v>
                </c:pt>
                <c:pt idx="514">
                  <c:v>320</c:v>
                </c:pt>
                <c:pt idx="515">
                  <c:v>320</c:v>
                </c:pt>
                <c:pt idx="516">
                  <c:v>320</c:v>
                </c:pt>
                <c:pt idx="517">
                  <c:v>320</c:v>
                </c:pt>
                <c:pt idx="518">
                  <c:v>320</c:v>
                </c:pt>
                <c:pt idx="519">
                  <c:v>320</c:v>
                </c:pt>
                <c:pt idx="520">
                  <c:v>320</c:v>
                </c:pt>
                <c:pt idx="521">
                  <c:v>320</c:v>
                </c:pt>
                <c:pt idx="522">
                  <c:v>320</c:v>
                </c:pt>
                <c:pt idx="523">
                  <c:v>320</c:v>
                </c:pt>
                <c:pt idx="524">
                  <c:v>320</c:v>
                </c:pt>
                <c:pt idx="525">
                  <c:v>320</c:v>
                </c:pt>
                <c:pt idx="526">
                  <c:v>320</c:v>
                </c:pt>
                <c:pt idx="527">
                  <c:v>320</c:v>
                </c:pt>
                <c:pt idx="528">
                  <c:v>320</c:v>
                </c:pt>
                <c:pt idx="529">
                  <c:v>320</c:v>
                </c:pt>
                <c:pt idx="530">
                  <c:v>320</c:v>
                </c:pt>
                <c:pt idx="531">
                  <c:v>320</c:v>
                </c:pt>
                <c:pt idx="532">
                  <c:v>320</c:v>
                </c:pt>
                <c:pt idx="533">
                  <c:v>320</c:v>
                </c:pt>
                <c:pt idx="534">
                  <c:v>320</c:v>
                </c:pt>
                <c:pt idx="535">
                  <c:v>320</c:v>
                </c:pt>
                <c:pt idx="536">
                  <c:v>320</c:v>
                </c:pt>
                <c:pt idx="537">
                  <c:v>320</c:v>
                </c:pt>
                <c:pt idx="538">
                  <c:v>320</c:v>
                </c:pt>
                <c:pt idx="539">
                  <c:v>320</c:v>
                </c:pt>
                <c:pt idx="540">
                  <c:v>320</c:v>
                </c:pt>
                <c:pt idx="541">
                  <c:v>320</c:v>
                </c:pt>
                <c:pt idx="542">
                  <c:v>320</c:v>
                </c:pt>
                <c:pt idx="543">
                  <c:v>320</c:v>
                </c:pt>
                <c:pt idx="544">
                  <c:v>320</c:v>
                </c:pt>
                <c:pt idx="545">
                  <c:v>320</c:v>
                </c:pt>
                <c:pt idx="546">
                  <c:v>320</c:v>
                </c:pt>
                <c:pt idx="547">
                  <c:v>320</c:v>
                </c:pt>
                <c:pt idx="548">
                  <c:v>320</c:v>
                </c:pt>
                <c:pt idx="549">
                  <c:v>320</c:v>
                </c:pt>
                <c:pt idx="550">
                  <c:v>320</c:v>
                </c:pt>
                <c:pt idx="551">
                  <c:v>320</c:v>
                </c:pt>
                <c:pt idx="552">
                  <c:v>320</c:v>
                </c:pt>
                <c:pt idx="553">
                  <c:v>320</c:v>
                </c:pt>
                <c:pt idx="554">
                  <c:v>320</c:v>
                </c:pt>
                <c:pt idx="555">
                  <c:v>320</c:v>
                </c:pt>
                <c:pt idx="556">
                  <c:v>320</c:v>
                </c:pt>
                <c:pt idx="557">
                  <c:v>320</c:v>
                </c:pt>
                <c:pt idx="558">
                  <c:v>320</c:v>
                </c:pt>
                <c:pt idx="559">
                  <c:v>320</c:v>
                </c:pt>
                <c:pt idx="560">
                  <c:v>320</c:v>
                </c:pt>
                <c:pt idx="561">
                  <c:v>320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320</c:v>
                </c:pt>
                <c:pt idx="566">
                  <c:v>320</c:v>
                </c:pt>
                <c:pt idx="567">
                  <c:v>320</c:v>
                </c:pt>
                <c:pt idx="568">
                  <c:v>320</c:v>
                </c:pt>
                <c:pt idx="569">
                  <c:v>320</c:v>
                </c:pt>
                <c:pt idx="570">
                  <c:v>320</c:v>
                </c:pt>
                <c:pt idx="571">
                  <c:v>320</c:v>
                </c:pt>
                <c:pt idx="572">
                  <c:v>320</c:v>
                </c:pt>
                <c:pt idx="573">
                  <c:v>320</c:v>
                </c:pt>
                <c:pt idx="574">
                  <c:v>320</c:v>
                </c:pt>
                <c:pt idx="575">
                  <c:v>320</c:v>
                </c:pt>
                <c:pt idx="576">
                  <c:v>320</c:v>
                </c:pt>
                <c:pt idx="577">
                  <c:v>320</c:v>
                </c:pt>
                <c:pt idx="578">
                  <c:v>320</c:v>
                </c:pt>
                <c:pt idx="579">
                  <c:v>320</c:v>
                </c:pt>
                <c:pt idx="580">
                  <c:v>320</c:v>
                </c:pt>
                <c:pt idx="581">
                  <c:v>320</c:v>
                </c:pt>
                <c:pt idx="582">
                  <c:v>320</c:v>
                </c:pt>
                <c:pt idx="583">
                  <c:v>320</c:v>
                </c:pt>
                <c:pt idx="584">
                  <c:v>320</c:v>
                </c:pt>
                <c:pt idx="585">
                  <c:v>320</c:v>
                </c:pt>
                <c:pt idx="586">
                  <c:v>320</c:v>
                </c:pt>
                <c:pt idx="587">
                  <c:v>320</c:v>
                </c:pt>
                <c:pt idx="588">
                  <c:v>320</c:v>
                </c:pt>
                <c:pt idx="589">
                  <c:v>320</c:v>
                </c:pt>
                <c:pt idx="590">
                  <c:v>320</c:v>
                </c:pt>
                <c:pt idx="591">
                  <c:v>320</c:v>
                </c:pt>
                <c:pt idx="592">
                  <c:v>320</c:v>
                </c:pt>
                <c:pt idx="593">
                  <c:v>320</c:v>
                </c:pt>
                <c:pt idx="594">
                  <c:v>320</c:v>
                </c:pt>
                <c:pt idx="595">
                  <c:v>320</c:v>
                </c:pt>
                <c:pt idx="596">
                  <c:v>320</c:v>
                </c:pt>
                <c:pt idx="597">
                  <c:v>320</c:v>
                </c:pt>
                <c:pt idx="598">
                  <c:v>320</c:v>
                </c:pt>
                <c:pt idx="599">
                  <c:v>320</c:v>
                </c:pt>
                <c:pt idx="600">
                  <c:v>320</c:v>
                </c:pt>
                <c:pt idx="601">
                  <c:v>320</c:v>
                </c:pt>
                <c:pt idx="602">
                  <c:v>320</c:v>
                </c:pt>
                <c:pt idx="603">
                  <c:v>320</c:v>
                </c:pt>
                <c:pt idx="604">
                  <c:v>320</c:v>
                </c:pt>
                <c:pt idx="605">
                  <c:v>320</c:v>
                </c:pt>
                <c:pt idx="606">
                  <c:v>320</c:v>
                </c:pt>
                <c:pt idx="607">
                  <c:v>320</c:v>
                </c:pt>
                <c:pt idx="608">
                  <c:v>320</c:v>
                </c:pt>
                <c:pt idx="609">
                  <c:v>320</c:v>
                </c:pt>
                <c:pt idx="610">
                  <c:v>320</c:v>
                </c:pt>
                <c:pt idx="611">
                  <c:v>320</c:v>
                </c:pt>
                <c:pt idx="612">
                  <c:v>320</c:v>
                </c:pt>
                <c:pt idx="613">
                  <c:v>320</c:v>
                </c:pt>
                <c:pt idx="614">
                  <c:v>320</c:v>
                </c:pt>
                <c:pt idx="615">
                  <c:v>320</c:v>
                </c:pt>
                <c:pt idx="616">
                  <c:v>320</c:v>
                </c:pt>
                <c:pt idx="617">
                  <c:v>320</c:v>
                </c:pt>
                <c:pt idx="618">
                  <c:v>320</c:v>
                </c:pt>
                <c:pt idx="619">
                  <c:v>320</c:v>
                </c:pt>
                <c:pt idx="620">
                  <c:v>320</c:v>
                </c:pt>
                <c:pt idx="621">
                  <c:v>320</c:v>
                </c:pt>
                <c:pt idx="622">
                  <c:v>320</c:v>
                </c:pt>
                <c:pt idx="623">
                  <c:v>320</c:v>
                </c:pt>
                <c:pt idx="624">
                  <c:v>320</c:v>
                </c:pt>
                <c:pt idx="625">
                  <c:v>320</c:v>
                </c:pt>
                <c:pt idx="626">
                  <c:v>320</c:v>
                </c:pt>
                <c:pt idx="627">
                  <c:v>320</c:v>
                </c:pt>
                <c:pt idx="628">
                  <c:v>320</c:v>
                </c:pt>
                <c:pt idx="629">
                  <c:v>320</c:v>
                </c:pt>
                <c:pt idx="630">
                  <c:v>320</c:v>
                </c:pt>
                <c:pt idx="631">
                  <c:v>320</c:v>
                </c:pt>
                <c:pt idx="632">
                  <c:v>320</c:v>
                </c:pt>
                <c:pt idx="633">
                  <c:v>320</c:v>
                </c:pt>
                <c:pt idx="634">
                  <c:v>320</c:v>
                </c:pt>
                <c:pt idx="635">
                  <c:v>320</c:v>
                </c:pt>
                <c:pt idx="636">
                  <c:v>320</c:v>
                </c:pt>
                <c:pt idx="637">
                  <c:v>320</c:v>
                </c:pt>
                <c:pt idx="638">
                  <c:v>320</c:v>
                </c:pt>
                <c:pt idx="639">
                  <c:v>320</c:v>
                </c:pt>
                <c:pt idx="640">
                  <c:v>320</c:v>
                </c:pt>
                <c:pt idx="641">
                  <c:v>320</c:v>
                </c:pt>
                <c:pt idx="642">
                  <c:v>320</c:v>
                </c:pt>
                <c:pt idx="643">
                  <c:v>320</c:v>
                </c:pt>
                <c:pt idx="644">
                  <c:v>320</c:v>
                </c:pt>
                <c:pt idx="645">
                  <c:v>320</c:v>
                </c:pt>
                <c:pt idx="646">
                  <c:v>320</c:v>
                </c:pt>
                <c:pt idx="647">
                  <c:v>320</c:v>
                </c:pt>
                <c:pt idx="648">
                  <c:v>320</c:v>
                </c:pt>
                <c:pt idx="649">
                  <c:v>320</c:v>
                </c:pt>
                <c:pt idx="650">
                  <c:v>320</c:v>
                </c:pt>
                <c:pt idx="651">
                  <c:v>320</c:v>
                </c:pt>
                <c:pt idx="652">
                  <c:v>320</c:v>
                </c:pt>
                <c:pt idx="653">
                  <c:v>320</c:v>
                </c:pt>
                <c:pt idx="654">
                  <c:v>320</c:v>
                </c:pt>
                <c:pt idx="655">
                  <c:v>320</c:v>
                </c:pt>
                <c:pt idx="656">
                  <c:v>320</c:v>
                </c:pt>
                <c:pt idx="657">
                  <c:v>320</c:v>
                </c:pt>
                <c:pt idx="658">
                  <c:v>320</c:v>
                </c:pt>
                <c:pt idx="659">
                  <c:v>320</c:v>
                </c:pt>
                <c:pt idx="660">
                  <c:v>320</c:v>
                </c:pt>
                <c:pt idx="661">
                  <c:v>320</c:v>
                </c:pt>
                <c:pt idx="662">
                  <c:v>320</c:v>
                </c:pt>
                <c:pt idx="663">
                  <c:v>320</c:v>
                </c:pt>
                <c:pt idx="664">
                  <c:v>320</c:v>
                </c:pt>
                <c:pt idx="665">
                  <c:v>320</c:v>
                </c:pt>
                <c:pt idx="666">
                  <c:v>320</c:v>
                </c:pt>
                <c:pt idx="667">
                  <c:v>320</c:v>
                </c:pt>
                <c:pt idx="668">
                  <c:v>320</c:v>
                </c:pt>
                <c:pt idx="669">
                  <c:v>320</c:v>
                </c:pt>
                <c:pt idx="670">
                  <c:v>320</c:v>
                </c:pt>
                <c:pt idx="671">
                  <c:v>320</c:v>
                </c:pt>
                <c:pt idx="672">
                  <c:v>320</c:v>
                </c:pt>
                <c:pt idx="673">
                  <c:v>320</c:v>
                </c:pt>
                <c:pt idx="674">
                  <c:v>320</c:v>
                </c:pt>
                <c:pt idx="675">
                  <c:v>320</c:v>
                </c:pt>
                <c:pt idx="676">
                  <c:v>320</c:v>
                </c:pt>
                <c:pt idx="677">
                  <c:v>320</c:v>
                </c:pt>
                <c:pt idx="678">
                  <c:v>320</c:v>
                </c:pt>
                <c:pt idx="679">
                  <c:v>320</c:v>
                </c:pt>
                <c:pt idx="680">
                  <c:v>320</c:v>
                </c:pt>
                <c:pt idx="681">
                  <c:v>320</c:v>
                </c:pt>
                <c:pt idx="682">
                  <c:v>320</c:v>
                </c:pt>
                <c:pt idx="683">
                  <c:v>320</c:v>
                </c:pt>
                <c:pt idx="684">
                  <c:v>320</c:v>
                </c:pt>
                <c:pt idx="685">
                  <c:v>320</c:v>
                </c:pt>
                <c:pt idx="686">
                  <c:v>320</c:v>
                </c:pt>
                <c:pt idx="687">
                  <c:v>320</c:v>
                </c:pt>
                <c:pt idx="688">
                  <c:v>320</c:v>
                </c:pt>
                <c:pt idx="689">
                  <c:v>320</c:v>
                </c:pt>
                <c:pt idx="690">
                  <c:v>320</c:v>
                </c:pt>
                <c:pt idx="691">
                  <c:v>320</c:v>
                </c:pt>
                <c:pt idx="692">
                  <c:v>320</c:v>
                </c:pt>
                <c:pt idx="693">
                  <c:v>320</c:v>
                </c:pt>
                <c:pt idx="694">
                  <c:v>320</c:v>
                </c:pt>
                <c:pt idx="695">
                  <c:v>320</c:v>
                </c:pt>
                <c:pt idx="696">
                  <c:v>320</c:v>
                </c:pt>
                <c:pt idx="697">
                  <c:v>320</c:v>
                </c:pt>
                <c:pt idx="698">
                  <c:v>320</c:v>
                </c:pt>
                <c:pt idx="699">
                  <c:v>320</c:v>
                </c:pt>
                <c:pt idx="700">
                  <c:v>320</c:v>
                </c:pt>
                <c:pt idx="701">
                  <c:v>320</c:v>
                </c:pt>
                <c:pt idx="702">
                  <c:v>320</c:v>
                </c:pt>
                <c:pt idx="703">
                  <c:v>320</c:v>
                </c:pt>
                <c:pt idx="704">
                  <c:v>320</c:v>
                </c:pt>
                <c:pt idx="705">
                  <c:v>320</c:v>
                </c:pt>
                <c:pt idx="706">
                  <c:v>320</c:v>
                </c:pt>
                <c:pt idx="707">
                  <c:v>320</c:v>
                </c:pt>
                <c:pt idx="708">
                  <c:v>320</c:v>
                </c:pt>
                <c:pt idx="709">
                  <c:v>320</c:v>
                </c:pt>
                <c:pt idx="710">
                  <c:v>320</c:v>
                </c:pt>
                <c:pt idx="711">
                  <c:v>320</c:v>
                </c:pt>
                <c:pt idx="712">
                  <c:v>320</c:v>
                </c:pt>
                <c:pt idx="713">
                  <c:v>320</c:v>
                </c:pt>
                <c:pt idx="714">
                  <c:v>320</c:v>
                </c:pt>
                <c:pt idx="715">
                  <c:v>320</c:v>
                </c:pt>
                <c:pt idx="716">
                  <c:v>320</c:v>
                </c:pt>
                <c:pt idx="717">
                  <c:v>320</c:v>
                </c:pt>
                <c:pt idx="718">
                  <c:v>320</c:v>
                </c:pt>
                <c:pt idx="719">
                  <c:v>320</c:v>
                </c:pt>
                <c:pt idx="720">
                  <c:v>320</c:v>
                </c:pt>
                <c:pt idx="721">
                  <c:v>320</c:v>
                </c:pt>
                <c:pt idx="722">
                  <c:v>320</c:v>
                </c:pt>
                <c:pt idx="723">
                  <c:v>320</c:v>
                </c:pt>
                <c:pt idx="724">
                  <c:v>320</c:v>
                </c:pt>
                <c:pt idx="725">
                  <c:v>320</c:v>
                </c:pt>
                <c:pt idx="726">
                  <c:v>320</c:v>
                </c:pt>
                <c:pt idx="727">
                  <c:v>320</c:v>
                </c:pt>
                <c:pt idx="728">
                  <c:v>320</c:v>
                </c:pt>
                <c:pt idx="729">
                  <c:v>320</c:v>
                </c:pt>
                <c:pt idx="730">
                  <c:v>320</c:v>
                </c:pt>
                <c:pt idx="731">
                  <c:v>320</c:v>
                </c:pt>
                <c:pt idx="732">
                  <c:v>320</c:v>
                </c:pt>
                <c:pt idx="733">
                  <c:v>320</c:v>
                </c:pt>
                <c:pt idx="734">
                  <c:v>320</c:v>
                </c:pt>
                <c:pt idx="735">
                  <c:v>320</c:v>
                </c:pt>
                <c:pt idx="736">
                  <c:v>320</c:v>
                </c:pt>
                <c:pt idx="737">
                  <c:v>320</c:v>
                </c:pt>
                <c:pt idx="738">
                  <c:v>320</c:v>
                </c:pt>
                <c:pt idx="739">
                  <c:v>320</c:v>
                </c:pt>
                <c:pt idx="740">
                  <c:v>320</c:v>
                </c:pt>
                <c:pt idx="741">
                  <c:v>320</c:v>
                </c:pt>
                <c:pt idx="742">
                  <c:v>320</c:v>
                </c:pt>
                <c:pt idx="743">
                  <c:v>320</c:v>
                </c:pt>
                <c:pt idx="744">
                  <c:v>320</c:v>
                </c:pt>
                <c:pt idx="745">
                  <c:v>320</c:v>
                </c:pt>
                <c:pt idx="746">
                  <c:v>320</c:v>
                </c:pt>
                <c:pt idx="747">
                  <c:v>320</c:v>
                </c:pt>
                <c:pt idx="748">
                  <c:v>320</c:v>
                </c:pt>
                <c:pt idx="749">
                  <c:v>320</c:v>
                </c:pt>
                <c:pt idx="750">
                  <c:v>320</c:v>
                </c:pt>
                <c:pt idx="751">
                  <c:v>320</c:v>
                </c:pt>
                <c:pt idx="752">
                  <c:v>320</c:v>
                </c:pt>
                <c:pt idx="753">
                  <c:v>320</c:v>
                </c:pt>
                <c:pt idx="754">
                  <c:v>320</c:v>
                </c:pt>
                <c:pt idx="755">
                  <c:v>320</c:v>
                </c:pt>
                <c:pt idx="756">
                  <c:v>320</c:v>
                </c:pt>
                <c:pt idx="757">
                  <c:v>320</c:v>
                </c:pt>
                <c:pt idx="758">
                  <c:v>320</c:v>
                </c:pt>
                <c:pt idx="759">
                  <c:v>320</c:v>
                </c:pt>
                <c:pt idx="760">
                  <c:v>320</c:v>
                </c:pt>
                <c:pt idx="761">
                  <c:v>320</c:v>
                </c:pt>
                <c:pt idx="762">
                  <c:v>320</c:v>
                </c:pt>
                <c:pt idx="763">
                  <c:v>320</c:v>
                </c:pt>
                <c:pt idx="764">
                  <c:v>320</c:v>
                </c:pt>
                <c:pt idx="765">
                  <c:v>320</c:v>
                </c:pt>
                <c:pt idx="766">
                  <c:v>320</c:v>
                </c:pt>
                <c:pt idx="767">
                  <c:v>320</c:v>
                </c:pt>
                <c:pt idx="768">
                  <c:v>320</c:v>
                </c:pt>
                <c:pt idx="769">
                  <c:v>320</c:v>
                </c:pt>
                <c:pt idx="770">
                  <c:v>320</c:v>
                </c:pt>
                <c:pt idx="771">
                  <c:v>320</c:v>
                </c:pt>
                <c:pt idx="772">
                  <c:v>320</c:v>
                </c:pt>
                <c:pt idx="773">
                  <c:v>320</c:v>
                </c:pt>
                <c:pt idx="774">
                  <c:v>320</c:v>
                </c:pt>
                <c:pt idx="775">
                  <c:v>320</c:v>
                </c:pt>
                <c:pt idx="776">
                  <c:v>320</c:v>
                </c:pt>
                <c:pt idx="777">
                  <c:v>320</c:v>
                </c:pt>
                <c:pt idx="778">
                  <c:v>320</c:v>
                </c:pt>
                <c:pt idx="779">
                  <c:v>320</c:v>
                </c:pt>
                <c:pt idx="780">
                  <c:v>320</c:v>
                </c:pt>
                <c:pt idx="781">
                  <c:v>320</c:v>
                </c:pt>
                <c:pt idx="782">
                  <c:v>320</c:v>
                </c:pt>
                <c:pt idx="783">
                  <c:v>320</c:v>
                </c:pt>
                <c:pt idx="784">
                  <c:v>320</c:v>
                </c:pt>
                <c:pt idx="785">
                  <c:v>320</c:v>
                </c:pt>
                <c:pt idx="786">
                  <c:v>320</c:v>
                </c:pt>
                <c:pt idx="787">
                  <c:v>320</c:v>
                </c:pt>
                <c:pt idx="788">
                  <c:v>320</c:v>
                </c:pt>
                <c:pt idx="789">
                  <c:v>320</c:v>
                </c:pt>
                <c:pt idx="790">
                  <c:v>320</c:v>
                </c:pt>
                <c:pt idx="791">
                  <c:v>320</c:v>
                </c:pt>
                <c:pt idx="792">
                  <c:v>320</c:v>
                </c:pt>
                <c:pt idx="793">
                  <c:v>320</c:v>
                </c:pt>
                <c:pt idx="794">
                  <c:v>320</c:v>
                </c:pt>
                <c:pt idx="795">
                  <c:v>320</c:v>
                </c:pt>
                <c:pt idx="796">
                  <c:v>320</c:v>
                </c:pt>
                <c:pt idx="797">
                  <c:v>320</c:v>
                </c:pt>
                <c:pt idx="798">
                  <c:v>320</c:v>
                </c:pt>
                <c:pt idx="799">
                  <c:v>320</c:v>
                </c:pt>
                <c:pt idx="800">
                  <c:v>320</c:v>
                </c:pt>
                <c:pt idx="801">
                  <c:v>320</c:v>
                </c:pt>
                <c:pt idx="802">
                  <c:v>320</c:v>
                </c:pt>
                <c:pt idx="803">
                  <c:v>320</c:v>
                </c:pt>
                <c:pt idx="804">
                  <c:v>320</c:v>
                </c:pt>
                <c:pt idx="805">
                  <c:v>320</c:v>
                </c:pt>
                <c:pt idx="806">
                  <c:v>320</c:v>
                </c:pt>
                <c:pt idx="807">
                  <c:v>320</c:v>
                </c:pt>
                <c:pt idx="808">
                  <c:v>320</c:v>
                </c:pt>
                <c:pt idx="809">
                  <c:v>320</c:v>
                </c:pt>
                <c:pt idx="810">
                  <c:v>320</c:v>
                </c:pt>
                <c:pt idx="811">
                  <c:v>320</c:v>
                </c:pt>
                <c:pt idx="812">
                  <c:v>320</c:v>
                </c:pt>
                <c:pt idx="813">
                  <c:v>320</c:v>
                </c:pt>
                <c:pt idx="814">
                  <c:v>320</c:v>
                </c:pt>
                <c:pt idx="815">
                  <c:v>320</c:v>
                </c:pt>
                <c:pt idx="816">
                  <c:v>320</c:v>
                </c:pt>
                <c:pt idx="817">
                  <c:v>320</c:v>
                </c:pt>
                <c:pt idx="818">
                  <c:v>320</c:v>
                </c:pt>
                <c:pt idx="819">
                  <c:v>320</c:v>
                </c:pt>
                <c:pt idx="820">
                  <c:v>320</c:v>
                </c:pt>
                <c:pt idx="821">
                  <c:v>320</c:v>
                </c:pt>
                <c:pt idx="822">
                  <c:v>320</c:v>
                </c:pt>
                <c:pt idx="823">
                  <c:v>320</c:v>
                </c:pt>
                <c:pt idx="824">
                  <c:v>320</c:v>
                </c:pt>
                <c:pt idx="825">
                  <c:v>320</c:v>
                </c:pt>
                <c:pt idx="826">
                  <c:v>320</c:v>
                </c:pt>
                <c:pt idx="827">
                  <c:v>320</c:v>
                </c:pt>
                <c:pt idx="828">
                  <c:v>320</c:v>
                </c:pt>
                <c:pt idx="829">
                  <c:v>320</c:v>
                </c:pt>
                <c:pt idx="830">
                  <c:v>320</c:v>
                </c:pt>
                <c:pt idx="831">
                  <c:v>320</c:v>
                </c:pt>
                <c:pt idx="832">
                  <c:v>320</c:v>
                </c:pt>
                <c:pt idx="833">
                  <c:v>320</c:v>
                </c:pt>
                <c:pt idx="834">
                  <c:v>320</c:v>
                </c:pt>
                <c:pt idx="835">
                  <c:v>320</c:v>
                </c:pt>
                <c:pt idx="836">
                  <c:v>320</c:v>
                </c:pt>
                <c:pt idx="837">
                  <c:v>320</c:v>
                </c:pt>
                <c:pt idx="838">
                  <c:v>320</c:v>
                </c:pt>
                <c:pt idx="839">
                  <c:v>320</c:v>
                </c:pt>
                <c:pt idx="840">
                  <c:v>320</c:v>
                </c:pt>
                <c:pt idx="841">
                  <c:v>320</c:v>
                </c:pt>
                <c:pt idx="842">
                  <c:v>320</c:v>
                </c:pt>
                <c:pt idx="843">
                  <c:v>320</c:v>
                </c:pt>
                <c:pt idx="844">
                  <c:v>320</c:v>
                </c:pt>
                <c:pt idx="845">
                  <c:v>320</c:v>
                </c:pt>
                <c:pt idx="846">
                  <c:v>320</c:v>
                </c:pt>
                <c:pt idx="847">
                  <c:v>320</c:v>
                </c:pt>
                <c:pt idx="848">
                  <c:v>320</c:v>
                </c:pt>
                <c:pt idx="849">
                  <c:v>320</c:v>
                </c:pt>
                <c:pt idx="850">
                  <c:v>320</c:v>
                </c:pt>
                <c:pt idx="851">
                  <c:v>320</c:v>
                </c:pt>
                <c:pt idx="852">
                  <c:v>320</c:v>
                </c:pt>
                <c:pt idx="853">
                  <c:v>320</c:v>
                </c:pt>
                <c:pt idx="854">
                  <c:v>320</c:v>
                </c:pt>
                <c:pt idx="855">
                  <c:v>320</c:v>
                </c:pt>
                <c:pt idx="856">
                  <c:v>320</c:v>
                </c:pt>
                <c:pt idx="857">
                  <c:v>320</c:v>
                </c:pt>
                <c:pt idx="858">
                  <c:v>320</c:v>
                </c:pt>
                <c:pt idx="859">
                  <c:v>320</c:v>
                </c:pt>
                <c:pt idx="860">
                  <c:v>320</c:v>
                </c:pt>
                <c:pt idx="861">
                  <c:v>320</c:v>
                </c:pt>
                <c:pt idx="862">
                  <c:v>320</c:v>
                </c:pt>
                <c:pt idx="863">
                  <c:v>320</c:v>
                </c:pt>
                <c:pt idx="864">
                  <c:v>320</c:v>
                </c:pt>
                <c:pt idx="865">
                  <c:v>320</c:v>
                </c:pt>
                <c:pt idx="866">
                  <c:v>320</c:v>
                </c:pt>
                <c:pt idx="867">
                  <c:v>320</c:v>
                </c:pt>
                <c:pt idx="868">
                  <c:v>320</c:v>
                </c:pt>
                <c:pt idx="869">
                  <c:v>320</c:v>
                </c:pt>
                <c:pt idx="870">
                  <c:v>320</c:v>
                </c:pt>
                <c:pt idx="871">
                  <c:v>320</c:v>
                </c:pt>
                <c:pt idx="872">
                  <c:v>320</c:v>
                </c:pt>
                <c:pt idx="873">
                  <c:v>320</c:v>
                </c:pt>
                <c:pt idx="874">
                  <c:v>320</c:v>
                </c:pt>
                <c:pt idx="875">
                  <c:v>320</c:v>
                </c:pt>
                <c:pt idx="876">
                  <c:v>320</c:v>
                </c:pt>
                <c:pt idx="877">
                  <c:v>320</c:v>
                </c:pt>
                <c:pt idx="878">
                  <c:v>320</c:v>
                </c:pt>
                <c:pt idx="879">
                  <c:v>320</c:v>
                </c:pt>
                <c:pt idx="880">
                  <c:v>320</c:v>
                </c:pt>
                <c:pt idx="881">
                  <c:v>320</c:v>
                </c:pt>
                <c:pt idx="882">
                  <c:v>320</c:v>
                </c:pt>
                <c:pt idx="883">
                  <c:v>320</c:v>
                </c:pt>
                <c:pt idx="884">
                  <c:v>320</c:v>
                </c:pt>
                <c:pt idx="885">
                  <c:v>320</c:v>
                </c:pt>
                <c:pt idx="886">
                  <c:v>320</c:v>
                </c:pt>
                <c:pt idx="887">
                  <c:v>320</c:v>
                </c:pt>
                <c:pt idx="888">
                  <c:v>320</c:v>
                </c:pt>
                <c:pt idx="889">
                  <c:v>320</c:v>
                </c:pt>
                <c:pt idx="890">
                  <c:v>320</c:v>
                </c:pt>
                <c:pt idx="891">
                  <c:v>320</c:v>
                </c:pt>
                <c:pt idx="892">
                  <c:v>320</c:v>
                </c:pt>
                <c:pt idx="893">
                  <c:v>320</c:v>
                </c:pt>
                <c:pt idx="894">
                  <c:v>320</c:v>
                </c:pt>
                <c:pt idx="895">
                  <c:v>320</c:v>
                </c:pt>
                <c:pt idx="896">
                  <c:v>320</c:v>
                </c:pt>
                <c:pt idx="897">
                  <c:v>320</c:v>
                </c:pt>
                <c:pt idx="898">
                  <c:v>320</c:v>
                </c:pt>
                <c:pt idx="899">
                  <c:v>320</c:v>
                </c:pt>
                <c:pt idx="900">
                  <c:v>320</c:v>
                </c:pt>
                <c:pt idx="901">
                  <c:v>320</c:v>
                </c:pt>
                <c:pt idx="902">
                  <c:v>320</c:v>
                </c:pt>
                <c:pt idx="903">
                  <c:v>320</c:v>
                </c:pt>
                <c:pt idx="904">
                  <c:v>320</c:v>
                </c:pt>
                <c:pt idx="905">
                  <c:v>320</c:v>
                </c:pt>
                <c:pt idx="906">
                  <c:v>320</c:v>
                </c:pt>
                <c:pt idx="907">
                  <c:v>320</c:v>
                </c:pt>
                <c:pt idx="908">
                  <c:v>320</c:v>
                </c:pt>
                <c:pt idx="909">
                  <c:v>320</c:v>
                </c:pt>
                <c:pt idx="910">
                  <c:v>320</c:v>
                </c:pt>
                <c:pt idx="911">
                  <c:v>320</c:v>
                </c:pt>
                <c:pt idx="912">
                  <c:v>320</c:v>
                </c:pt>
                <c:pt idx="913">
                  <c:v>320</c:v>
                </c:pt>
                <c:pt idx="914">
                  <c:v>320</c:v>
                </c:pt>
                <c:pt idx="915">
                  <c:v>320</c:v>
                </c:pt>
                <c:pt idx="916">
                  <c:v>320</c:v>
                </c:pt>
                <c:pt idx="917">
                  <c:v>320</c:v>
                </c:pt>
                <c:pt idx="918">
                  <c:v>320</c:v>
                </c:pt>
                <c:pt idx="919">
                  <c:v>320</c:v>
                </c:pt>
                <c:pt idx="920">
                  <c:v>320</c:v>
                </c:pt>
                <c:pt idx="921">
                  <c:v>320</c:v>
                </c:pt>
                <c:pt idx="922">
                  <c:v>320</c:v>
                </c:pt>
                <c:pt idx="923">
                  <c:v>320</c:v>
                </c:pt>
                <c:pt idx="924">
                  <c:v>320</c:v>
                </c:pt>
                <c:pt idx="925">
                  <c:v>320</c:v>
                </c:pt>
                <c:pt idx="926">
                  <c:v>320</c:v>
                </c:pt>
                <c:pt idx="927">
                  <c:v>320</c:v>
                </c:pt>
                <c:pt idx="928">
                  <c:v>320</c:v>
                </c:pt>
                <c:pt idx="929">
                  <c:v>320</c:v>
                </c:pt>
                <c:pt idx="930">
                  <c:v>320</c:v>
                </c:pt>
                <c:pt idx="931">
                  <c:v>320</c:v>
                </c:pt>
                <c:pt idx="932">
                  <c:v>320</c:v>
                </c:pt>
                <c:pt idx="933">
                  <c:v>320</c:v>
                </c:pt>
                <c:pt idx="934">
                  <c:v>320</c:v>
                </c:pt>
                <c:pt idx="935">
                  <c:v>320</c:v>
                </c:pt>
                <c:pt idx="936">
                  <c:v>320</c:v>
                </c:pt>
                <c:pt idx="937">
                  <c:v>320</c:v>
                </c:pt>
                <c:pt idx="938">
                  <c:v>320</c:v>
                </c:pt>
                <c:pt idx="939">
                  <c:v>320</c:v>
                </c:pt>
                <c:pt idx="940">
                  <c:v>320</c:v>
                </c:pt>
                <c:pt idx="941">
                  <c:v>320</c:v>
                </c:pt>
                <c:pt idx="942">
                  <c:v>320</c:v>
                </c:pt>
                <c:pt idx="943">
                  <c:v>320</c:v>
                </c:pt>
                <c:pt idx="944">
                  <c:v>320</c:v>
                </c:pt>
                <c:pt idx="945">
                  <c:v>320</c:v>
                </c:pt>
                <c:pt idx="946">
                  <c:v>320</c:v>
                </c:pt>
                <c:pt idx="947">
                  <c:v>320</c:v>
                </c:pt>
                <c:pt idx="948">
                  <c:v>320</c:v>
                </c:pt>
                <c:pt idx="949">
                  <c:v>320</c:v>
                </c:pt>
                <c:pt idx="950">
                  <c:v>320</c:v>
                </c:pt>
                <c:pt idx="951">
                  <c:v>320</c:v>
                </c:pt>
                <c:pt idx="952">
                  <c:v>320</c:v>
                </c:pt>
                <c:pt idx="953">
                  <c:v>320</c:v>
                </c:pt>
                <c:pt idx="954">
                  <c:v>320</c:v>
                </c:pt>
                <c:pt idx="955">
                  <c:v>320</c:v>
                </c:pt>
                <c:pt idx="956">
                  <c:v>320</c:v>
                </c:pt>
                <c:pt idx="957">
                  <c:v>320</c:v>
                </c:pt>
                <c:pt idx="958">
                  <c:v>320</c:v>
                </c:pt>
                <c:pt idx="959">
                  <c:v>320</c:v>
                </c:pt>
                <c:pt idx="960">
                  <c:v>320</c:v>
                </c:pt>
                <c:pt idx="961">
                  <c:v>320</c:v>
                </c:pt>
                <c:pt idx="962">
                  <c:v>320</c:v>
                </c:pt>
                <c:pt idx="963">
                  <c:v>320</c:v>
                </c:pt>
                <c:pt idx="964">
                  <c:v>320</c:v>
                </c:pt>
                <c:pt idx="965">
                  <c:v>320</c:v>
                </c:pt>
                <c:pt idx="966">
                  <c:v>320</c:v>
                </c:pt>
                <c:pt idx="967">
                  <c:v>320</c:v>
                </c:pt>
                <c:pt idx="968">
                  <c:v>320</c:v>
                </c:pt>
                <c:pt idx="969">
                  <c:v>320</c:v>
                </c:pt>
                <c:pt idx="970">
                  <c:v>320</c:v>
                </c:pt>
                <c:pt idx="971">
                  <c:v>320</c:v>
                </c:pt>
                <c:pt idx="972">
                  <c:v>320</c:v>
                </c:pt>
                <c:pt idx="973">
                  <c:v>320</c:v>
                </c:pt>
                <c:pt idx="974">
                  <c:v>320</c:v>
                </c:pt>
                <c:pt idx="975">
                  <c:v>320</c:v>
                </c:pt>
                <c:pt idx="976">
                  <c:v>320</c:v>
                </c:pt>
                <c:pt idx="977">
                  <c:v>320</c:v>
                </c:pt>
                <c:pt idx="978">
                  <c:v>320</c:v>
                </c:pt>
                <c:pt idx="979">
                  <c:v>320</c:v>
                </c:pt>
                <c:pt idx="980">
                  <c:v>320</c:v>
                </c:pt>
                <c:pt idx="981">
                  <c:v>320</c:v>
                </c:pt>
                <c:pt idx="982">
                  <c:v>320</c:v>
                </c:pt>
                <c:pt idx="983">
                  <c:v>320</c:v>
                </c:pt>
                <c:pt idx="984">
                  <c:v>320</c:v>
                </c:pt>
                <c:pt idx="985">
                  <c:v>320</c:v>
                </c:pt>
                <c:pt idx="986">
                  <c:v>320</c:v>
                </c:pt>
                <c:pt idx="987">
                  <c:v>320</c:v>
                </c:pt>
                <c:pt idx="988">
                  <c:v>320</c:v>
                </c:pt>
                <c:pt idx="989">
                  <c:v>320</c:v>
                </c:pt>
                <c:pt idx="990">
                  <c:v>320</c:v>
                </c:pt>
                <c:pt idx="991">
                  <c:v>320</c:v>
                </c:pt>
                <c:pt idx="992">
                  <c:v>320</c:v>
                </c:pt>
                <c:pt idx="993">
                  <c:v>320</c:v>
                </c:pt>
                <c:pt idx="994">
                  <c:v>320</c:v>
                </c:pt>
                <c:pt idx="995">
                  <c:v>320</c:v>
                </c:pt>
                <c:pt idx="996">
                  <c:v>320</c:v>
                </c:pt>
                <c:pt idx="997">
                  <c:v>320</c:v>
                </c:pt>
                <c:pt idx="998">
                  <c:v>320</c:v>
                </c:pt>
                <c:pt idx="999">
                  <c:v>320</c:v>
                </c:pt>
                <c:pt idx="1000">
                  <c:v>320</c:v>
                </c:pt>
                <c:pt idx="1001">
                  <c:v>320</c:v>
                </c:pt>
                <c:pt idx="1002">
                  <c:v>320</c:v>
                </c:pt>
                <c:pt idx="1003">
                  <c:v>320</c:v>
                </c:pt>
                <c:pt idx="1004">
                  <c:v>320</c:v>
                </c:pt>
                <c:pt idx="1005">
                  <c:v>320</c:v>
                </c:pt>
                <c:pt idx="1006">
                  <c:v>320</c:v>
                </c:pt>
                <c:pt idx="1007">
                  <c:v>320</c:v>
                </c:pt>
                <c:pt idx="1008">
                  <c:v>320</c:v>
                </c:pt>
                <c:pt idx="1009">
                  <c:v>320</c:v>
                </c:pt>
                <c:pt idx="1010">
                  <c:v>320</c:v>
                </c:pt>
                <c:pt idx="1011">
                  <c:v>320</c:v>
                </c:pt>
                <c:pt idx="1012">
                  <c:v>320</c:v>
                </c:pt>
                <c:pt idx="1013">
                  <c:v>320</c:v>
                </c:pt>
                <c:pt idx="1014">
                  <c:v>320</c:v>
                </c:pt>
                <c:pt idx="1015">
                  <c:v>320</c:v>
                </c:pt>
                <c:pt idx="1016">
                  <c:v>320</c:v>
                </c:pt>
                <c:pt idx="1017">
                  <c:v>320</c:v>
                </c:pt>
                <c:pt idx="1018">
                  <c:v>320</c:v>
                </c:pt>
                <c:pt idx="1019">
                  <c:v>320</c:v>
                </c:pt>
                <c:pt idx="1020">
                  <c:v>320</c:v>
                </c:pt>
                <c:pt idx="1021">
                  <c:v>320</c:v>
                </c:pt>
                <c:pt idx="1022">
                  <c:v>320</c:v>
                </c:pt>
                <c:pt idx="1023">
                  <c:v>320</c:v>
                </c:pt>
                <c:pt idx="1024">
                  <c:v>320</c:v>
                </c:pt>
                <c:pt idx="1025">
                  <c:v>320</c:v>
                </c:pt>
                <c:pt idx="1026">
                  <c:v>320</c:v>
                </c:pt>
                <c:pt idx="1027">
                  <c:v>320</c:v>
                </c:pt>
                <c:pt idx="1028">
                  <c:v>320</c:v>
                </c:pt>
                <c:pt idx="1029">
                  <c:v>320</c:v>
                </c:pt>
                <c:pt idx="1030">
                  <c:v>320</c:v>
                </c:pt>
                <c:pt idx="1031">
                  <c:v>320</c:v>
                </c:pt>
                <c:pt idx="1032">
                  <c:v>320</c:v>
                </c:pt>
                <c:pt idx="1033">
                  <c:v>320</c:v>
                </c:pt>
                <c:pt idx="1034">
                  <c:v>320</c:v>
                </c:pt>
                <c:pt idx="1035">
                  <c:v>320</c:v>
                </c:pt>
                <c:pt idx="1036">
                  <c:v>320</c:v>
                </c:pt>
                <c:pt idx="1037">
                  <c:v>320</c:v>
                </c:pt>
                <c:pt idx="1038">
                  <c:v>320</c:v>
                </c:pt>
                <c:pt idx="1039">
                  <c:v>320</c:v>
                </c:pt>
                <c:pt idx="1040">
                  <c:v>320</c:v>
                </c:pt>
                <c:pt idx="1041">
                  <c:v>320</c:v>
                </c:pt>
                <c:pt idx="1042">
                  <c:v>320</c:v>
                </c:pt>
                <c:pt idx="1043">
                  <c:v>320</c:v>
                </c:pt>
                <c:pt idx="1044">
                  <c:v>320</c:v>
                </c:pt>
                <c:pt idx="1045">
                  <c:v>320</c:v>
                </c:pt>
                <c:pt idx="1046">
                  <c:v>320</c:v>
                </c:pt>
                <c:pt idx="1047">
                  <c:v>320</c:v>
                </c:pt>
                <c:pt idx="1048">
                  <c:v>320</c:v>
                </c:pt>
                <c:pt idx="1049">
                  <c:v>320</c:v>
                </c:pt>
                <c:pt idx="1050">
                  <c:v>320</c:v>
                </c:pt>
                <c:pt idx="1051">
                  <c:v>320</c:v>
                </c:pt>
                <c:pt idx="1052">
                  <c:v>320</c:v>
                </c:pt>
                <c:pt idx="1053">
                  <c:v>320</c:v>
                </c:pt>
                <c:pt idx="1054">
                  <c:v>320</c:v>
                </c:pt>
                <c:pt idx="1055">
                  <c:v>320</c:v>
                </c:pt>
                <c:pt idx="1056">
                  <c:v>320</c:v>
                </c:pt>
                <c:pt idx="1057">
                  <c:v>320</c:v>
                </c:pt>
                <c:pt idx="1058">
                  <c:v>320</c:v>
                </c:pt>
                <c:pt idx="1059">
                  <c:v>320</c:v>
                </c:pt>
                <c:pt idx="1060">
                  <c:v>320</c:v>
                </c:pt>
                <c:pt idx="1061">
                  <c:v>320</c:v>
                </c:pt>
                <c:pt idx="1062">
                  <c:v>320</c:v>
                </c:pt>
                <c:pt idx="1063">
                  <c:v>320</c:v>
                </c:pt>
                <c:pt idx="1064">
                  <c:v>320</c:v>
                </c:pt>
                <c:pt idx="1065">
                  <c:v>320</c:v>
                </c:pt>
                <c:pt idx="1066">
                  <c:v>320</c:v>
                </c:pt>
                <c:pt idx="1067">
                  <c:v>320</c:v>
                </c:pt>
                <c:pt idx="1068">
                  <c:v>320</c:v>
                </c:pt>
                <c:pt idx="1069">
                  <c:v>320</c:v>
                </c:pt>
                <c:pt idx="1070">
                  <c:v>320</c:v>
                </c:pt>
                <c:pt idx="1071">
                  <c:v>320</c:v>
                </c:pt>
                <c:pt idx="1072">
                  <c:v>320</c:v>
                </c:pt>
                <c:pt idx="1073">
                  <c:v>320</c:v>
                </c:pt>
                <c:pt idx="1074">
                  <c:v>320</c:v>
                </c:pt>
                <c:pt idx="1075">
                  <c:v>320</c:v>
                </c:pt>
                <c:pt idx="1076">
                  <c:v>320</c:v>
                </c:pt>
                <c:pt idx="1077">
                  <c:v>320</c:v>
                </c:pt>
                <c:pt idx="1078">
                  <c:v>320</c:v>
                </c:pt>
                <c:pt idx="1079">
                  <c:v>320</c:v>
                </c:pt>
                <c:pt idx="1080">
                  <c:v>320</c:v>
                </c:pt>
                <c:pt idx="1081">
                  <c:v>320</c:v>
                </c:pt>
                <c:pt idx="1082">
                  <c:v>320</c:v>
                </c:pt>
                <c:pt idx="1083">
                  <c:v>320</c:v>
                </c:pt>
                <c:pt idx="1084">
                  <c:v>320</c:v>
                </c:pt>
                <c:pt idx="1085">
                  <c:v>320</c:v>
                </c:pt>
                <c:pt idx="1086">
                  <c:v>320</c:v>
                </c:pt>
                <c:pt idx="1087">
                  <c:v>320</c:v>
                </c:pt>
                <c:pt idx="1088">
                  <c:v>320</c:v>
                </c:pt>
                <c:pt idx="1089">
                  <c:v>320</c:v>
                </c:pt>
                <c:pt idx="1090">
                  <c:v>320</c:v>
                </c:pt>
                <c:pt idx="1091">
                  <c:v>320</c:v>
                </c:pt>
                <c:pt idx="1092">
                  <c:v>320</c:v>
                </c:pt>
                <c:pt idx="1093">
                  <c:v>320</c:v>
                </c:pt>
                <c:pt idx="1094">
                  <c:v>320</c:v>
                </c:pt>
                <c:pt idx="1095">
                  <c:v>320</c:v>
                </c:pt>
                <c:pt idx="1096">
                  <c:v>320</c:v>
                </c:pt>
                <c:pt idx="1097">
                  <c:v>320</c:v>
                </c:pt>
                <c:pt idx="1098">
                  <c:v>320</c:v>
                </c:pt>
                <c:pt idx="1099">
                  <c:v>320</c:v>
                </c:pt>
                <c:pt idx="1100">
                  <c:v>320</c:v>
                </c:pt>
                <c:pt idx="1101">
                  <c:v>320</c:v>
                </c:pt>
                <c:pt idx="1102">
                  <c:v>320</c:v>
                </c:pt>
                <c:pt idx="1103">
                  <c:v>320</c:v>
                </c:pt>
                <c:pt idx="1104">
                  <c:v>320</c:v>
                </c:pt>
                <c:pt idx="1105">
                  <c:v>320</c:v>
                </c:pt>
                <c:pt idx="1106">
                  <c:v>320</c:v>
                </c:pt>
                <c:pt idx="1107">
                  <c:v>320</c:v>
                </c:pt>
                <c:pt idx="1108">
                  <c:v>320</c:v>
                </c:pt>
                <c:pt idx="1109">
                  <c:v>320</c:v>
                </c:pt>
                <c:pt idx="1110">
                  <c:v>320</c:v>
                </c:pt>
                <c:pt idx="1111">
                  <c:v>320</c:v>
                </c:pt>
                <c:pt idx="1112">
                  <c:v>320</c:v>
                </c:pt>
                <c:pt idx="1113">
                  <c:v>320</c:v>
                </c:pt>
                <c:pt idx="1114">
                  <c:v>320</c:v>
                </c:pt>
                <c:pt idx="1115">
                  <c:v>320</c:v>
                </c:pt>
                <c:pt idx="1116">
                  <c:v>320</c:v>
                </c:pt>
                <c:pt idx="1117">
                  <c:v>320</c:v>
                </c:pt>
                <c:pt idx="1118">
                  <c:v>320</c:v>
                </c:pt>
                <c:pt idx="1119">
                  <c:v>320</c:v>
                </c:pt>
                <c:pt idx="1120">
                  <c:v>320</c:v>
                </c:pt>
                <c:pt idx="1121">
                  <c:v>320</c:v>
                </c:pt>
                <c:pt idx="1122">
                  <c:v>320</c:v>
                </c:pt>
                <c:pt idx="1123">
                  <c:v>320</c:v>
                </c:pt>
                <c:pt idx="1124">
                  <c:v>320</c:v>
                </c:pt>
                <c:pt idx="1125">
                  <c:v>320</c:v>
                </c:pt>
                <c:pt idx="1126">
                  <c:v>320</c:v>
                </c:pt>
                <c:pt idx="1127">
                  <c:v>320</c:v>
                </c:pt>
                <c:pt idx="1128">
                  <c:v>320</c:v>
                </c:pt>
                <c:pt idx="1129">
                  <c:v>320</c:v>
                </c:pt>
                <c:pt idx="1130">
                  <c:v>320</c:v>
                </c:pt>
                <c:pt idx="1131">
                  <c:v>320</c:v>
                </c:pt>
                <c:pt idx="1132">
                  <c:v>320</c:v>
                </c:pt>
                <c:pt idx="1133">
                  <c:v>320</c:v>
                </c:pt>
                <c:pt idx="1134">
                  <c:v>320</c:v>
                </c:pt>
                <c:pt idx="1135">
                  <c:v>320</c:v>
                </c:pt>
                <c:pt idx="1136">
                  <c:v>320</c:v>
                </c:pt>
                <c:pt idx="1137">
                  <c:v>320</c:v>
                </c:pt>
                <c:pt idx="1138">
                  <c:v>320</c:v>
                </c:pt>
                <c:pt idx="1139">
                  <c:v>320</c:v>
                </c:pt>
                <c:pt idx="1140">
                  <c:v>320</c:v>
                </c:pt>
                <c:pt idx="1141">
                  <c:v>320</c:v>
                </c:pt>
                <c:pt idx="1142">
                  <c:v>320</c:v>
                </c:pt>
                <c:pt idx="1143">
                  <c:v>320</c:v>
                </c:pt>
                <c:pt idx="1144">
                  <c:v>320</c:v>
                </c:pt>
                <c:pt idx="1145">
                  <c:v>320</c:v>
                </c:pt>
                <c:pt idx="1146">
                  <c:v>320</c:v>
                </c:pt>
                <c:pt idx="1147">
                  <c:v>320</c:v>
                </c:pt>
                <c:pt idx="1148">
                  <c:v>320</c:v>
                </c:pt>
                <c:pt idx="1149">
                  <c:v>320</c:v>
                </c:pt>
                <c:pt idx="1150">
                  <c:v>320</c:v>
                </c:pt>
                <c:pt idx="1151">
                  <c:v>320</c:v>
                </c:pt>
                <c:pt idx="1152">
                  <c:v>320</c:v>
                </c:pt>
                <c:pt idx="1153">
                  <c:v>320</c:v>
                </c:pt>
                <c:pt idx="1154">
                  <c:v>320</c:v>
                </c:pt>
                <c:pt idx="1155">
                  <c:v>320</c:v>
                </c:pt>
                <c:pt idx="1156">
                  <c:v>320</c:v>
                </c:pt>
                <c:pt idx="1157">
                  <c:v>320</c:v>
                </c:pt>
                <c:pt idx="1158">
                  <c:v>320</c:v>
                </c:pt>
                <c:pt idx="1159">
                  <c:v>320</c:v>
                </c:pt>
                <c:pt idx="1160">
                  <c:v>240</c:v>
                </c:pt>
                <c:pt idx="1161">
                  <c:v>240</c:v>
                </c:pt>
                <c:pt idx="1162">
                  <c:v>240</c:v>
                </c:pt>
                <c:pt idx="1163">
                  <c:v>240</c:v>
                </c:pt>
                <c:pt idx="1164">
                  <c:v>240</c:v>
                </c:pt>
                <c:pt idx="1165">
                  <c:v>240</c:v>
                </c:pt>
                <c:pt idx="1166">
                  <c:v>240</c:v>
                </c:pt>
                <c:pt idx="1167">
                  <c:v>240</c:v>
                </c:pt>
                <c:pt idx="1168">
                  <c:v>240</c:v>
                </c:pt>
                <c:pt idx="1169">
                  <c:v>240</c:v>
                </c:pt>
                <c:pt idx="1170">
                  <c:v>240</c:v>
                </c:pt>
                <c:pt idx="1171">
                  <c:v>240</c:v>
                </c:pt>
                <c:pt idx="1172">
                  <c:v>240</c:v>
                </c:pt>
                <c:pt idx="1173">
                  <c:v>240</c:v>
                </c:pt>
                <c:pt idx="1174">
                  <c:v>240</c:v>
                </c:pt>
                <c:pt idx="1175">
                  <c:v>160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</c:v>
                </c:pt>
                <c:pt idx="1180">
                  <c:v>160</c:v>
                </c:pt>
                <c:pt idx="1181">
                  <c:v>160</c:v>
                </c:pt>
                <c:pt idx="1182">
                  <c:v>160</c:v>
                </c:pt>
                <c:pt idx="1183">
                  <c:v>160</c:v>
                </c:pt>
                <c:pt idx="1184">
                  <c:v>160</c:v>
                </c:pt>
                <c:pt idx="1185">
                  <c:v>320</c:v>
                </c:pt>
                <c:pt idx="1186">
                  <c:v>320</c:v>
                </c:pt>
                <c:pt idx="1187">
                  <c:v>320</c:v>
                </c:pt>
                <c:pt idx="1188">
                  <c:v>320</c:v>
                </c:pt>
                <c:pt idx="1189">
                  <c:v>320</c:v>
                </c:pt>
                <c:pt idx="1190">
                  <c:v>160</c:v>
                </c:pt>
                <c:pt idx="1191">
                  <c:v>160</c:v>
                </c:pt>
                <c:pt idx="1192">
                  <c:v>160</c:v>
                </c:pt>
                <c:pt idx="1193">
                  <c:v>160</c:v>
                </c:pt>
                <c:pt idx="1194">
                  <c:v>160</c:v>
                </c:pt>
                <c:pt idx="1195">
                  <c:v>160</c:v>
                </c:pt>
                <c:pt idx="1196">
                  <c:v>160</c:v>
                </c:pt>
                <c:pt idx="1197">
                  <c:v>160</c:v>
                </c:pt>
                <c:pt idx="1198">
                  <c:v>160</c:v>
                </c:pt>
                <c:pt idx="1199">
                  <c:v>160</c:v>
                </c:pt>
                <c:pt idx="1200">
                  <c:v>320</c:v>
                </c:pt>
                <c:pt idx="1201">
                  <c:v>320</c:v>
                </c:pt>
                <c:pt idx="1202">
                  <c:v>320</c:v>
                </c:pt>
                <c:pt idx="1203">
                  <c:v>320</c:v>
                </c:pt>
                <c:pt idx="1204">
                  <c:v>320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240</c:v>
                </c:pt>
                <c:pt idx="1216">
                  <c:v>240</c:v>
                </c:pt>
                <c:pt idx="1217">
                  <c:v>240</c:v>
                </c:pt>
                <c:pt idx="1218">
                  <c:v>240</c:v>
                </c:pt>
                <c:pt idx="1219">
                  <c:v>240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240</c:v>
                </c:pt>
                <c:pt idx="1231">
                  <c:v>240</c:v>
                </c:pt>
                <c:pt idx="1232">
                  <c:v>240</c:v>
                </c:pt>
                <c:pt idx="1233">
                  <c:v>240</c:v>
                </c:pt>
                <c:pt idx="1234">
                  <c:v>240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F-4B01-B767-1F0CCC58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074991"/>
        <c:axId val="32664495"/>
      </c:lineChart>
      <c:catAx>
        <c:axId val="20540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64495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326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Potência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07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733037852841757"/>
          <c:y val="0.14007984031936127"/>
          <c:w val="0.32936215511730921"/>
          <c:h val="6.736574095902683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Curva de demanda</a:t>
            </a:r>
            <a:r>
              <a:rPr lang="en-US" b="1" baseline="0">
                <a:solidFill>
                  <a:sysClr val="windowText" lastClr="000000"/>
                </a:solidFill>
              </a:rPr>
              <a:t> d</a:t>
            </a:r>
            <a:r>
              <a:rPr lang="en-US" b="1">
                <a:solidFill>
                  <a:sysClr val="windowText" lastClr="000000"/>
                </a:solidFill>
              </a:rPr>
              <a:t>iária Linha 100</a:t>
            </a:r>
            <a:r>
              <a:rPr lang="en-US" b="1" baseline="0">
                <a:solidFill>
                  <a:sysClr val="windowText" lastClr="000000"/>
                </a:solidFill>
              </a:rPr>
              <a:t> (Troncal 01)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9543035401535991E-2"/>
          <c:y val="0.14806387225548903"/>
          <c:w val="0.9380065107388379"/>
          <c:h val="0.72444371100319049"/>
        </c:manualLayout>
      </c:layout>
      <c:lineChart>
        <c:grouping val="standard"/>
        <c:varyColors val="0"/>
        <c:ser>
          <c:idx val="0"/>
          <c:order val="0"/>
          <c:tx>
            <c:strRef>
              <c:f>'Curva de Demanda'!$M$2</c:f>
              <c:strCache>
                <c:ptCount val="1"/>
                <c:pt idx="0">
                  <c:v>Demanda Total [KW]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>
              <a:glow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numRef>
              <c:f>'Curva de Demanda'!$B$4:$B$1443</c:f>
              <c:numCache>
                <c:formatCode>hh:mm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Demanda'!$M$4:$M$1443</c:f>
              <c:numCache>
                <c:formatCode>0</c:formatCode>
                <c:ptCount val="1440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480</c:v>
                </c:pt>
                <c:pt idx="7">
                  <c:v>480</c:v>
                </c:pt>
                <c:pt idx="8">
                  <c:v>480</c:v>
                </c:pt>
                <c:pt idx="9">
                  <c:v>480</c:v>
                </c:pt>
                <c:pt idx="10">
                  <c:v>480</c:v>
                </c:pt>
                <c:pt idx="11">
                  <c:v>480</c:v>
                </c:pt>
                <c:pt idx="12">
                  <c:v>480</c:v>
                </c:pt>
                <c:pt idx="13">
                  <c:v>480</c:v>
                </c:pt>
                <c:pt idx="14">
                  <c:v>480</c:v>
                </c:pt>
                <c:pt idx="15">
                  <c:v>480</c:v>
                </c:pt>
                <c:pt idx="16">
                  <c:v>480</c:v>
                </c:pt>
                <c:pt idx="17">
                  <c:v>480</c:v>
                </c:pt>
                <c:pt idx="18">
                  <c:v>480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480</c:v>
                </c:pt>
                <c:pt idx="23">
                  <c:v>480</c:v>
                </c:pt>
                <c:pt idx="24">
                  <c:v>480</c:v>
                </c:pt>
                <c:pt idx="25">
                  <c:v>480</c:v>
                </c:pt>
                <c:pt idx="26">
                  <c:v>480</c:v>
                </c:pt>
                <c:pt idx="27">
                  <c:v>480</c:v>
                </c:pt>
                <c:pt idx="28">
                  <c:v>480</c:v>
                </c:pt>
                <c:pt idx="29">
                  <c:v>480</c:v>
                </c:pt>
                <c:pt idx="30">
                  <c:v>480</c:v>
                </c:pt>
                <c:pt idx="31">
                  <c:v>480</c:v>
                </c:pt>
                <c:pt idx="32">
                  <c:v>480</c:v>
                </c:pt>
                <c:pt idx="33">
                  <c:v>480</c:v>
                </c:pt>
                <c:pt idx="34">
                  <c:v>480</c:v>
                </c:pt>
                <c:pt idx="35">
                  <c:v>480</c:v>
                </c:pt>
                <c:pt idx="36">
                  <c:v>480</c:v>
                </c:pt>
                <c:pt idx="37">
                  <c:v>480</c:v>
                </c:pt>
                <c:pt idx="38">
                  <c:v>480</c:v>
                </c:pt>
                <c:pt idx="39">
                  <c:v>480</c:v>
                </c:pt>
                <c:pt idx="40">
                  <c:v>480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480</c:v>
                </c:pt>
                <c:pt idx="48">
                  <c:v>480</c:v>
                </c:pt>
                <c:pt idx="49">
                  <c:v>480</c:v>
                </c:pt>
                <c:pt idx="50">
                  <c:v>480</c:v>
                </c:pt>
                <c:pt idx="51">
                  <c:v>480</c:v>
                </c:pt>
                <c:pt idx="52">
                  <c:v>480</c:v>
                </c:pt>
                <c:pt idx="53">
                  <c:v>480</c:v>
                </c:pt>
                <c:pt idx="54">
                  <c:v>480</c:v>
                </c:pt>
                <c:pt idx="55">
                  <c:v>480</c:v>
                </c:pt>
                <c:pt idx="56">
                  <c:v>480</c:v>
                </c:pt>
                <c:pt idx="57">
                  <c:v>480</c:v>
                </c:pt>
                <c:pt idx="58">
                  <c:v>480</c:v>
                </c:pt>
                <c:pt idx="59">
                  <c:v>480</c:v>
                </c:pt>
                <c:pt idx="60">
                  <c:v>480</c:v>
                </c:pt>
                <c:pt idx="61">
                  <c:v>480</c:v>
                </c:pt>
                <c:pt idx="62">
                  <c:v>480</c:v>
                </c:pt>
                <c:pt idx="63">
                  <c:v>480</c:v>
                </c:pt>
                <c:pt idx="64">
                  <c:v>480</c:v>
                </c:pt>
                <c:pt idx="65">
                  <c:v>480</c:v>
                </c:pt>
                <c:pt idx="66">
                  <c:v>480</c:v>
                </c:pt>
                <c:pt idx="67">
                  <c:v>480</c:v>
                </c:pt>
                <c:pt idx="68">
                  <c:v>480</c:v>
                </c:pt>
                <c:pt idx="69">
                  <c:v>480</c:v>
                </c:pt>
                <c:pt idx="70">
                  <c:v>480</c:v>
                </c:pt>
                <c:pt idx="71">
                  <c:v>480</c:v>
                </c:pt>
                <c:pt idx="72">
                  <c:v>480</c:v>
                </c:pt>
                <c:pt idx="73">
                  <c:v>480</c:v>
                </c:pt>
                <c:pt idx="74">
                  <c:v>480</c:v>
                </c:pt>
                <c:pt idx="75">
                  <c:v>480</c:v>
                </c:pt>
                <c:pt idx="76">
                  <c:v>480</c:v>
                </c:pt>
                <c:pt idx="77">
                  <c:v>480</c:v>
                </c:pt>
                <c:pt idx="78">
                  <c:v>480</c:v>
                </c:pt>
                <c:pt idx="79">
                  <c:v>480</c:v>
                </c:pt>
                <c:pt idx="80">
                  <c:v>480</c:v>
                </c:pt>
                <c:pt idx="81">
                  <c:v>480</c:v>
                </c:pt>
                <c:pt idx="82">
                  <c:v>480</c:v>
                </c:pt>
                <c:pt idx="83">
                  <c:v>480</c:v>
                </c:pt>
                <c:pt idx="84">
                  <c:v>480</c:v>
                </c:pt>
                <c:pt idx="85">
                  <c:v>480</c:v>
                </c:pt>
                <c:pt idx="86">
                  <c:v>480</c:v>
                </c:pt>
                <c:pt idx="87">
                  <c:v>480</c:v>
                </c:pt>
                <c:pt idx="88">
                  <c:v>480</c:v>
                </c:pt>
                <c:pt idx="89">
                  <c:v>480</c:v>
                </c:pt>
                <c:pt idx="90">
                  <c:v>480</c:v>
                </c:pt>
                <c:pt idx="91">
                  <c:v>480</c:v>
                </c:pt>
                <c:pt idx="92">
                  <c:v>480</c:v>
                </c:pt>
                <c:pt idx="93">
                  <c:v>480</c:v>
                </c:pt>
                <c:pt idx="94">
                  <c:v>480</c:v>
                </c:pt>
                <c:pt idx="95">
                  <c:v>480</c:v>
                </c:pt>
                <c:pt idx="96">
                  <c:v>480</c:v>
                </c:pt>
                <c:pt idx="97">
                  <c:v>480</c:v>
                </c:pt>
                <c:pt idx="98">
                  <c:v>480</c:v>
                </c:pt>
                <c:pt idx="99">
                  <c:v>480</c:v>
                </c:pt>
                <c:pt idx="100">
                  <c:v>480</c:v>
                </c:pt>
                <c:pt idx="101">
                  <c:v>480</c:v>
                </c:pt>
                <c:pt idx="102">
                  <c:v>480</c:v>
                </c:pt>
                <c:pt idx="103">
                  <c:v>480</c:v>
                </c:pt>
                <c:pt idx="104">
                  <c:v>480</c:v>
                </c:pt>
                <c:pt idx="105">
                  <c:v>480</c:v>
                </c:pt>
                <c:pt idx="106">
                  <c:v>480</c:v>
                </c:pt>
                <c:pt idx="107">
                  <c:v>480</c:v>
                </c:pt>
                <c:pt idx="108">
                  <c:v>480</c:v>
                </c:pt>
                <c:pt idx="109">
                  <c:v>480</c:v>
                </c:pt>
                <c:pt idx="110">
                  <c:v>480</c:v>
                </c:pt>
                <c:pt idx="111">
                  <c:v>480</c:v>
                </c:pt>
                <c:pt idx="112">
                  <c:v>480</c:v>
                </c:pt>
                <c:pt idx="113">
                  <c:v>480</c:v>
                </c:pt>
                <c:pt idx="114">
                  <c:v>480</c:v>
                </c:pt>
                <c:pt idx="115">
                  <c:v>480</c:v>
                </c:pt>
                <c:pt idx="116">
                  <c:v>480</c:v>
                </c:pt>
                <c:pt idx="117">
                  <c:v>480</c:v>
                </c:pt>
                <c:pt idx="118">
                  <c:v>480</c:v>
                </c:pt>
                <c:pt idx="119">
                  <c:v>480</c:v>
                </c:pt>
                <c:pt idx="120">
                  <c:v>480</c:v>
                </c:pt>
                <c:pt idx="121">
                  <c:v>480</c:v>
                </c:pt>
                <c:pt idx="122">
                  <c:v>480</c:v>
                </c:pt>
                <c:pt idx="123">
                  <c:v>480</c:v>
                </c:pt>
                <c:pt idx="124">
                  <c:v>480</c:v>
                </c:pt>
                <c:pt idx="125">
                  <c:v>480</c:v>
                </c:pt>
                <c:pt idx="126">
                  <c:v>480</c:v>
                </c:pt>
                <c:pt idx="127">
                  <c:v>480</c:v>
                </c:pt>
                <c:pt idx="128">
                  <c:v>480</c:v>
                </c:pt>
                <c:pt idx="129">
                  <c:v>480</c:v>
                </c:pt>
                <c:pt idx="130">
                  <c:v>480</c:v>
                </c:pt>
                <c:pt idx="131">
                  <c:v>480</c:v>
                </c:pt>
                <c:pt idx="132">
                  <c:v>480</c:v>
                </c:pt>
                <c:pt idx="133">
                  <c:v>480</c:v>
                </c:pt>
                <c:pt idx="134">
                  <c:v>480</c:v>
                </c:pt>
                <c:pt idx="135">
                  <c:v>480</c:v>
                </c:pt>
                <c:pt idx="136">
                  <c:v>480</c:v>
                </c:pt>
                <c:pt idx="137">
                  <c:v>480</c:v>
                </c:pt>
                <c:pt idx="138">
                  <c:v>480</c:v>
                </c:pt>
                <c:pt idx="139">
                  <c:v>480</c:v>
                </c:pt>
                <c:pt idx="140">
                  <c:v>480</c:v>
                </c:pt>
                <c:pt idx="141">
                  <c:v>480</c:v>
                </c:pt>
                <c:pt idx="142">
                  <c:v>480</c:v>
                </c:pt>
                <c:pt idx="143">
                  <c:v>480</c:v>
                </c:pt>
                <c:pt idx="144">
                  <c:v>480</c:v>
                </c:pt>
                <c:pt idx="145">
                  <c:v>480</c:v>
                </c:pt>
                <c:pt idx="146">
                  <c:v>480</c:v>
                </c:pt>
                <c:pt idx="147">
                  <c:v>480</c:v>
                </c:pt>
                <c:pt idx="148">
                  <c:v>480</c:v>
                </c:pt>
                <c:pt idx="149">
                  <c:v>480</c:v>
                </c:pt>
                <c:pt idx="150">
                  <c:v>480</c:v>
                </c:pt>
                <c:pt idx="151">
                  <c:v>480</c:v>
                </c:pt>
                <c:pt idx="152">
                  <c:v>480</c:v>
                </c:pt>
                <c:pt idx="153">
                  <c:v>480</c:v>
                </c:pt>
                <c:pt idx="154">
                  <c:v>480</c:v>
                </c:pt>
                <c:pt idx="155">
                  <c:v>480</c:v>
                </c:pt>
                <c:pt idx="156">
                  <c:v>480</c:v>
                </c:pt>
                <c:pt idx="157">
                  <c:v>480</c:v>
                </c:pt>
                <c:pt idx="158">
                  <c:v>480</c:v>
                </c:pt>
                <c:pt idx="159">
                  <c:v>480</c:v>
                </c:pt>
                <c:pt idx="160">
                  <c:v>480</c:v>
                </c:pt>
                <c:pt idx="161">
                  <c:v>480</c:v>
                </c:pt>
                <c:pt idx="162">
                  <c:v>480</c:v>
                </c:pt>
                <c:pt idx="163">
                  <c:v>480</c:v>
                </c:pt>
                <c:pt idx="164">
                  <c:v>480</c:v>
                </c:pt>
                <c:pt idx="165">
                  <c:v>480</c:v>
                </c:pt>
                <c:pt idx="166">
                  <c:v>480</c:v>
                </c:pt>
                <c:pt idx="167">
                  <c:v>480</c:v>
                </c:pt>
                <c:pt idx="168">
                  <c:v>480</c:v>
                </c:pt>
                <c:pt idx="169">
                  <c:v>480</c:v>
                </c:pt>
                <c:pt idx="170">
                  <c:v>480</c:v>
                </c:pt>
                <c:pt idx="171">
                  <c:v>480</c:v>
                </c:pt>
                <c:pt idx="172">
                  <c:v>480</c:v>
                </c:pt>
                <c:pt idx="173">
                  <c:v>480</c:v>
                </c:pt>
                <c:pt idx="174">
                  <c:v>480</c:v>
                </c:pt>
                <c:pt idx="175">
                  <c:v>480</c:v>
                </c:pt>
                <c:pt idx="176">
                  <c:v>480</c:v>
                </c:pt>
                <c:pt idx="177">
                  <c:v>480</c:v>
                </c:pt>
                <c:pt idx="178">
                  <c:v>480</c:v>
                </c:pt>
                <c:pt idx="179">
                  <c:v>480</c:v>
                </c:pt>
                <c:pt idx="180">
                  <c:v>480</c:v>
                </c:pt>
                <c:pt idx="181">
                  <c:v>480</c:v>
                </c:pt>
                <c:pt idx="182">
                  <c:v>480</c:v>
                </c:pt>
                <c:pt idx="183">
                  <c:v>480</c:v>
                </c:pt>
                <c:pt idx="184">
                  <c:v>480</c:v>
                </c:pt>
                <c:pt idx="185">
                  <c:v>480</c:v>
                </c:pt>
                <c:pt idx="186">
                  <c:v>480</c:v>
                </c:pt>
                <c:pt idx="187">
                  <c:v>480</c:v>
                </c:pt>
                <c:pt idx="188">
                  <c:v>480</c:v>
                </c:pt>
                <c:pt idx="189">
                  <c:v>480</c:v>
                </c:pt>
                <c:pt idx="190">
                  <c:v>480</c:v>
                </c:pt>
                <c:pt idx="191">
                  <c:v>480</c:v>
                </c:pt>
                <c:pt idx="192">
                  <c:v>480</c:v>
                </c:pt>
                <c:pt idx="193">
                  <c:v>480</c:v>
                </c:pt>
                <c:pt idx="194">
                  <c:v>480</c:v>
                </c:pt>
                <c:pt idx="195">
                  <c:v>480</c:v>
                </c:pt>
                <c:pt idx="196">
                  <c:v>480</c:v>
                </c:pt>
                <c:pt idx="197">
                  <c:v>480</c:v>
                </c:pt>
                <c:pt idx="198">
                  <c:v>480</c:v>
                </c:pt>
                <c:pt idx="199">
                  <c:v>480</c:v>
                </c:pt>
                <c:pt idx="200">
                  <c:v>480</c:v>
                </c:pt>
                <c:pt idx="201">
                  <c:v>480</c:v>
                </c:pt>
                <c:pt idx="202">
                  <c:v>480</c:v>
                </c:pt>
                <c:pt idx="203">
                  <c:v>480</c:v>
                </c:pt>
                <c:pt idx="204">
                  <c:v>480</c:v>
                </c:pt>
                <c:pt idx="205">
                  <c:v>480</c:v>
                </c:pt>
                <c:pt idx="206">
                  <c:v>480</c:v>
                </c:pt>
                <c:pt idx="207">
                  <c:v>480</c:v>
                </c:pt>
                <c:pt idx="208">
                  <c:v>480</c:v>
                </c:pt>
                <c:pt idx="209">
                  <c:v>480</c:v>
                </c:pt>
                <c:pt idx="210">
                  <c:v>480</c:v>
                </c:pt>
                <c:pt idx="211">
                  <c:v>480</c:v>
                </c:pt>
                <c:pt idx="212">
                  <c:v>480</c:v>
                </c:pt>
                <c:pt idx="213">
                  <c:v>480</c:v>
                </c:pt>
                <c:pt idx="214">
                  <c:v>480</c:v>
                </c:pt>
                <c:pt idx="215">
                  <c:v>480</c:v>
                </c:pt>
                <c:pt idx="216">
                  <c:v>480</c:v>
                </c:pt>
                <c:pt idx="217">
                  <c:v>480</c:v>
                </c:pt>
                <c:pt idx="218">
                  <c:v>480</c:v>
                </c:pt>
                <c:pt idx="219">
                  <c:v>480</c:v>
                </c:pt>
                <c:pt idx="220">
                  <c:v>480</c:v>
                </c:pt>
                <c:pt idx="221">
                  <c:v>480</c:v>
                </c:pt>
                <c:pt idx="222">
                  <c:v>480</c:v>
                </c:pt>
                <c:pt idx="223">
                  <c:v>480</c:v>
                </c:pt>
                <c:pt idx="224">
                  <c:v>480</c:v>
                </c:pt>
                <c:pt idx="225">
                  <c:v>480</c:v>
                </c:pt>
                <c:pt idx="226">
                  <c:v>480</c:v>
                </c:pt>
                <c:pt idx="227">
                  <c:v>480</c:v>
                </c:pt>
                <c:pt idx="228">
                  <c:v>480</c:v>
                </c:pt>
                <c:pt idx="229">
                  <c:v>480</c:v>
                </c:pt>
                <c:pt idx="230">
                  <c:v>480</c:v>
                </c:pt>
                <c:pt idx="231">
                  <c:v>480</c:v>
                </c:pt>
                <c:pt idx="232">
                  <c:v>480</c:v>
                </c:pt>
                <c:pt idx="233">
                  <c:v>480</c:v>
                </c:pt>
                <c:pt idx="234">
                  <c:v>480</c:v>
                </c:pt>
                <c:pt idx="235">
                  <c:v>480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400</c:v>
                </c:pt>
                <c:pt idx="243">
                  <c:v>320</c:v>
                </c:pt>
                <c:pt idx="244">
                  <c:v>320</c:v>
                </c:pt>
                <c:pt idx="245">
                  <c:v>320</c:v>
                </c:pt>
                <c:pt idx="246">
                  <c:v>320</c:v>
                </c:pt>
                <c:pt idx="247">
                  <c:v>320</c:v>
                </c:pt>
                <c:pt idx="248">
                  <c:v>320</c:v>
                </c:pt>
                <c:pt idx="249">
                  <c:v>320</c:v>
                </c:pt>
                <c:pt idx="250">
                  <c:v>320</c:v>
                </c:pt>
                <c:pt idx="251">
                  <c:v>320</c:v>
                </c:pt>
                <c:pt idx="252">
                  <c:v>320</c:v>
                </c:pt>
                <c:pt idx="253">
                  <c:v>320</c:v>
                </c:pt>
                <c:pt idx="254">
                  <c:v>320</c:v>
                </c:pt>
                <c:pt idx="255">
                  <c:v>320</c:v>
                </c:pt>
                <c:pt idx="256">
                  <c:v>320</c:v>
                </c:pt>
                <c:pt idx="257">
                  <c:v>320</c:v>
                </c:pt>
                <c:pt idx="258">
                  <c:v>320</c:v>
                </c:pt>
                <c:pt idx="259">
                  <c:v>320</c:v>
                </c:pt>
                <c:pt idx="260">
                  <c:v>320</c:v>
                </c:pt>
                <c:pt idx="261">
                  <c:v>320</c:v>
                </c:pt>
                <c:pt idx="262">
                  <c:v>320</c:v>
                </c:pt>
                <c:pt idx="263">
                  <c:v>320</c:v>
                </c:pt>
                <c:pt idx="264">
                  <c:v>320</c:v>
                </c:pt>
                <c:pt idx="265">
                  <c:v>320</c:v>
                </c:pt>
                <c:pt idx="266">
                  <c:v>320</c:v>
                </c:pt>
                <c:pt idx="267">
                  <c:v>320</c:v>
                </c:pt>
                <c:pt idx="268">
                  <c:v>320</c:v>
                </c:pt>
                <c:pt idx="269">
                  <c:v>320</c:v>
                </c:pt>
                <c:pt idx="270">
                  <c:v>320</c:v>
                </c:pt>
                <c:pt idx="271">
                  <c:v>320</c:v>
                </c:pt>
                <c:pt idx="272">
                  <c:v>320</c:v>
                </c:pt>
                <c:pt idx="273">
                  <c:v>320</c:v>
                </c:pt>
                <c:pt idx="274">
                  <c:v>320</c:v>
                </c:pt>
                <c:pt idx="275">
                  <c:v>320</c:v>
                </c:pt>
                <c:pt idx="276">
                  <c:v>320</c:v>
                </c:pt>
                <c:pt idx="277">
                  <c:v>320</c:v>
                </c:pt>
                <c:pt idx="278">
                  <c:v>320</c:v>
                </c:pt>
                <c:pt idx="279">
                  <c:v>320</c:v>
                </c:pt>
                <c:pt idx="280">
                  <c:v>320</c:v>
                </c:pt>
                <c:pt idx="281">
                  <c:v>320</c:v>
                </c:pt>
                <c:pt idx="282">
                  <c:v>320</c:v>
                </c:pt>
                <c:pt idx="283">
                  <c:v>320</c:v>
                </c:pt>
                <c:pt idx="284">
                  <c:v>320</c:v>
                </c:pt>
                <c:pt idx="285">
                  <c:v>320</c:v>
                </c:pt>
                <c:pt idx="286">
                  <c:v>320</c:v>
                </c:pt>
                <c:pt idx="287">
                  <c:v>320</c:v>
                </c:pt>
                <c:pt idx="288">
                  <c:v>320</c:v>
                </c:pt>
                <c:pt idx="289">
                  <c:v>320</c:v>
                </c:pt>
                <c:pt idx="290">
                  <c:v>320</c:v>
                </c:pt>
                <c:pt idx="291">
                  <c:v>320</c:v>
                </c:pt>
                <c:pt idx="292">
                  <c:v>320</c:v>
                </c:pt>
                <c:pt idx="293">
                  <c:v>320</c:v>
                </c:pt>
                <c:pt idx="294">
                  <c:v>320</c:v>
                </c:pt>
                <c:pt idx="295">
                  <c:v>320</c:v>
                </c:pt>
                <c:pt idx="296">
                  <c:v>320</c:v>
                </c:pt>
                <c:pt idx="297">
                  <c:v>320</c:v>
                </c:pt>
                <c:pt idx="298">
                  <c:v>320</c:v>
                </c:pt>
                <c:pt idx="299">
                  <c:v>320</c:v>
                </c:pt>
                <c:pt idx="300">
                  <c:v>320</c:v>
                </c:pt>
                <c:pt idx="301">
                  <c:v>320</c:v>
                </c:pt>
                <c:pt idx="302">
                  <c:v>320</c:v>
                </c:pt>
                <c:pt idx="303">
                  <c:v>320</c:v>
                </c:pt>
                <c:pt idx="304">
                  <c:v>320</c:v>
                </c:pt>
                <c:pt idx="305">
                  <c:v>320</c:v>
                </c:pt>
                <c:pt idx="306">
                  <c:v>320</c:v>
                </c:pt>
                <c:pt idx="307">
                  <c:v>320</c:v>
                </c:pt>
                <c:pt idx="308">
                  <c:v>320</c:v>
                </c:pt>
                <c:pt idx="309">
                  <c:v>320</c:v>
                </c:pt>
                <c:pt idx="310">
                  <c:v>320</c:v>
                </c:pt>
                <c:pt idx="311">
                  <c:v>320</c:v>
                </c:pt>
                <c:pt idx="312">
                  <c:v>320</c:v>
                </c:pt>
                <c:pt idx="313">
                  <c:v>320</c:v>
                </c:pt>
                <c:pt idx="314">
                  <c:v>320</c:v>
                </c:pt>
                <c:pt idx="315">
                  <c:v>320</c:v>
                </c:pt>
                <c:pt idx="316">
                  <c:v>320</c:v>
                </c:pt>
                <c:pt idx="317">
                  <c:v>320</c:v>
                </c:pt>
                <c:pt idx="318">
                  <c:v>320</c:v>
                </c:pt>
                <c:pt idx="319">
                  <c:v>320</c:v>
                </c:pt>
                <c:pt idx="320">
                  <c:v>400</c:v>
                </c:pt>
                <c:pt idx="321">
                  <c:v>400</c:v>
                </c:pt>
                <c:pt idx="322">
                  <c:v>400</c:v>
                </c:pt>
                <c:pt idx="323">
                  <c:v>400</c:v>
                </c:pt>
                <c:pt idx="324">
                  <c:v>400</c:v>
                </c:pt>
                <c:pt idx="325">
                  <c:v>400</c:v>
                </c:pt>
                <c:pt idx="326">
                  <c:v>400</c:v>
                </c:pt>
                <c:pt idx="327">
                  <c:v>400</c:v>
                </c:pt>
                <c:pt idx="328">
                  <c:v>400</c:v>
                </c:pt>
                <c:pt idx="329">
                  <c:v>400</c:v>
                </c:pt>
                <c:pt idx="330">
                  <c:v>400</c:v>
                </c:pt>
                <c:pt idx="331">
                  <c:v>400</c:v>
                </c:pt>
                <c:pt idx="332">
                  <c:v>400</c:v>
                </c:pt>
                <c:pt idx="333">
                  <c:v>400</c:v>
                </c:pt>
                <c:pt idx="334">
                  <c:v>400</c:v>
                </c:pt>
                <c:pt idx="335">
                  <c:v>320</c:v>
                </c:pt>
                <c:pt idx="336">
                  <c:v>320</c:v>
                </c:pt>
                <c:pt idx="337">
                  <c:v>320</c:v>
                </c:pt>
                <c:pt idx="338">
                  <c:v>320</c:v>
                </c:pt>
                <c:pt idx="339">
                  <c:v>240</c:v>
                </c:pt>
                <c:pt idx="340">
                  <c:v>160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160</c:v>
                </c:pt>
                <c:pt idx="351">
                  <c:v>160</c:v>
                </c:pt>
                <c:pt idx="352">
                  <c:v>160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160</c:v>
                </c:pt>
                <c:pt idx="371">
                  <c:v>160</c:v>
                </c:pt>
                <c:pt idx="372">
                  <c:v>160</c:v>
                </c:pt>
                <c:pt idx="373">
                  <c:v>160</c:v>
                </c:pt>
                <c:pt idx="374">
                  <c:v>160</c:v>
                </c:pt>
                <c:pt idx="375">
                  <c:v>160</c:v>
                </c:pt>
                <c:pt idx="376">
                  <c:v>160</c:v>
                </c:pt>
                <c:pt idx="377">
                  <c:v>160</c:v>
                </c:pt>
                <c:pt idx="378">
                  <c:v>160</c:v>
                </c:pt>
                <c:pt idx="379">
                  <c:v>160</c:v>
                </c:pt>
                <c:pt idx="380">
                  <c:v>160</c:v>
                </c:pt>
                <c:pt idx="381">
                  <c:v>160</c:v>
                </c:pt>
                <c:pt idx="382">
                  <c:v>160</c:v>
                </c:pt>
                <c:pt idx="383">
                  <c:v>160</c:v>
                </c:pt>
                <c:pt idx="384">
                  <c:v>160</c:v>
                </c:pt>
                <c:pt idx="385">
                  <c:v>160</c:v>
                </c:pt>
                <c:pt idx="386">
                  <c:v>160</c:v>
                </c:pt>
                <c:pt idx="387">
                  <c:v>160</c:v>
                </c:pt>
                <c:pt idx="388">
                  <c:v>160</c:v>
                </c:pt>
                <c:pt idx="389">
                  <c:v>160</c:v>
                </c:pt>
                <c:pt idx="390">
                  <c:v>160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160</c:v>
                </c:pt>
                <c:pt idx="432">
                  <c:v>160</c:v>
                </c:pt>
                <c:pt idx="433">
                  <c:v>160</c:v>
                </c:pt>
                <c:pt idx="434">
                  <c:v>160</c:v>
                </c:pt>
                <c:pt idx="435">
                  <c:v>160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160</c:v>
                </c:pt>
                <c:pt idx="441">
                  <c:v>160</c:v>
                </c:pt>
                <c:pt idx="442">
                  <c:v>160</c:v>
                </c:pt>
                <c:pt idx="443">
                  <c:v>160</c:v>
                </c:pt>
                <c:pt idx="444">
                  <c:v>160</c:v>
                </c:pt>
                <c:pt idx="445">
                  <c:v>160</c:v>
                </c:pt>
                <c:pt idx="446">
                  <c:v>160</c:v>
                </c:pt>
                <c:pt idx="447">
                  <c:v>160</c:v>
                </c:pt>
                <c:pt idx="448">
                  <c:v>160</c:v>
                </c:pt>
                <c:pt idx="449">
                  <c:v>160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160</c:v>
                </c:pt>
                <c:pt idx="461">
                  <c:v>160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240</c:v>
                </c:pt>
                <c:pt idx="481">
                  <c:v>240</c:v>
                </c:pt>
                <c:pt idx="482">
                  <c:v>240</c:v>
                </c:pt>
                <c:pt idx="483">
                  <c:v>240</c:v>
                </c:pt>
                <c:pt idx="484">
                  <c:v>240</c:v>
                </c:pt>
                <c:pt idx="485">
                  <c:v>240</c:v>
                </c:pt>
                <c:pt idx="486">
                  <c:v>240</c:v>
                </c:pt>
                <c:pt idx="487">
                  <c:v>240</c:v>
                </c:pt>
                <c:pt idx="488">
                  <c:v>240</c:v>
                </c:pt>
                <c:pt idx="489">
                  <c:v>240</c:v>
                </c:pt>
                <c:pt idx="490">
                  <c:v>240</c:v>
                </c:pt>
                <c:pt idx="491">
                  <c:v>240</c:v>
                </c:pt>
                <c:pt idx="492">
                  <c:v>240</c:v>
                </c:pt>
                <c:pt idx="493">
                  <c:v>240</c:v>
                </c:pt>
                <c:pt idx="494">
                  <c:v>240</c:v>
                </c:pt>
                <c:pt idx="495">
                  <c:v>240</c:v>
                </c:pt>
                <c:pt idx="496">
                  <c:v>240</c:v>
                </c:pt>
                <c:pt idx="497">
                  <c:v>240</c:v>
                </c:pt>
                <c:pt idx="498">
                  <c:v>240</c:v>
                </c:pt>
                <c:pt idx="499">
                  <c:v>240</c:v>
                </c:pt>
                <c:pt idx="500">
                  <c:v>240</c:v>
                </c:pt>
                <c:pt idx="501">
                  <c:v>240</c:v>
                </c:pt>
                <c:pt idx="502">
                  <c:v>240</c:v>
                </c:pt>
                <c:pt idx="503">
                  <c:v>240</c:v>
                </c:pt>
                <c:pt idx="504">
                  <c:v>240</c:v>
                </c:pt>
                <c:pt idx="505">
                  <c:v>240</c:v>
                </c:pt>
                <c:pt idx="506">
                  <c:v>240</c:v>
                </c:pt>
                <c:pt idx="507">
                  <c:v>240</c:v>
                </c:pt>
                <c:pt idx="508">
                  <c:v>240</c:v>
                </c:pt>
                <c:pt idx="509">
                  <c:v>240</c:v>
                </c:pt>
                <c:pt idx="510">
                  <c:v>320</c:v>
                </c:pt>
                <c:pt idx="511">
                  <c:v>320</c:v>
                </c:pt>
                <c:pt idx="512">
                  <c:v>320</c:v>
                </c:pt>
                <c:pt idx="513">
                  <c:v>320</c:v>
                </c:pt>
                <c:pt idx="514">
                  <c:v>320</c:v>
                </c:pt>
                <c:pt idx="515">
                  <c:v>320</c:v>
                </c:pt>
                <c:pt idx="516">
                  <c:v>320</c:v>
                </c:pt>
                <c:pt idx="517">
                  <c:v>320</c:v>
                </c:pt>
                <c:pt idx="518">
                  <c:v>320</c:v>
                </c:pt>
                <c:pt idx="519">
                  <c:v>320</c:v>
                </c:pt>
                <c:pt idx="520">
                  <c:v>320</c:v>
                </c:pt>
                <c:pt idx="521">
                  <c:v>320</c:v>
                </c:pt>
                <c:pt idx="522">
                  <c:v>320</c:v>
                </c:pt>
                <c:pt idx="523">
                  <c:v>320</c:v>
                </c:pt>
                <c:pt idx="524">
                  <c:v>320</c:v>
                </c:pt>
                <c:pt idx="525">
                  <c:v>320</c:v>
                </c:pt>
                <c:pt idx="526">
                  <c:v>320</c:v>
                </c:pt>
                <c:pt idx="527">
                  <c:v>320</c:v>
                </c:pt>
                <c:pt idx="528">
                  <c:v>320</c:v>
                </c:pt>
                <c:pt idx="529">
                  <c:v>320</c:v>
                </c:pt>
                <c:pt idx="530">
                  <c:v>320</c:v>
                </c:pt>
                <c:pt idx="531">
                  <c:v>320</c:v>
                </c:pt>
                <c:pt idx="532">
                  <c:v>320</c:v>
                </c:pt>
                <c:pt idx="533">
                  <c:v>320</c:v>
                </c:pt>
                <c:pt idx="534">
                  <c:v>320</c:v>
                </c:pt>
                <c:pt idx="535">
                  <c:v>320</c:v>
                </c:pt>
                <c:pt idx="536">
                  <c:v>320</c:v>
                </c:pt>
                <c:pt idx="537">
                  <c:v>320</c:v>
                </c:pt>
                <c:pt idx="538">
                  <c:v>320</c:v>
                </c:pt>
                <c:pt idx="539">
                  <c:v>320</c:v>
                </c:pt>
                <c:pt idx="540">
                  <c:v>320</c:v>
                </c:pt>
                <c:pt idx="541">
                  <c:v>320</c:v>
                </c:pt>
                <c:pt idx="542">
                  <c:v>320</c:v>
                </c:pt>
                <c:pt idx="543">
                  <c:v>320</c:v>
                </c:pt>
                <c:pt idx="544">
                  <c:v>320</c:v>
                </c:pt>
                <c:pt idx="545">
                  <c:v>320</c:v>
                </c:pt>
                <c:pt idx="546">
                  <c:v>320</c:v>
                </c:pt>
                <c:pt idx="547">
                  <c:v>320</c:v>
                </c:pt>
                <c:pt idx="548">
                  <c:v>320</c:v>
                </c:pt>
                <c:pt idx="549">
                  <c:v>320</c:v>
                </c:pt>
                <c:pt idx="550">
                  <c:v>320</c:v>
                </c:pt>
                <c:pt idx="551">
                  <c:v>320</c:v>
                </c:pt>
                <c:pt idx="552">
                  <c:v>320</c:v>
                </c:pt>
                <c:pt idx="553">
                  <c:v>320</c:v>
                </c:pt>
                <c:pt idx="554">
                  <c:v>320</c:v>
                </c:pt>
                <c:pt idx="555">
                  <c:v>320</c:v>
                </c:pt>
                <c:pt idx="556">
                  <c:v>320</c:v>
                </c:pt>
                <c:pt idx="557">
                  <c:v>320</c:v>
                </c:pt>
                <c:pt idx="558">
                  <c:v>320</c:v>
                </c:pt>
                <c:pt idx="559">
                  <c:v>320</c:v>
                </c:pt>
                <c:pt idx="560">
                  <c:v>320</c:v>
                </c:pt>
                <c:pt idx="561">
                  <c:v>320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320</c:v>
                </c:pt>
                <c:pt idx="566">
                  <c:v>320</c:v>
                </c:pt>
                <c:pt idx="567">
                  <c:v>320</c:v>
                </c:pt>
                <c:pt idx="568">
                  <c:v>320</c:v>
                </c:pt>
                <c:pt idx="569">
                  <c:v>320</c:v>
                </c:pt>
                <c:pt idx="570">
                  <c:v>320</c:v>
                </c:pt>
                <c:pt idx="571">
                  <c:v>320</c:v>
                </c:pt>
                <c:pt idx="572">
                  <c:v>320</c:v>
                </c:pt>
                <c:pt idx="573">
                  <c:v>320</c:v>
                </c:pt>
                <c:pt idx="574">
                  <c:v>320</c:v>
                </c:pt>
                <c:pt idx="575">
                  <c:v>320</c:v>
                </c:pt>
                <c:pt idx="576">
                  <c:v>320</c:v>
                </c:pt>
                <c:pt idx="577">
                  <c:v>320</c:v>
                </c:pt>
                <c:pt idx="578">
                  <c:v>320</c:v>
                </c:pt>
                <c:pt idx="579">
                  <c:v>320</c:v>
                </c:pt>
                <c:pt idx="580">
                  <c:v>320</c:v>
                </c:pt>
                <c:pt idx="581">
                  <c:v>320</c:v>
                </c:pt>
                <c:pt idx="582">
                  <c:v>320</c:v>
                </c:pt>
                <c:pt idx="583">
                  <c:v>320</c:v>
                </c:pt>
                <c:pt idx="584">
                  <c:v>320</c:v>
                </c:pt>
                <c:pt idx="585">
                  <c:v>320</c:v>
                </c:pt>
                <c:pt idx="586">
                  <c:v>320</c:v>
                </c:pt>
                <c:pt idx="587">
                  <c:v>320</c:v>
                </c:pt>
                <c:pt idx="588">
                  <c:v>320</c:v>
                </c:pt>
                <c:pt idx="589">
                  <c:v>320</c:v>
                </c:pt>
                <c:pt idx="590">
                  <c:v>320</c:v>
                </c:pt>
                <c:pt idx="591">
                  <c:v>320</c:v>
                </c:pt>
                <c:pt idx="592">
                  <c:v>320</c:v>
                </c:pt>
                <c:pt idx="593">
                  <c:v>320</c:v>
                </c:pt>
                <c:pt idx="594">
                  <c:v>320</c:v>
                </c:pt>
                <c:pt idx="595">
                  <c:v>320</c:v>
                </c:pt>
                <c:pt idx="596">
                  <c:v>320</c:v>
                </c:pt>
                <c:pt idx="597">
                  <c:v>320</c:v>
                </c:pt>
                <c:pt idx="598">
                  <c:v>320</c:v>
                </c:pt>
                <c:pt idx="599">
                  <c:v>320</c:v>
                </c:pt>
                <c:pt idx="600">
                  <c:v>320</c:v>
                </c:pt>
                <c:pt idx="601">
                  <c:v>320</c:v>
                </c:pt>
                <c:pt idx="602">
                  <c:v>320</c:v>
                </c:pt>
                <c:pt idx="603">
                  <c:v>320</c:v>
                </c:pt>
                <c:pt idx="604">
                  <c:v>320</c:v>
                </c:pt>
                <c:pt idx="605">
                  <c:v>320</c:v>
                </c:pt>
                <c:pt idx="606">
                  <c:v>320</c:v>
                </c:pt>
                <c:pt idx="607">
                  <c:v>320</c:v>
                </c:pt>
                <c:pt idx="608">
                  <c:v>320</c:v>
                </c:pt>
                <c:pt idx="609">
                  <c:v>320</c:v>
                </c:pt>
                <c:pt idx="610">
                  <c:v>320</c:v>
                </c:pt>
                <c:pt idx="611">
                  <c:v>320</c:v>
                </c:pt>
                <c:pt idx="612">
                  <c:v>320</c:v>
                </c:pt>
                <c:pt idx="613">
                  <c:v>320</c:v>
                </c:pt>
                <c:pt idx="614">
                  <c:v>320</c:v>
                </c:pt>
                <c:pt idx="615">
                  <c:v>320</c:v>
                </c:pt>
                <c:pt idx="616">
                  <c:v>320</c:v>
                </c:pt>
                <c:pt idx="617">
                  <c:v>320</c:v>
                </c:pt>
                <c:pt idx="618">
                  <c:v>320</c:v>
                </c:pt>
                <c:pt idx="619">
                  <c:v>320</c:v>
                </c:pt>
                <c:pt idx="620">
                  <c:v>320</c:v>
                </c:pt>
                <c:pt idx="621">
                  <c:v>320</c:v>
                </c:pt>
                <c:pt idx="622">
                  <c:v>320</c:v>
                </c:pt>
                <c:pt idx="623">
                  <c:v>320</c:v>
                </c:pt>
                <c:pt idx="624">
                  <c:v>320</c:v>
                </c:pt>
                <c:pt idx="625">
                  <c:v>320</c:v>
                </c:pt>
                <c:pt idx="626">
                  <c:v>320</c:v>
                </c:pt>
                <c:pt idx="627">
                  <c:v>320</c:v>
                </c:pt>
                <c:pt idx="628">
                  <c:v>320</c:v>
                </c:pt>
                <c:pt idx="629">
                  <c:v>320</c:v>
                </c:pt>
                <c:pt idx="630">
                  <c:v>320</c:v>
                </c:pt>
                <c:pt idx="631">
                  <c:v>320</c:v>
                </c:pt>
                <c:pt idx="632">
                  <c:v>320</c:v>
                </c:pt>
                <c:pt idx="633">
                  <c:v>320</c:v>
                </c:pt>
                <c:pt idx="634">
                  <c:v>320</c:v>
                </c:pt>
                <c:pt idx="635">
                  <c:v>320</c:v>
                </c:pt>
                <c:pt idx="636">
                  <c:v>320</c:v>
                </c:pt>
                <c:pt idx="637">
                  <c:v>320</c:v>
                </c:pt>
                <c:pt idx="638">
                  <c:v>320</c:v>
                </c:pt>
                <c:pt idx="639">
                  <c:v>320</c:v>
                </c:pt>
                <c:pt idx="640">
                  <c:v>320</c:v>
                </c:pt>
                <c:pt idx="641">
                  <c:v>320</c:v>
                </c:pt>
                <c:pt idx="642">
                  <c:v>320</c:v>
                </c:pt>
                <c:pt idx="643">
                  <c:v>320</c:v>
                </c:pt>
                <c:pt idx="644">
                  <c:v>320</c:v>
                </c:pt>
                <c:pt idx="645">
                  <c:v>320</c:v>
                </c:pt>
                <c:pt idx="646">
                  <c:v>320</c:v>
                </c:pt>
                <c:pt idx="647">
                  <c:v>320</c:v>
                </c:pt>
                <c:pt idx="648">
                  <c:v>320</c:v>
                </c:pt>
                <c:pt idx="649">
                  <c:v>320</c:v>
                </c:pt>
                <c:pt idx="650">
                  <c:v>320</c:v>
                </c:pt>
                <c:pt idx="651">
                  <c:v>320</c:v>
                </c:pt>
                <c:pt idx="652">
                  <c:v>320</c:v>
                </c:pt>
                <c:pt idx="653">
                  <c:v>320</c:v>
                </c:pt>
                <c:pt idx="654">
                  <c:v>320</c:v>
                </c:pt>
                <c:pt idx="655">
                  <c:v>320</c:v>
                </c:pt>
                <c:pt idx="656">
                  <c:v>320</c:v>
                </c:pt>
                <c:pt idx="657">
                  <c:v>320</c:v>
                </c:pt>
                <c:pt idx="658">
                  <c:v>320</c:v>
                </c:pt>
                <c:pt idx="659">
                  <c:v>320</c:v>
                </c:pt>
                <c:pt idx="660">
                  <c:v>320</c:v>
                </c:pt>
                <c:pt idx="661">
                  <c:v>320</c:v>
                </c:pt>
                <c:pt idx="662">
                  <c:v>320</c:v>
                </c:pt>
                <c:pt idx="663">
                  <c:v>320</c:v>
                </c:pt>
                <c:pt idx="664">
                  <c:v>320</c:v>
                </c:pt>
                <c:pt idx="665">
                  <c:v>320</c:v>
                </c:pt>
                <c:pt idx="666">
                  <c:v>320</c:v>
                </c:pt>
                <c:pt idx="667">
                  <c:v>320</c:v>
                </c:pt>
                <c:pt idx="668">
                  <c:v>320</c:v>
                </c:pt>
                <c:pt idx="669">
                  <c:v>320</c:v>
                </c:pt>
                <c:pt idx="670">
                  <c:v>320</c:v>
                </c:pt>
                <c:pt idx="671">
                  <c:v>320</c:v>
                </c:pt>
                <c:pt idx="672">
                  <c:v>320</c:v>
                </c:pt>
                <c:pt idx="673">
                  <c:v>320</c:v>
                </c:pt>
                <c:pt idx="674">
                  <c:v>320</c:v>
                </c:pt>
                <c:pt idx="675">
                  <c:v>320</c:v>
                </c:pt>
                <c:pt idx="676">
                  <c:v>320</c:v>
                </c:pt>
                <c:pt idx="677">
                  <c:v>320</c:v>
                </c:pt>
                <c:pt idx="678">
                  <c:v>320</c:v>
                </c:pt>
                <c:pt idx="679">
                  <c:v>320</c:v>
                </c:pt>
                <c:pt idx="680">
                  <c:v>320</c:v>
                </c:pt>
                <c:pt idx="681">
                  <c:v>320</c:v>
                </c:pt>
                <c:pt idx="682">
                  <c:v>320</c:v>
                </c:pt>
                <c:pt idx="683">
                  <c:v>320</c:v>
                </c:pt>
                <c:pt idx="684">
                  <c:v>320</c:v>
                </c:pt>
                <c:pt idx="685">
                  <c:v>320</c:v>
                </c:pt>
                <c:pt idx="686">
                  <c:v>320</c:v>
                </c:pt>
                <c:pt idx="687">
                  <c:v>320</c:v>
                </c:pt>
                <c:pt idx="688">
                  <c:v>320</c:v>
                </c:pt>
                <c:pt idx="689">
                  <c:v>320</c:v>
                </c:pt>
                <c:pt idx="690">
                  <c:v>320</c:v>
                </c:pt>
                <c:pt idx="691">
                  <c:v>320</c:v>
                </c:pt>
                <c:pt idx="692">
                  <c:v>320</c:v>
                </c:pt>
                <c:pt idx="693">
                  <c:v>320</c:v>
                </c:pt>
                <c:pt idx="694">
                  <c:v>320</c:v>
                </c:pt>
                <c:pt idx="695">
                  <c:v>320</c:v>
                </c:pt>
                <c:pt idx="696">
                  <c:v>320</c:v>
                </c:pt>
                <c:pt idx="697">
                  <c:v>320</c:v>
                </c:pt>
                <c:pt idx="698">
                  <c:v>320</c:v>
                </c:pt>
                <c:pt idx="699">
                  <c:v>320</c:v>
                </c:pt>
                <c:pt idx="700">
                  <c:v>320</c:v>
                </c:pt>
                <c:pt idx="701">
                  <c:v>320</c:v>
                </c:pt>
                <c:pt idx="702">
                  <c:v>320</c:v>
                </c:pt>
                <c:pt idx="703">
                  <c:v>320</c:v>
                </c:pt>
                <c:pt idx="704">
                  <c:v>320</c:v>
                </c:pt>
                <c:pt idx="705">
                  <c:v>320</c:v>
                </c:pt>
                <c:pt idx="706">
                  <c:v>320</c:v>
                </c:pt>
                <c:pt idx="707">
                  <c:v>320</c:v>
                </c:pt>
                <c:pt idx="708">
                  <c:v>320</c:v>
                </c:pt>
                <c:pt idx="709">
                  <c:v>320</c:v>
                </c:pt>
                <c:pt idx="710">
                  <c:v>320</c:v>
                </c:pt>
                <c:pt idx="711">
                  <c:v>320</c:v>
                </c:pt>
                <c:pt idx="712">
                  <c:v>320</c:v>
                </c:pt>
                <c:pt idx="713">
                  <c:v>320</c:v>
                </c:pt>
                <c:pt idx="714">
                  <c:v>320</c:v>
                </c:pt>
                <c:pt idx="715">
                  <c:v>320</c:v>
                </c:pt>
                <c:pt idx="716">
                  <c:v>320</c:v>
                </c:pt>
                <c:pt idx="717">
                  <c:v>320</c:v>
                </c:pt>
                <c:pt idx="718">
                  <c:v>320</c:v>
                </c:pt>
                <c:pt idx="719">
                  <c:v>320</c:v>
                </c:pt>
                <c:pt idx="720">
                  <c:v>320</c:v>
                </c:pt>
                <c:pt idx="721">
                  <c:v>320</c:v>
                </c:pt>
                <c:pt idx="722">
                  <c:v>320</c:v>
                </c:pt>
                <c:pt idx="723">
                  <c:v>320</c:v>
                </c:pt>
                <c:pt idx="724">
                  <c:v>320</c:v>
                </c:pt>
                <c:pt idx="725">
                  <c:v>320</c:v>
                </c:pt>
                <c:pt idx="726">
                  <c:v>320</c:v>
                </c:pt>
                <c:pt idx="727">
                  <c:v>320</c:v>
                </c:pt>
                <c:pt idx="728">
                  <c:v>320</c:v>
                </c:pt>
                <c:pt idx="729">
                  <c:v>320</c:v>
                </c:pt>
                <c:pt idx="730">
                  <c:v>320</c:v>
                </c:pt>
                <c:pt idx="731">
                  <c:v>320</c:v>
                </c:pt>
                <c:pt idx="732">
                  <c:v>320</c:v>
                </c:pt>
                <c:pt idx="733">
                  <c:v>320</c:v>
                </c:pt>
                <c:pt idx="734">
                  <c:v>320</c:v>
                </c:pt>
                <c:pt idx="735">
                  <c:v>320</c:v>
                </c:pt>
                <c:pt idx="736">
                  <c:v>320</c:v>
                </c:pt>
                <c:pt idx="737">
                  <c:v>320</c:v>
                </c:pt>
                <c:pt idx="738">
                  <c:v>320</c:v>
                </c:pt>
                <c:pt idx="739">
                  <c:v>320</c:v>
                </c:pt>
                <c:pt idx="740">
                  <c:v>320</c:v>
                </c:pt>
                <c:pt idx="741">
                  <c:v>320</c:v>
                </c:pt>
                <c:pt idx="742">
                  <c:v>320</c:v>
                </c:pt>
                <c:pt idx="743">
                  <c:v>320</c:v>
                </c:pt>
                <c:pt idx="744">
                  <c:v>320</c:v>
                </c:pt>
                <c:pt idx="745">
                  <c:v>320</c:v>
                </c:pt>
                <c:pt idx="746">
                  <c:v>320</c:v>
                </c:pt>
                <c:pt idx="747">
                  <c:v>320</c:v>
                </c:pt>
                <c:pt idx="748">
                  <c:v>320</c:v>
                </c:pt>
                <c:pt idx="749">
                  <c:v>320</c:v>
                </c:pt>
                <c:pt idx="750">
                  <c:v>320</c:v>
                </c:pt>
                <c:pt idx="751">
                  <c:v>320</c:v>
                </c:pt>
                <c:pt idx="752">
                  <c:v>320</c:v>
                </c:pt>
                <c:pt idx="753">
                  <c:v>320</c:v>
                </c:pt>
                <c:pt idx="754">
                  <c:v>320</c:v>
                </c:pt>
                <c:pt idx="755">
                  <c:v>320</c:v>
                </c:pt>
                <c:pt idx="756">
                  <c:v>320</c:v>
                </c:pt>
                <c:pt idx="757">
                  <c:v>320</c:v>
                </c:pt>
                <c:pt idx="758">
                  <c:v>320</c:v>
                </c:pt>
                <c:pt idx="759">
                  <c:v>320</c:v>
                </c:pt>
                <c:pt idx="760">
                  <c:v>320</c:v>
                </c:pt>
                <c:pt idx="761">
                  <c:v>320</c:v>
                </c:pt>
                <c:pt idx="762">
                  <c:v>320</c:v>
                </c:pt>
                <c:pt idx="763">
                  <c:v>320</c:v>
                </c:pt>
                <c:pt idx="764">
                  <c:v>320</c:v>
                </c:pt>
                <c:pt idx="765">
                  <c:v>320</c:v>
                </c:pt>
                <c:pt idx="766">
                  <c:v>320</c:v>
                </c:pt>
                <c:pt idx="767">
                  <c:v>320</c:v>
                </c:pt>
                <c:pt idx="768">
                  <c:v>320</c:v>
                </c:pt>
                <c:pt idx="769">
                  <c:v>320</c:v>
                </c:pt>
                <c:pt idx="770">
                  <c:v>320</c:v>
                </c:pt>
                <c:pt idx="771">
                  <c:v>320</c:v>
                </c:pt>
                <c:pt idx="772">
                  <c:v>320</c:v>
                </c:pt>
                <c:pt idx="773">
                  <c:v>320</c:v>
                </c:pt>
                <c:pt idx="774">
                  <c:v>320</c:v>
                </c:pt>
                <c:pt idx="775">
                  <c:v>320</c:v>
                </c:pt>
                <c:pt idx="776">
                  <c:v>320</c:v>
                </c:pt>
                <c:pt idx="777">
                  <c:v>320</c:v>
                </c:pt>
                <c:pt idx="778">
                  <c:v>320</c:v>
                </c:pt>
                <c:pt idx="779">
                  <c:v>320</c:v>
                </c:pt>
                <c:pt idx="780">
                  <c:v>320</c:v>
                </c:pt>
                <c:pt idx="781">
                  <c:v>320</c:v>
                </c:pt>
                <c:pt idx="782">
                  <c:v>320</c:v>
                </c:pt>
                <c:pt idx="783">
                  <c:v>320</c:v>
                </c:pt>
                <c:pt idx="784">
                  <c:v>320</c:v>
                </c:pt>
                <c:pt idx="785">
                  <c:v>320</c:v>
                </c:pt>
                <c:pt idx="786">
                  <c:v>320</c:v>
                </c:pt>
                <c:pt idx="787">
                  <c:v>320</c:v>
                </c:pt>
                <c:pt idx="788">
                  <c:v>320</c:v>
                </c:pt>
                <c:pt idx="789">
                  <c:v>320</c:v>
                </c:pt>
                <c:pt idx="790">
                  <c:v>320</c:v>
                </c:pt>
                <c:pt idx="791">
                  <c:v>320</c:v>
                </c:pt>
                <c:pt idx="792">
                  <c:v>320</c:v>
                </c:pt>
                <c:pt idx="793">
                  <c:v>320</c:v>
                </c:pt>
                <c:pt idx="794">
                  <c:v>320</c:v>
                </c:pt>
                <c:pt idx="795">
                  <c:v>320</c:v>
                </c:pt>
                <c:pt idx="796">
                  <c:v>320</c:v>
                </c:pt>
                <c:pt idx="797">
                  <c:v>320</c:v>
                </c:pt>
                <c:pt idx="798">
                  <c:v>320</c:v>
                </c:pt>
                <c:pt idx="799">
                  <c:v>320</c:v>
                </c:pt>
                <c:pt idx="800">
                  <c:v>320</c:v>
                </c:pt>
                <c:pt idx="801">
                  <c:v>320</c:v>
                </c:pt>
                <c:pt idx="802">
                  <c:v>320</c:v>
                </c:pt>
                <c:pt idx="803">
                  <c:v>320</c:v>
                </c:pt>
                <c:pt idx="804">
                  <c:v>320</c:v>
                </c:pt>
                <c:pt idx="805">
                  <c:v>320</c:v>
                </c:pt>
                <c:pt idx="806">
                  <c:v>320</c:v>
                </c:pt>
                <c:pt idx="807">
                  <c:v>320</c:v>
                </c:pt>
                <c:pt idx="808">
                  <c:v>320</c:v>
                </c:pt>
                <c:pt idx="809">
                  <c:v>320</c:v>
                </c:pt>
                <c:pt idx="810">
                  <c:v>320</c:v>
                </c:pt>
                <c:pt idx="811">
                  <c:v>320</c:v>
                </c:pt>
                <c:pt idx="812">
                  <c:v>320</c:v>
                </c:pt>
                <c:pt idx="813">
                  <c:v>320</c:v>
                </c:pt>
                <c:pt idx="814">
                  <c:v>320</c:v>
                </c:pt>
                <c:pt idx="815">
                  <c:v>320</c:v>
                </c:pt>
                <c:pt idx="816">
                  <c:v>320</c:v>
                </c:pt>
                <c:pt idx="817">
                  <c:v>320</c:v>
                </c:pt>
                <c:pt idx="818">
                  <c:v>320</c:v>
                </c:pt>
                <c:pt idx="819">
                  <c:v>320</c:v>
                </c:pt>
                <c:pt idx="820">
                  <c:v>320</c:v>
                </c:pt>
                <c:pt idx="821">
                  <c:v>320</c:v>
                </c:pt>
                <c:pt idx="822">
                  <c:v>320</c:v>
                </c:pt>
                <c:pt idx="823">
                  <c:v>320</c:v>
                </c:pt>
                <c:pt idx="824">
                  <c:v>320</c:v>
                </c:pt>
                <c:pt idx="825">
                  <c:v>320</c:v>
                </c:pt>
                <c:pt idx="826">
                  <c:v>320</c:v>
                </c:pt>
                <c:pt idx="827">
                  <c:v>320</c:v>
                </c:pt>
                <c:pt idx="828">
                  <c:v>320</c:v>
                </c:pt>
                <c:pt idx="829">
                  <c:v>320</c:v>
                </c:pt>
                <c:pt idx="830">
                  <c:v>320</c:v>
                </c:pt>
                <c:pt idx="831">
                  <c:v>320</c:v>
                </c:pt>
                <c:pt idx="832">
                  <c:v>320</c:v>
                </c:pt>
                <c:pt idx="833">
                  <c:v>320</c:v>
                </c:pt>
                <c:pt idx="834">
                  <c:v>320</c:v>
                </c:pt>
                <c:pt idx="835">
                  <c:v>320</c:v>
                </c:pt>
                <c:pt idx="836">
                  <c:v>320</c:v>
                </c:pt>
                <c:pt idx="837">
                  <c:v>320</c:v>
                </c:pt>
                <c:pt idx="838">
                  <c:v>320</c:v>
                </c:pt>
                <c:pt idx="839">
                  <c:v>320</c:v>
                </c:pt>
                <c:pt idx="840">
                  <c:v>320</c:v>
                </c:pt>
                <c:pt idx="841">
                  <c:v>320</c:v>
                </c:pt>
                <c:pt idx="842">
                  <c:v>320</c:v>
                </c:pt>
                <c:pt idx="843">
                  <c:v>320</c:v>
                </c:pt>
                <c:pt idx="844">
                  <c:v>320</c:v>
                </c:pt>
                <c:pt idx="845">
                  <c:v>320</c:v>
                </c:pt>
                <c:pt idx="846">
                  <c:v>320</c:v>
                </c:pt>
                <c:pt idx="847">
                  <c:v>320</c:v>
                </c:pt>
                <c:pt idx="848">
                  <c:v>320</c:v>
                </c:pt>
                <c:pt idx="849">
                  <c:v>320</c:v>
                </c:pt>
                <c:pt idx="850">
                  <c:v>320</c:v>
                </c:pt>
                <c:pt idx="851">
                  <c:v>320</c:v>
                </c:pt>
                <c:pt idx="852">
                  <c:v>320</c:v>
                </c:pt>
                <c:pt idx="853">
                  <c:v>320</c:v>
                </c:pt>
                <c:pt idx="854">
                  <c:v>320</c:v>
                </c:pt>
                <c:pt idx="855">
                  <c:v>320</c:v>
                </c:pt>
                <c:pt idx="856">
                  <c:v>320</c:v>
                </c:pt>
                <c:pt idx="857">
                  <c:v>320</c:v>
                </c:pt>
                <c:pt idx="858">
                  <c:v>320</c:v>
                </c:pt>
                <c:pt idx="859">
                  <c:v>320</c:v>
                </c:pt>
                <c:pt idx="860">
                  <c:v>320</c:v>
                </c:pt>
                <c:pt idx="861">
                  <c:v>320</c:v>
                </c:pt>
                <c:pt idx="862">
                  <c:v>320</c:v>
                </c:pt>
                <c:pt idx="863">
                  <c:v>320</c:v>
                </c:pt>
                <c:pt idx="864">
                  <c:v>320</c:v>
                </c:pt>
                <c:pt idx="865">
                  <c:v>320</c:v>
                </c:pt>
                <c:pt idx="866">
                  <c:v>320</c:v>
                </c:pt>
                <c:pt idx="867">
                  <c:v>320</c:v>
                </c:pt>
                <c:pt idx="868">
                  <c:v>320</c:v>
                </c:pt>
                <c:pt idx="869">
                  <c:v>320</c:v>
                </c:pt>
                <c:pt idx="870">
                  <c:v>320</c:v>
                </c:pt>
                <c:pt idx="871">
                  <c:v>320</c:v>
                </c:pt>
                <c:pt idx="872">
                  <c:v>320</c:v>
                </c:pt>
                <c:pt idx="873">
                  <c:v>320</c:v>
                </c:pt>
                <c:pt idx="874">
                  <c:v>320</c:v>
                </c:pt>
                <c:pt idx="875">
                  <c:v>320</c:v>
                </c:pt>
                <c:pt idx="876">
                  <c:v>320</c:v>
                </c:pt>
                <c:pt idx="877">
                  <c:v>320</c:v>
                </c:pt>
                <c:pt idx="878">
                  <c:v>320</c:v>
                </c:pt>
                <c:pt idx="879">
                  <c:v>320</c:v>
                </c:pt>
                <c:pt idx="880">
                  <c:v>320</c:v>
                </c:pt>
                <c:pt idx="881">
                  <c:v>320</c:v>
                </c:pt>
                <c:pt idx="882">
                  <c:v>320</c:v>
                </c:pt>
                <c:pt idx="883">
                  <c:v>320</c:v>
                </c:pt>
                <c:pt idx="884">
                  <c:v>320</c:v>
                </c:pt>
                <c:pt idx="885">
                  <c:v>320</c:v>
                </c:pt>
                <c:pt idx="886">
                  <c:v>320</c:v>
                </c:pt>
                <c:pt idx="887">
                  <c:v>320</c:v>
                </c:pt>
                <c:pt idx="888">
                  <c:v>320</c:v>
                </c:pt>
                <c:pt idx="889">
                  <c:v>320</c:v>
                </c:pt>
                <c:pt idx="890">
                  <c:v>320</c:v>
                </c:pt>
                <c:pt idx="891">
                  <c:v>320</c:v>
                </c:pt>
                <c:pt idx="892">
                  <c:v>320</c:v>
                </c:pt>
                <c:pt idx="893">
                  <c:v>320</c:v>
                </c:pt>
                <c:pt idx="894">
                  <c:v>320</c:v>
                </c:pt>
                <c:pt idx="895">
                  <c:v>320</c:v>
                </c:pt>
                <c:pt idx="896">
                  <c:v>320</c:v>
                </c:pt>
                <c:pt idx="897">
                  <c:v>320</c:v>
                </c:pt>
                <c:pt idx="898">
                  <c:v>320</c:v>
                </c:pt>
                <c:pt idx="899">
                  <c:v>320</c:v>
                </c:pt>
                <c:pt idx="900">
                  <c:v>320</c:v>
                </c:pt>
                <c:pt idx="901">
                  <c:v>320</c:v>
                </c:pt>
                <c:pt idx="902">
                  <c:v>320</c:v>
                </c:pt>
                <c:pt idx="903">
                  <c:v>320</c:v>
                </c:pt>
                <c:pt idx="904">
                  <c:v>320</c:v>
                </c:pt>
                <c:pt idx="905">
                  <c:v>320</c:v>
                </c:pt>
                <c:pt idx="906">
                  <c:v>320</c:v>
                </c:pt>
                <c:pt idx="907">
                  <c:v>320</c:v>
                </c:pt>
                <c:pt idx="908">
                  <c:v>320</c:v>
                </c:pt>
                <c:pt idx="909">
                  <c:v>320</c:v>
                </c:pt>
                <c:pt idx="910">
                  <c:v>320</c:v>
                </c:pt>
                <c:pt idx="911">
                  <c:v>320</c:v>
                </c:pt>
                <c:pt idx="912">
                  <c:v>320</c:v>
                </c:pt>
                <c:pt idx="913">
                  <c:v>320</c:v>
                </c:pt>
                <c:pt idx="914">
                  <c:v>320</c:v>
                </c:pt>
                <c:pt idx="915">
                  <c:v>320</c:v>
                </c:pt>
                <c:pt idx="916">
                  <c:v>320</c:v>
                </c:pt>
                <c:pt idx="917">
                  <c:v>320</c:v>
                </c:pt>
                <c:pt idx="918">
                  <c:v>320</c:v>
                </c:pt>
                <c:pt idx="919">
                  <c:v>320</c:v>
                </c:pt>
                <c:pt idx="920">
                  <c:v>320</c:v>
                </c:pt>
                <c:pt idx="921">
                  <c:v>320</c:v>
                </c:pt>
                <c:pt idx="922">
                  <c:v>320</c:v>
                </c:pt>
                <c:pt idx="923">
                  <c:v>320</c:v>
                </c:pt>
                <c:pt idx="924">
                  <c:v>320</c:v>
                </c:pt>
                <c:pt idx="925">
                  <c:v>320</c:v>
                </c:pt>
                <c:pt idx="926">
                  <c:v>320</c:v>
                </c:pt>
                <c:pt idx="927">
                  <c:v>320</c:v>
                </c:pt>
                <c:pt idx="928">
                  <c:v>320</c:v>
                </c:pt>
                <c:pt idx="929">
                  <c:v>320</c:v>
                </c:pt>
                <c:pt idx="930">
                  <c:v>320</c:v>
                </c:pt>
                <c:pt idx="931">
                  <c:v>320</c:v>
                </c:pt>
                <c:pt idx="932">
                  <c:v>320</c:v>
                </c:pt>
                <c:pt idx="933">
                  <c:v>320</c:v>
                </c:pt>
                <c:pt idx="934">
                  <c:v>320</c:v>
                </c:pt>
                <c:pt idx="935">
                  <c:v>320</c:v>
                </c:pt>
                <c:pt idx="936">
                  <c:v>320</c:v>
                </c:pt>
                <c:pt idx="937">
                  <c:v>320</c:v>
                </c:pt>
                <c:pt idx="938">
                  <c:v>320</c:v>
                </c:pt>
                <c:pt idx="939">
                  <c:v>320</c:v>
                </c:pt>
                <c:pt idx="940">
                  <c:v>320</c:v>
                </c:pt>
                <c:pt idx="941">
                  <c:v>320</c:v>
                </c:pt>
                <c:pt idx="942">
                  <c:v>320</c:v>
                </c:pt>
                <c:pt idx="943">
                  <c:v>320</c:v>
                </c:pt>
                <c:pt idx="944">
                  <c:v>320</c:v>
                </c:pt>
                <c:pt idx="945">
                  <c:v>320</c:v>
                </c:pt>
                <c:pt idx="946">
                  <c:v>320</c:v>
                </c:pt>
                <c:pt idx="947">
                  <c:v>320</c:v>
                </c:pt>
                <c:pt idx="948">
                  <c:v>320</c:v>
                </c:pt>
                <c:pt idx="949">
                  <c:v>320</c:v>
                </c:pt>
                <c:pt idx="950">
                  <c:v>320</c:v>
                </c:pt>
                <c:pt idx="951">
                  <c:v>320</c:v>
                </c:pt>
                <c:pt idx="952">
                  <c:v>320</c:v>
                </c:pt>
                <c:pt idx="953">
                  <c:v>320</c:v>
                </c:pt>
                <c:pt idx="954">
                  <c:v>320</c:v>
                </c:pt>
                <c:pt idx="955">
                  <c:v>320</c:v>
                </c:pt>
                <c:pt idx="956">
                  <c:v>320</c:v>
                </c:pt>
                <c:pt idx="957">
                  <c:v>320</c:v>
                </c:pt>
                <c:pt idx="958">
                  <c:v>320</c:v>
                </c:pt>
                <c:pt idx="959">
                  <c:v>320</c:v>
                </c:pt>
                <c:pt idx="960">
                  <c:v>320</c:v>
                </c:pt>
                <c:pt idx="961">
                  <c:v>320</c:v>
                </c:pt>
                <c:pt idx="962">
                  <c:v>320</c:v>
                </c:pt>
                <c:pt idx="963">
                  <c:v>320</c:v>
                </c:pt>
                <c:pt idx="964">
                  <c:v>320</c:v>
                </c:pt>
                <c:pt idx="965">
                  <c:v>320</c:v>
                </c:pt>
                <c:pt idx="966">
                  <c:v>320</c:v>
                </c:pt>
                <c:pt idx="967">
                  <c:v>320</c:v>
                </c:pt>
                <c:pt idx="968">
                  <c:v>320</c:v>
                </c:pt>
                <c:pt idx="969">
                  <c:v>320</c:v>
                </c:pt>
                <c:pt idx="970">
                  <c:v>320</c:v>
                </c:pt>
                <c:pt idx="971">
                  <c:v>320</c:v>
                </c:pt>
                <c:pt idx="972">
                  <c:v>320</c:v>
                </c:pt>
                <c:pt idx="973">
                  <c:v>320</c:v>
                </c:pt>
                <c:pt idx="974">
                  <c:v>320</c:v>
                </c:pt>
                <c:pt idx="975">
                  <c:v>320</c:v>
                </c:pt>
                <c:pt idx="976">
                  <c:v>320</c:v>
                </c:pt>
                <c:pt idx="977">
                  <c:v>320</c:v>
                </c:pt>
                <c:pt idx="978">
                  <c:v>320</c:v>
                </c:pt>
                <c:pt idx="979">
                  <c:v>320</c:v>
                </c:pt>
                <c:pt idx="980">
                  <c:v>320</c:v>
                </c:pt>
                <c:pt idx="981">
                  <c:v>320</c:v>
                </c:pt>
                <c:pt idx="982">
                  <c:v>320</c:v>
                </c:pt>
                <c:pt idx="983">
                  <c:v>320</c:v>
                </c:pt>
                <c:pt idx="984">
                  <c:v>320</c:v>
                </c:pt>
                <c:pt idx="985">
                  <c:v>320</c:v>
                </c:pt>
                <c:pt idx="986">
                  <c:v>320</c:v>
                </c:pt>
                <c:pt idx="987">
                  <c:v>320</c:v>
                </c:pt>
                <c:pt idx="988">
                  <c:v>320</c:v>
                </c:pt>
                <c:pt idx="989">
                  <c:v>320</c:v>
                </c:pt>
                <c:pt idx="990">
                  <c:v>320</c:v>
                </c:pt>
                <c:pt idx="991">
                  <c:v>320</c:v>
                </c:pt>
                <c:pt idx="992">
                  <c:v>320</c:v>
                </c:pt>
                <c:pt idx="993">
                  <c:v>320</c:v>
                </c:pt>
                <c:pt idx="994">
                  <c:v>320</c:v>
                </c:pt>
                <c:pt idx="995">
                  <c:v>320</c:v>
                </c:pt>
                <c:pt idx="996">
                  <c:v>320</c:v>
                </c:pt>
                <c:pt idx="997">
                  <c:v>320</c:v>
                </c:pt>
                <c:pt idx="998">
                  <c:v>320</c:v>
                </c:pt>
                <c:pt idx="999">
                  <c:v>320</c:v>
                </c:pt>
                <c:pt idx="1000">
                  <c:v>320</c:v>
                </c:pt>
                <c:pt idx="1001">
                  <c:v>320</c:v>
                </c:pt>
                <c:pt idx="1002">
                  <c:v>320</c:v>
                </c:pt>
                <c:pt idx="1003">
                  <c:v>320</c:v>
                </c:pt>
                <c:pt idx="1004">
                  <c:v>320</c:v>
                </c:pt>
                <c:pt idx="1005">
                  <c:v>320</c:v>
                </c:pt>
                <c:pt idx="1006">
                  <c:v>320</c:v>
                </c:pt>
                <c:pt idx="1007">
                  <c:v>320</c:v>
                </c:pt>
                <c:pt idx="1008">
                  <c:v>320</c:v>
                </c:pt>
                <c:pt idx="1009">
                  <c:v>320</c:v>
                </c:pt>
                <c:pt idx="1010">
                  <c:v>320</c:v>
                </c:pt>
                <c:pt idx="1011">
                  <c:v>320</c:v>
                </c:pt>
                <c:pt idx="1012">
                  <c:v>320</c:v>
                </c:pt>
                <c:pt idx="1013">
                  <c:v>320</c:v>
                </c:pt>
                <c:pt idx="1014">
                  <c:v>320</c:v>
                </c:pt>
                <c:pt idx="1015">
                  <c:v>320</c:v>
                </c:pt>
                <c:pt idx="1016">
                  <c:v>320</c:v>
                </c:pt>
                <c:pt idx="1017">
                  <c:v>320</c:v>
                </c:pt>
                <c:pt idx="1018">
                  <c:v>320</c:v>
                </c:pt>
                <c:pt idx="1019">
                  <c:v>320</c:v>
                </c:pt>
                <c:pt idx="1020">
                  <c:v>320</c:v>
                </c:pt>
                <c:pt idx="1021">
                  <c:v>320</c:v>
                </c:pt>
                <c:pt idx="1022">
                  <c:v>320</c:v>
                </c:pt>
                <c:pt idx="1023">
                  <c:v>320</c:v>
                </c:pt>
                <c:pt idx="1024">
                  <c:v>320</c:v>
                </c:pt>
                <c:pt idx="1025">
                  <c:v>320</c:v>
                </c:pt>
                <c:pt idx="1026">
                  <c:v>320</c:v>
                </c:pt>
                <c:pt idx="1027">
                  <c:v>320</c:v>
                </c:pt>
                <c:pt idx="1028">
                  <c:v>320</c:v>
                </c:pt>
                <c:pt idx="1029">
                  <c:v>320</c:v>
                </c:pt>
                <c:pt idx="1030">
                  <c:v>320</c:v>
                </c:pt>
                <c:pt idx="1031">
                  <c:v>320</c:v>
                </c:pt>
                <c:pt idx="1032">
                  <c:v>320</c:v>
                </c:pt>
                <c:pt idx="1033">
                  <c:v>320</c:v>
                </c:pt>
                <c:pt idx="1034">
                  <c:v>320</c:v>
                </c:pt>
                <c:pt idx="1035">
                  <c:v>320</c:v>
                </c:pt>
                <c:pt idx="1036">
                  <c:v>320</c:v>
                </c:pt>
                <c:pt idx="1037">
                  <c:v>320</c:v>
                </c:pt>
                <c:pt idx="1038">
                  <c:v>320</c:v>
                </c:pt>
                <c:pt idx="1039">
                  <c:v>320</c:v>
                </c:pt>
                <c:pt idx="1040">
                  <c:v>320</c:v>
                </c:pt>
                <c:pt idx="1041">
                  <c:v>320</c:v>
                </c:pt>
                <c:pt idx="1042">
                  <c:v>320</c:v>
                </c:pt>
                <c:pt idx="1043">
                  <c:v>320</c:v>
                </c:pt>
                <c:pt idx="1044">
                  <c:v>320</c:v>
                </c:pt>
                <c:pt idx="1045">
                  <c:v>320</c:v>
                </c:pt>
                <c:pt idx="1046">
                  <c:v>320</c:v>
                </c:pt>
                <c:pt idx="1047">
                  <c:v>320</c:v>
                </c:pt>
                <c:pt idx="1048">
                  <c:v>320</c:v>
                </c:pt>
                <c:pt idx="1049">
                  <c:v>320</c:v>
                </c:pt>
                <c:pt idx="1050">
                  <c:v>320</c:v>
                </c:pt>
                <c:pt idx="1051">
                  <c:v>320</c:v>
                </c:pt>
                <c:pt idx="1052">
                  <c:v>320</c:v>
                </c:pt>
                <c:pt idx="1053">
                  <c:v>320</c:v>
                </c:pt>
                <c:pt idx="1054">
                  <c:v>320</c:v>
                </c:pt>
                <c:pt idx="1055">
                  <c:v>320</c:v>
                </c:pt>
                <c:pt idx="1056">
                  <c:v>320</c:v>
                </c:pt>
                <c:pt idx="1057">
                  <c:v>320</c:v>
                </c:pt>
                <c:pt idx="1058">
                  <c:v>320</c:v>
                </c:pt>
                <c:pt idx="1059">
                  <c:v>320</c:v>
                </c:pt>
                <c:pt idx="1060">
                  <c:v>320</c:v>
                </c:pt>
                <c:pt idx="1061">
                  <c:v>320</c:v>
                </c:pt>
                <c:pt idx="1062">
                  <c:v>320</c:v>
                </c:pt>
                <c:pt idx="1063">
                  <c:v>320</c:v>
                </c:pt>
                <c:pt idx="1064">
                  <c:v>320</c:v>
                </c:pt>
                <c:pt idx="1065">
                  <c:v>320</c:v>
                </c:pt>
                <c:pt idx="1066">
                  <c:v>320</c:v>
                </c:pt>
                <c:pt idx="1067">
                  <c:v>320</c:v>
                </c:pt>
                <c:pt idx="1068">
                  <c:v>320</c:v>
                </c:pt>
                <c:pt idx="1069">
                  <c:v>320</c:v>
                </c:pt>
                <c:pt idx="1070">
                  <c:v>320</c:v>
                </c:pt>
                <c:pt idx="1071">
                  <c:v>320</c:v>
                </c:pt>
                <c:pt idx="1072">
                  <c:v>320</c:v>
                </c:pt>
                <c:pt idx="1073">
                  <c:v>320</c:v>
                </c:pt>
                <c:pt idx="1074">
                  <c:v>320</c:v>
                </c:pt>
                <c:pt idx="1075">
                  <c:v>320</c:v>
                </c:pt>
                <c:pt idx="1076">
                  <c:v>320</c:v>
                </c:pt>
                <c:pt idx="1077">
                  <c:v>320</c:v>
                </c:pt>
                <c:pt idx="1078">
                  <c:v>320</c:v>
                </c:pt>
                <c:pt idx="1079">
                  <c:v>320</c:v>
                </c:pt>
                <c:pt idx="1080">
                  <c:v>320</c:v>
                </c:pt>
                <c:pt idx="1081">
                  <c:v>320</c:v>
                </c:pt>
                <c:pt idx="1082">
                  <c:v>320</c:v>
                </c:pt>
                <c:pt idx="1083">
                  <c:v>320</c:v>
                </c:pt>
                <c:pt idx="1084">
                  <c:v>320</c:v>
                </c:pt>
                <c:pt idx="1085">
                  <c:v>320</c:v>
                </c:pt>
                <c:pt idx="1086">
                  <c:v>320</c:v>
                </c:pt>
                <c:pt idx="1087">
                  <c:v>320</c:v>
                </c:pt>
                <c:pt idx="1088">
                  <c:v>320</c:v>
                </c:pt>
                <c:pt idx="1089">
                  <c:v>320</c:v>
                </c:pt>
                <c:pt idx="1090">
                  <c:v>320</c:v>
                </c:pt>
                <c:pt idx="1091">
                  <c:v>320</c:v>
                </c:pt>
                <c:pt idx="1092">
                  <c:v>320</c:v>
                </c:pt>
                <c:pt idx="1093">
                  <c:v>320</c:v>
                </c:pt>
                <c:pt idx="1094">
                  <c:v>320</c:v>
                </c:pt>
                <c:pt idx="1095">
                  <c:v>320</c:v>
                </c:pt>
                <c:pt idx="1096">
                  <c:v>320</c:v>
                </c:pt>
                <c:pt idx="1097">
                  <c:v>320</c:v>
                </c:pt>
                <c:pt idx="1098">
                  <c:v>320</c:v>
                </c:pt>
                <c:pt idx="1099">
                  <c:v>320</c:v>
                </c:pt>
                <c:pt idx="1100">
                  <c:v>320</c:v>
                </c:pt>
                <c:pt idx="1101">
                  <c:v>320</c:v>
                </c:pt>
                <c:pt idx="1102">
                  <c:v>320</c:v>
                </c:pt>
                <c:pt idx="1103">
                  <c:v>320</c:v>
                </c:pt>
                <c:pt idx="1104">
                  <c:v>320</c:v>
                </c:pt>
                <c:pt idx="1105">
                  <c:v>320</c:v>
                </c:pt>
                <c:pt idx="1106">
                  <c:v>320</c:v>
                </c:pt>
                <c:pt idx="1107">
                  <c:v>320</c:v>
                </c:pt>
                <c:pt idx="1108">
                  <c:v>320</c:v>
                </c:pt>
                <c:pt idx="1109">
                  <c:v>320</c:v>
                </c:pt>
                <c:pt idx="1110">
                  <c:v>320</c:v>
                </c:pt>
                <c:pt idx="1111">
                  <c:v>320</c:v>
                </c:pt>
                <c:pt idx="1112">
                  <c:v>320</c:v>
                </c:pt>
                <c:pt idx="1113">
                  <c:v>320</c:v>
                </c:pt>
                <c:pt idx="1114">
                  <c:v>320</c:v>
                </c:pt>
                <c:pt idx="1115">
                  <c:v>320</c:v>
                </c:pt>
                <c:pt idx="1116">
                  <c:v>320</c:v>
                </c:pt>
                <c:pt idx="1117">
                  <c:v>320</c:v>
                </c:pt>
                <c:pt idx="1118">
                  <c:v>320</c:v>
                </c:pt>
                <c:pt idx="1119">
                  <c:v>320</c:v>
                </c:pt>
                <c:pt idx="1120">
                  <c:v>320</c:v>
                </c:pt>
                <c:pt idx="1121">
                  <c:v>320</c:v>
                </c:pt>
                <c:pt idx="1122">
                  <c:v>320</c:v>
                </c:pt>
                <c:pt idx="1123">
                  <c:v>320</c:v>
                </c:pt>
                <c:pt idx="1124">
                  <c:v>320</c:v>
                </c:pt>
                <c:pt idx="1125">
                  <c:v>320</c:v>
                </c:pt>
                <c:pt idx="1126">
                  <c:v>320</c:v>
                </c:pt>
                <c:pt idx="1127">
                  <c:v>320</c:v>
                </c:pt>
                <c:pt idx="1128">
                  <c:v>320</c:v>
                </c:pt>
                <c:pt idx="1129">
                  <c:v>320</c:v>
                </c:pt>
                <c:pt idx="1130">
                  <c:v>320</c:v>
                </c:pt>
                <c:pt idx="1131">
                  <c:v>320</c:v>
                </c:pt>
                <c:pt idx="1132">
                  <c:v>320</c:v>
                </c:pt>
                <c:pt idx="1133">
                  <c:v>320</c:v>
                </c:pt>
                <c:pt idx="1134">
                  <c:v>320</c:v>
                </c:pt>
                <c:pt idx="1135">
                  <c:v>320</c:v>
                </c:pt>
                <c:pt idx="1136">
                  <c:v>320</c:v>
                </c:pt>
                <c:pt idx="1137">
                  <c:v>320</c:v>
                </c:pt>
                <c:pt idx="1138">
                  <c:v>320</c:v>
                </c:pt>
                <c:pt idx="1139">
                  <c:v>320</c:v>
                </c:pt>
                <c:pt idx="1140">
                  <c:v>320</c:v>
                </c:pt>
                <c:pt idx="1141">
                  <c:v>320</c:v>
                </c:pt>
                <c:pt idx="1142">
                  <c:v>320</c:v>
                </c:pt>
                <c:pt idx="1143">
                  <c:v>320</c:v>
                </c:pt>
                <c:pt idx="1144">
                  <c:v>320</c:v>
                </c:pt>
                <c:pt idx="1145">
                  <c:v>320</c:v>
                </c:pt>
                <c:pt idx="1146">
                  <c:v>320</c:v>
                </c:pt>
                <c:pt idx="1147">
                  <c:v>320</c:v>
                </c:pt>
                <c:pt idx="1148">
                  <c:v>320</c:v>
                </c:pt>
                <c:pt idx="1149">
                  <c:v>320</c:v>
                </c:pt>
                <c:pt idx="1150">
                  <c:v>320</c:v>
                </c:pt>
                <c:pt idx="1151">
                  <c:v>320</c:v>
                </c:pt>
                <c:pt idx="1152">
                  <c:v>320</c:v>
                </c:pt>
                <c:pt idx="1153">
                  <c:v>320</c:v>
                </c:pt>
                <c:pt idx="1154">
                  <c:v>320</c:v>
                </c:pt>
                <c:pt idx="1155">
                  <c:v>320</c:v>
                </c:pt>
                <c:pt idx="1156">
                  <c:v>320</c:v>
                </c:pt>
                <c:pt idx="1157">
                  <c:v>320</c:v>
                </c:pt>
                <c:pt idx="1158">
                  <c:v>320</c:v>
                </c:pt>
                <c:pt idx="1159">
                  <c:v>320</c:v>
                </c:pt>
                <c:pt idx="1160">
                  <c:v>240</c:v>
                </c:pt>
                <c:pt idx="1161">
                  <c:v>240</c:v>
                </c:pt>
                <c:pt idx="1162">
                  <c:v>240</c:v>
                </c:pt>
                <c:pt idx="1163">
                  <c:v>240</c:v>
                </c:pt>
                <c:pt idx="1164">
                  <c:v>240</c:v>
                </c:pt>
                <c:pt idx="1165">
                  <c:v>240</c:v>
                </c:pt>
                <c:pt idx="1166">
                  <c:v>240</c:v>
                </c:pt>
                <c:pt idx="1167">
                  <c:v>240</c:v>
                </c:pt>
                <c:pt idx="1168">
                  <c:v>240</c:v>
                </c:pt>
                <c:pt idx="1169">
                  <c:v>240</c:v>
                </c:pt>
                <c:pt idx="1170">
                  <c:v>240</c:v>
                </c:pt>
                <c:pt idx="1171">
                  <c:v>240</c:v>
                </c:pt>
                <c:pt idx="1172">
                  <c:v>240</c:v>
                </c:pt>
                <c:pt idx="1173">
                  <c:v>240</c:v>
                </c:pt>
                <c:pt idx="1174">
                  <c:v>240</c:v>
                </c:pt>
                <c:pt idx="1175">
                  <c:v>160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</c:v>
                </c:pt>
                <c:pt idx="1180">
                  <c:v>160</c:v>
                </c:pt>
                <c:pt idx="1181">
                  <c:v>160</c:v>
                </c:pt>
                <c:pt idx="1182">
                  <c:v>160</c:v>
                </c:pt>
                <c:pt idx="1183">
                  <c:v>160</c:v>
                </c:pt>
                <c:pt idx="1184">
                  <c:v>160</c:v>
                </c:pt>
                <c:pt idx="1185">
                  <c:v>320</c:v>
                </c:pt>
                <c:pt idx="1186">
                  <c:v>320</c:v>
                </c:pt>
                <c:pt idx="1187">
                  <c:v>320</c:v>
                </c:pt>
                <c:pt idx="1188">
                  <c:v>320</c:v>
                </c:pt>
                <c:pt idx="1189">
                  <c:v>320</c:v>
                </c:pt>
                <c:pt idx="1190">
                  <c:v>160</c:v>
                </c:pt>
                <c:pt idx="1191">
                  <c:v>160</c:v>
                </c:pt>
                <c:pt idx="1192">
                  <c:v>160</c:v>
                </c:pt>
                <c:pt idx="1193">
                  <c:v>160</c:v>
                </c:pt>
                <c:pt idx="1194">
                  <c:v>160</c:v>
                </c:pt>
                <c:pt idx="1195">
                  <c:v>160</c:v>
                </c:pt>
                <c:pt idx="1196">
                  <c:v>160</c:v>
                </c:pt>
                <c:pt idx="1197">
                  <c:v>160</c:v>
                </c:pt>
                <c:pt idx="1198">
                  <c:v>160</c:v>
                </c:pt>
                <c:pt idx="1199">
                  <c:v>160</c:v>
                </c:pt>
                <c:pt idx="1200">
                  <c:v>320</c:v>
                </c:pt>
                <c:pt idx="1201">
                  <c:v>320</c:v>
                </c:pt>
                <c:pt idx="1202">
                  <c:v>320</c:v>
                </c:pt>
                <c:pt idx="1203">
                  <c:v>320</c:v>
                </c:pt>
                <c:pt idx="1204">
                  <c:v>320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240</c:v>
                </c:pt>
                <c:pt idx="1216">
                  <c:v>240</c:v>
                </c:pt>
                <c:pt idx="1217">
                  <c:v>240</c:v>
                </c:pt>
                <c:pt idx="1218">
                  <c:v>240</c:v>
                </c:pt>
                <c:pt idx="1219">
                  <c:v>240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240</c:v>
                </c:pt>
                <c:pt idx="1231">
                  <c:v>240</c:v>
                </c:pt>
                <c:pt idx="1232">
                  <c:v>240</c:v>
                </c:pt>
                <c:pt idx="1233">
                  <c:v>240</c:v>
                </c:pt>
                <c:pt idx="1234">
                  <c:v>240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2-4696-85B1-5319EA1E4528}"/>
            </c:ext>
          </c:extLst>
        </c:ser>
        <c:ser>
          <c:idx val="1"/>
          <c:order val="1"/>
          <c:tx>
            <c:strRef>
              <c:f>'Curva de Demanda'!$AI$5</c:f>
              <c:strCache>
                <c:ptCount val="1"/>
                <c:pt idx="0">
                  <c:v>Dmédia [KW]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'Curva de Demanda'!$P$4:$P$1444</c:f>
              <c:numCache>
                <c:formatCode>0</c:formatCode>
                <c:ptCount val="1441"/>
                <c:pt idx="0">
                  <c:v>299.7362942401092</c:v>
                </c:pt>
                <c:pt idx="1">
                  <c:v>299.7362942401092</c:v>
                </c:pt>
                <c:pt idx="2">
                  <c:v>299.7362942401092</c:v>
                </c:pt>
                <c:pt idx="3">
                  <c:v>299.7362942401092</c:v>
                </c:pt>
                <c:pt idx="4">
                  <c:v>299.7362942401092</c:v>
                </c:pt>
                <c:pt idx="5">
                  <c:v>299.7362942401092</c:v>
                </c:pt>
                <c:pt idx="6">
                  <c:v>299.7362942401092</c:v>
                </c:pt>
                <c:pt idx="7">
                  <c:v>299.7362942401092</c:v>
                </c:pt>
                <c:pt idx="8">
                  <c:v>299.7362942401092</c:v>
                </c:pt>
                <c:pt idx="9">
                  <c:v>299.7362942401092</c:v>
                </c:pt>
                <c:pt idx="10">
                  <c:v>299.7362942401092</c:v>
                </c:pt>
                <c:pt idx="11">
                  <c:v>299.7362942401092</c:v>
                </c:pt>
                <c:pt idx="12">
                  <c:v>299.7362942401092</c:v>
                </c:pt>
                <c:pt idx="13">
                  <c:v>299.7362942401092</c:v>
                </c:pt>
                <c:pt idx="14">
                  <c:v>299.7362942401092</c:v>
                </c:pt>
                <c:pt idx="15">
                  <c:v>299.7362942401092</c:v>
                </c:pt>
                <c:pt idx="16">
                  <c:v>299.7362942401092</c:v>
                </c:pt>
                <c:pt idx="17">
                  <c:v>299.7362942401092</c:v>
                </c:pt>
                <c:pt idx="18">
                  <c:v>299.7362942401092</c:v>
                </c:pt>
                <c:pt idx="19">
                  <c:v>299.7362942401092</c:v>
                </c:pt>
                <c:pt idx="20">
                  <c:v>299.7362942401092</c:v>
                </c:pt>
                <c:pt idx="21">
                  <c:v>299.7362942401092</c:v>
                </c:pt>
                <c:pt idx="22">
                  <c:v>299.7362942401092</c:v>
                </c:pt>
                <c:pt idx="23">
                  <c:v>299.7362942401092</c:v>
                </c:pt>
                <c:pt idx="24">
                  <c:v>299.7362942401092</c:v>
                </c:pt>
                <c:pt idx="25">
                  <c:v>299.7362942401092</c:v>
                </c:pt>
                <c:pt idx="26">
                  <c:v>299.7362942401092</c:v>
                </c:pt>
                <c:pt idx="27">
                  <c:v>299.7362942401092</c:v>
                </c:pt>
                <c:pt idx="28">
                  <c:v>299.7362942401092</c:v>
                </c:pt>
                <c:pt idx="29">
                  <c:v>299.7362942401092</c:v>
                </c:pt>
                <c:pt idx="30">
                  <c:v>299.7362942401092</c:v>
                </c:pt>
                <c:pt idx="31">
                  <c:v>299.7362942401092</c:v>
                </c:pt>
                <c:pt idx="32">
                  <c:v>299.7362942401092</c:v>
                </c:pt>
                <c:pt idx="33">
                  <c:v>299.7362942401092</c:v>
                </c:pt>
                <c:pt idx="34">
                  <c:v>299.7362942401092</c:v>
                </c:pt>
                <c:pt idx="35">
                  <c:v>299.7362942401092</c:v>
                </c:pt>
                <c:pt idx="36">
                  <c:v>299.7362942401092</c:v>
                </c:pt>
                <c:pt idx="37">
                  <c:v>299.7362942401092</c:v>
                </c:pt>
                <c:pt idx="38">
                  <c:v>299.7362942401092</c:v>
                </c:pt>
                <c:pt idx="39">
                  <c:v>299.7362942401092</c:v>
                </c:pt>
                <c:pt idx="40">
                  <c:v>299.7362942401092</c:v>
                </c:pt>
                <c:pt idx="41">
                  <c:v>299.7362942401092</c:v>
                </c:pt>
                <c:pt idx="42">
                  <c:v>299.7362942401092</c:v>
                </c:pt>
                <c:pt idx="43">
                  <c:v>299.7362942401092</c:v>
                </c:pt>
                <c:pt idx="44">
                  <c:v>299.7362942401092</c:v>
                </c:pt>
                <c:pt idx="45">
                  <c:v>299.7362942401092</c:v>
                </c:pt>
                <c:pt idx="46">
                  <c:v>299.7362942401092</c:v>
                </c:pt>
                <c:pt idx="47">
                  <c:v>299.7362942401092</c:v>
                </c:pt>
                <c:pt idx="48">
                  <c:v>299.7362942401092</c:v>
                </c:pt>
                <c:pt idx="49">
                  <c:v>299.7362942401092</c:v>
                </c:pt>
                <c:pt idx="50">
                  <c:v>299.7362942401092</c:v>
                </c:pt>
                <c:pt idx="51">
                  <c:v>299.7362942401092</c:v>
                </c:pt>
                <c:pt idx="52">
                  <c:v>299.7362942401092</c:v>
                </c:pt>
                <c:pt idx="53">
                  <c:v>299.7362942401092</c:v>
                </c:pt>
                <c:pt idx="54">
                  <c:v>299.7362942401092</c:v>
                </c:pt>
                <c:pt idx="55">
                  <c:v>299.7362942401092</c:v>
                </c:pt>
                <c:pt idx="56">
                  <c:v>299.7362942401092</c:v>
                </c:pt>
                <c:pt idx="57">
                  <c:v>299.7362942401092</c:v>
                </c:pt>
                <c:pt idx="58">
                  <c:v>299.7362942401092</c:v>
                </c:pt>
                <c:pt idx="59">
                  <c:v>299.7362942401092</c:v>
                </c:pt>
                <c:pt idx="60">
                  <c:v>299.7362942401092</c:v>
                </c:pt>
                <c:pt idx="61">
                  <c:v>299.7362942401092</c:v>
                </c:pt>
                <c:pt idx="62">
                  <c:v>299.7362942401092</c:v>
                </c:pt>
                <c:pt idx="63">
                  <c:v>299.7362942401092</c:v>
                </c:pt>
                <c:pt idx="64">
                  <c:v>299.7362942401092</c:v>
                </c:pt>
                <c:pt idx="65">
                  <c:v>299.7362942401092</c:v>
                </c:pt>
                <c:pt idx="66">
                  <c:v>299.7362942401092</c:v>
                </c:pt>
                <c:pt idx="67">
                  <c:v>299.7362942401092</c:v>
                </c:pt>
                <c:pt idx="68">
                  <c:v>299.7362942401092</c:v>
                </c:pt>
                <c:pt idx="69">
                  <c:v>299.7362942401092</c:v>
                </c:pt>
                <c:pt idx="70">
                  <c:v>299.7362942401092</c:v>
                </c:pt>
                <c:pt idx="71">
                  <c:v>299.7362942401092</c:v>
                </c:pt>
                <c:pt idx="72">
                  <c:v>299.7362942401092</c:v>
                </c:pt>
                <c:pt idx="73">
                  <c:v>299.7362942401092</c:v>
                </c:pt>
                <c:pt idx="74">
                  <c:v>299.7362942401092</c:v>
                </c:pt>
                <c:pt idx="75">
                  <c:v>299.7362942401092</c:v>
                </c:pt>
                <c:pt idx="76">
                  <c:v>299.7362942401092</c:v>
                </c:pt>
                <c:pt idx="77">
                  <c:v>299.7362942401092</c:v>
                </c:pt>
                <c:pt idx="78">
                  <c:v>299.7362942401092</c:v>
                </c:pt>
                <c:pt idx="79">
                  <c:v>299.7362942401092</c:v>
                </c:pt>
                <c:pt idx="80">
                  <c:v>299.7362942401092</c:v>
                </c:pt>
                <c:pt idx="81">
                  <c:v>299.7362942401092</c:v>
                </c:pt>
                <c:pt idx="82">
                  <c:v>299.7362942401092</c:v>
                </c:pt>
                <c:pt idx="83">
                  <c:v>299.7362942401092</c:v>
                </c:pt>
                <c:pt idx="84">
                  <c:v>299.7362942401092</c:v>
                </c:pt>
                <c:pt idx="85">
                  <c:v>299.7362942401092</c:v>
                </c:pt>
                <c:pt idx="86">
                  <c:v>299.7362942401092</c:v>
                </c:pt>
                <c:pt idx="87">
                  <c:v>299.7362942401092</c:v>
                </c:pt>
                <c:pt idx="88">
                  <c:v>299.7362942401092</c:v>
                </c:pt>
                <c:pt idx="89">
                  <c:v>299.7362942401092</c:v>
                </c:pt>
                <c:pt idx="90">
                  <c:v>299.7362942401092</c:v>
                </c:pt>
                <c:pt idx="91">
                  <c:v>299.7362942401092</c:v>
                </c:pt>
                <c:pt idx="92">
                  <c:v>299.7362942401092</c:v>
                </c:pt>
                <c:pt idx="93">
                  <c:v>299.7362942401092</c:v>
                </c:pt>
                <c:pt idx="94">
                  <c:v>299.7362942401092</c:v>
                </c:pt>
                <c:pt idx="95">
                  <c:v>299.7362942401092</c:v>
                </c:pt>
                <c:pt idx="96">
                  <c:v>299.7362942401092</c:v>
                </c:pt>
                <c:pt idx="97">
                  <c:v>299.7362942401092</c:v>
                </c:pt>
                <c:pt idx="98">
                  <c:v>299.7362942401092</c:v>
                </c:pt>
                <c:pt idx="99">
                  <c:v>299.7362942401092</c:v>
                </c:pt>
                <c:pt idx="100">
                  <c:v>299.7362942401092</c:v>
                </c:pt>
                <c:pt idx="101">
                  <c:v>299.7362942401092</c:v>
                </c:pt>
                <c:pt idx="102">
                  <c:v>299.7362942401092</c:v>
                </c:pt>
                <c:pt idx="103">
                  <c:v>299.7362942401092</c:v>
                </c:pt>
                <c:pt idx="104">
                  <c:v>299.7362942401092</c:v>
                </c:pt>
                <c:pt idx="105">
                  <c:v>299.7362942401092</c:v>
                </c:pt>
                <c:pt idx="106">
                  <c:v>299.7362942401092</c:v>
                </c:pt>
                <c:pt idx="107">
                  <c:v>299.7362942401092</c:v>
                </c:pt>
                <c:pt idx="108">
                  <c:v>299.7362942401092</c:v>
                </c:pt>
                <c:pt idx="109">
                  <c:v>299.7362942401092</c:v>
                </c:pt>
                <c:pt idx="110">
                  <c:v>299.7362942401092</c:v>
                </c:pt>
                <c:pt idx="111">
                  <c:v>299.7362942401092</c:v>
                </c:pt>
                <c:pt idx="112">
                  <c:v>299.7362942401092</c:v>
                </c:pt>
                <c:pt idx="113">
                  <c:v>299.7362942401092</c:v>
                </c:pt>
                <c:pt idx="114">
                  <c:v>299.7362942401092</c:v>
                </c:pt>
                <c:pt idx="115">
                  <c:v>299.7362942401092</c:v>
                </c:pt>
                <c:pt idx="116">
                  <c:v>299.7362942401092</c:v>
                </c:pt>
                <c:pt idx="117">
                  <c:v>299.7362942401092</c:v>
                </c:pt>
                <c:pt idx="118">
                  <c:v>299.7362942401092</c:v>
                </c:pt>
                <c:pt idx="119">
                  <c:v>299.7362942401092</c:v>
                </c:pt>
                <c:pt idx="120">
                  <c:v>299.7362942401092</c:v>
                </c:pt>
                <c:pt idx="121">
                  <c:v>299.7362942401092</c:v>
                </c:pt>
                <c:pt idx="122">
                  <c:v>299.7362942401092</c:v>
                </c:pt>
                <c:pt idx="123">
                  <c:v>299.7362942401092</c:v>
                </c:pt>
                <c:pt idx="124">
                  <c:v>299.7362942401092</c:v>
                </c:pt>
                <c:pt idx="125">
                  <c:v>299.7362942401092</c:v>
                </c:pt>
                <c:pt idx="126">
                  <c:v>299.7362942401092</c:v>
                </c:pt>
                <c:pt idx="127">
                  <c:v>299.7362942401092</c:v>
                </c:pt>
                <c:pt idx="128">
                  <c:v>299.7362942401092</c:v>
                </c:pt>
                <c:pt idx="129">
                  <c:v>299.7362942401092</c:v>
                </c:pt>
                <c:pt idx="130">
                  <c:v>299.7362942401092</c:v>
                </c:pt>
                <c:pt idx="131">
                  <c:v>299.7362942401092</c:v>
                </c:pt>
                <c:pt idx="132">
                  <c:v>299.7362942401092</c:v>
                </c:pt>
                <c:pt idx="133">
                  <c:v>299.7362942401092</c:v>
                </c:pt>
                <c:pt idx="134">
                  <c:v>299.7362942401092</c:v>
                </c:pt>
                <c:pt idx="135">
                  <c:v>299.7362942401092</c:v>
                </c:pt>
                <c:pt idx="136">
                  <c:v>299.7362942401092</c:v>
                </c:pt>
                <c:pt idx="137">
                  <c:v>299.7362942401092</c:v>
                </c:pt>
                <c:pt idx="138">
                  <c:v>299.7362942401092</c:v>
                </c:pt>
                <c:pt idx="139">
                  <c:v>299.7362942401092</c:v>
                </c:pt>
                <c:pt idx="140">
                  <c:v>299.7362942401092</c:v>
                </c:pt>
                <c:pt idx="141">
                  <c:v>299.7362942401092</c:v>
                </c:pt>
                <c:pt idx="142">
                  <c:v>299.7362942401092</c:v>
                </c:pt>
                <c:pt idx="143">
                  <c:v>299.7362942401092</c:v>
                </c:pt>
                <c:pt idx="144">
                  <c:v>299.7362942401092</c:v>
                </c:pt>
                <c:pt idx="145">
                  <c:v>299.7362942401092</c:v>
                </c:pt>
                <c:pt idx="146">
                  <c:v>299.7362942401092</c:v>
                </c:pt>
                <c:pt idx="147">
                  <c:v>299.7362942401092</c:v>
                </c:pt>
                <c:pt idx="148">
                  <c:v>299.7362942401092</c:v>
                </c:pt>
                <c:pt idx="149">
                  <c:v>299.7362942401092</c:v>
                </c:pt>
                <c:pt idx="150">
                  <c:v>299.7362942401092</c:v>
                </c:pt>
                <c:pt idx="151">
                  <c:v>299.7362942401092</c:v>
                </c:pt>
                <c:pt idx="152">
                  <c:v>299.7362942401092</c:v>
                </c:pt>
                <c:pt idx="153">
                  <c:v>299.7362942401092</c:v>
                </c:pt>
                <c:pt idx="154">
                  <c:v>299.7362942401092</c:v>
                </c:pt>
                <c:pt idx="155">
                  <c:v>299.7362942401092</c:v>
                </c:pt>
                <c:pt idx="156">
                  <c:v>299.7362942401092</c:v>
                </c:pt>
                <c:pt idx="157">
                  <c:v>299.7362942401092</c:v>
                </c:pt>
                <c:pt idx="158">
                  <c:v>299.7362942401092</c:v>
                </c:pt>
                <c:pt idx="159">
                  <c:v>299.7362942401092</c:v>
                </c:pt>
                <c:pt idx="160">
                  <c:v>299.7362942401092</c:v>
                </c:pt>
                <c:pt idx="161">
                  <c:v>299.7362942401092</c:v>
                </c:pt>
                <c:pt idx="162">
                  <c:v>299.7362942401092</c:v>
                </c:pt>
                <c:pt idx="163">
                  <c:v>299.7362942401092</c:v>
                </c:pt>
                <c:pt idx="164">
                  <c:v>299.7362942401092</c:v>
                </c:pt>
                <c:pt idx="165">
                  <c:v>299.7362942401092</c:v>
                </c:pt>
                <c:pt idx="166">
                  <c:v>299.7362942401092</c:v>
                </c:pt>
                <c:pt idx="167">
                  <c:v>299.7362942401092</c:v>
                </c:pt>
                <c:pt idx="168">
                  <c:v>299.7362942401092</c:v>
                </c:pt>
                <c:pt idx="169">
                  <c:v>299.7362942401092</c:v>
                </c:pt>
                <c:pt idx="170">
                  <c:v>299.7362942401092</c:v>
                </c:pt>
                <c:pt idx="171">
                  <c:v>299.7362942401092</c:v>
                </c:pt>
                <c:pt idx="172">
                  <c:v>299.7362942401092</c:v>
                </c:pt>
                <c:pt idx="173">
                  <c:v>299.7362942401092</c:v>
                </c:pt>
                <c:pt idx="174">
                  <c:v>299.7362942401092</c:v>
                </c:pt>
                <c:pt idx="175">
                  <c:v>299.7362942401092</c:v>
                </c:pt>
                <c:pt idx="176">
                  <c:v>299.7362942401092</c:v>
                </c:pt>
                <c:pt idx="177">
                  <c:v>299.7362942401092</c:v>
                </c:pt>
                <c:pt idx="178">
                  <c:v>299.7362942401092</c:v>
                </c:pt>
                <c:pt idx="179">
                  <c:v>299.7362942401092</c:v>
                </c:pt>
                <c:pt idx="180">
                  <c:v>299.7362942401092</c:v>
                </c:pt>
                <c:pt idx="181">
                  <c:v>299.7362942401092</c:v>
                </c:pt>
                <c:pt idx="182">
                  <c:v>299.7362942401092</c:v>
                </c:pt>
                <c:pt idx="183">
                  <c:v>299.7362942401092</c:v>
                </c:pt>
                <c:pt idx="184">
                  <c:v>299.7362942401092</c:v>
                </c:pt>
                <c:pt idx="185">
                  <c:v>299.7362942401092</c:v>
                </c:pt>
                <c:pt idx="186">
                  <c:v>299.7362942401092</c:v>
                </c:pt>
                <c:pt idx="187">
                  <c:v>299.7362942401092</c:v>
                </c:pt>
                <c:pt idx="188">
                  <c:v>299.7362942401092</c:v>
                </c:pt>
                <c:pt idx="189">
                  <c:v>299.7362942401092</c:v>
                </c:pt>
                <c:pt idx="190">
                  <c:v>299.7362942401092</c:v>
                </c:pt>
                <c:pt idx="191">
                  <c:v>299.7362942401092</c:v>
                </c:pt>
                <c:pt idx="192">
                  <c:v>299.7362942401092</c:v>
                </c:pt>
                <c:pt idx="193">
                  <c:v>299.7362942401092</c:v>
                </c:pt>
                <c:pt idx="194">
                  <c:v>299.7362942401092</c:v>
                </c:pt>
                <c:pt idx="195">
                  <c:v>299.7362942401092</c:v>
                </c:pt>
                <c:pt idx="196">
                  <c:v>299.7362942401092</c:v>
                </c:pt>
                <c:pt idx="197">
                  <c:v>299.7362942401092</c:v>
                </c:pt>
                <c:pt idx="198">
                  <c:v>299.7362942401092</c:v>
                </c:pt>
                <c:pt idx="199">
                  <c:v>299.7362942401092</c:v>
                </c:pt>
                <c:pt idx="200">
                  <c:v>299.7362942401092</c:v>
                </c:pt>
                <c:pt idx="201">
                  <c:v>299.7362942401092</c:v>
                </c:pt>
                <c:pt idx="202">
                  <c:v>299.7362942401092</c:v>
                </c:pt>
                <c:pt idx="203">
                  <c:v>299.7362942401092</c:v>
                </c:pt>
                <c:pt idx="204">
                  <c:v>299.7362942401092</c:v>
                </c:pt>
                <c:pt idx="205">
                  <c:v>299.7362942401092</c:v>
                </c:pt>
                <c:pt idx="206">
                  <c:v>299.7362942401092</c:v>
                </c:pt>
                <c:pt idx="207">
                  <c:v>299.7362942401092</c:v>
                </c:pt>
                <c:pt idx="208">
                  <c:v>299.7362942401092</c:v>
                </c:pt>
                <c:pt idx="209">
                  <c:v>299.7362942401092</c:v>
                </c:pt>
                <c:pt idx="210">
                  <c:v>299.7362942401092</c:v>
                </c:pt>
                <c:pt idx="211">
                  <c:v>299.7362942401092</c:v>
                </c:pt>
                <c:pt idx="212">
                  <c:v>299.7362942401092</c:v>
                </c:pt>
                <c:pt idx="213">
                  <c:v>299.7362942401092</c:v>
                </c:pt>
                <c:pt idx="214">
                  <c:v>299.7362942401092</c:v>
                </c:pt>
                <c:pt idx="215">
                  <c:v>299.7362942401092</c:v>
                </c:pt>
                <c:pt idx="216">
                  <c:v>299.7362942401092</c:v>
                </c:pt>
                <c:pt idx="217">
                  <c:v>299.7362942401092</c:v>
                </c:pt>
                <c:pt idx="218">
                  <c:v>299.7362942401092</c:v>
                </c:pt>
                <c:pt idx="219">
                  <c:v>299.7362942401092</c:v>
                </c:pt>
                <c:pt idx="220">
                  <c:v>299.7362942401092</c:v>
                </c:pt>
                <c:pt idx="221">
                  <c:v>299.7362942401092</c:v>
                </c:pt>
                <c:pt idx="222">
                  <c:v>299.7362942401092</c:v>
                </c:pt>
                <c:pt idx="223">
                  <c:v>299.7362942401092</c:v>
                </c:pt>
                <c:pt idx="224">
                  <c:v>299.7362942401092</c:v>
                </c:pt>
                <c:pt idx="225">
                  <c:v>299.7362942401092</c:v>
                </c:pt>
                <c:pt idx="226">
                  <c:v>299.7362942401092</c:v>
                </c:pt>
                <c:pt idx="227">
                  <c:v>299.7362942401092</c:v>
                </c:pt>
                <c:pt idx="228">
                  <c:v>299.7362942401092</c:v>
                </c:pt>
                <c:pt idx="229">
                  <c:v>299.7362942401092</c:v>
                </c:pt>
                <c:pt idx="230">
                  <c:v>299.7362942401092</c:v>
                </c:pt>
                <c:pt idx="231">
                  <c:v>299.7362942401092</c:v>
                </c:pt>
                <c:pt idx="232">
                  <c:v>299.7362942401092</c:v>
                </c:pt>
                <c:pt idx="233">
                  <c:v>299.7362942401092</c:v>
                </c:pt>
                <c:pt idx="234">
                  <c:v>299.7362942401092</c:v>
                </c:pt>
                <c:pt idx="235">
                  <c:v>299.7362942401092</c:v>
                </c:pt>
                <c:pt idx="236">
                  <c:v>299.7362942401092</c:v>
                </c:pt>
                <c:pt idx="237">
                  <c:v>299.7362942401092</c:v>
                </c:pt>
                <c:pt idx="238">
                  <c:v>299.7362942401092</c:v>
                </c:pt>
                <c:pt idx="239">
                  <c:v>299.7362942401092</c:v>
                </c:pt>
                <c:pt idx="240">
                  <c:v>299.7362942401092</c:v>
                </c:pt>
                <c:pt idx="241">
                  <c:v>299.7362942401092</c:v>
                </c:pt>
                <c:pt idx="242">
                  <c:v>299.7362942401092</c:v>
                </c:pt>
                <c:pt idx="243">
                  <c:v>299.7362942401092</c:v>
                </c:pt>
                <c:pt idx="244">
                  <c:v>299.7362942401092</c:v>
                </c:pt>
                <c:pt idx="245">
                  <c:v>299.7362942401092</c:v>
                </c:pt>
                <c:pt idx="246">
                  <c:v>299.7362942401092</c:v>
                </c:pt>
                <c:pt idx="247">
                  <c:v>299.7362942401092</c:v>
                </c:pt>
                <c:pt idx="248">
                  <c:v>299.7362942401092</c:v>
                </c:pt>
                <c:pt idx="249">
                  <c:v>299.7362942401092</c:v>
                </c:pt>
                <c:pt idx="250">
                  <c:v>299.7362942401092</c:v>
                </c:pt>
                <c:pt idx="251">
                  <c:v>299.7362942401092</c:v>
                </c:pt>
                <c:pt idx="252">
                  <c:v>299.7362942401092</c:v>
                </c:pt>
                <c:pt idx="253">
                  <c:v>299.7362942401092</c:v>
                </c:pt>
                <c:pt idx="254">
                  <c:v>299.7362942401092</c:v>
                </c:pt>
                <c:pt idx="255">
                  <c:v>299.7362942401092</c:v>
                </c:pt>
                <c:pt idx="256">
                  <c:v>299.7362942401092</c:v>
                </c:pt>
                <c:pt idx="257">
                  <c:v>299.7362942401092</c:v>
                </c:pt>
                <c:pt idx="258">
                  <c:v>299.7362942401092</c:v>
                </c:pt>
                <c:pt idx="259">
                  <c:v>299.7362942401092</c:v>
                </c:pt>
                <c:pt idx="260">
                  <c:v>299.7362942401092</c:v>
                </c:pt>
                <c:pt idx="261">
                  <c:v>299.7362942401092</c:v>
                </c:pt>
                <c:pt idx="262">
                  <c:v>299.7362942401092</c:v>
                </c:pt>
                <c:pt idx="263">
                  <c:v>299.7362942401092</c:v>
                </c:pt>
                <c:pt idx="264">
                  <c:v>299.7362942401092</c:v>
                </c:pt>
                <c:pt idx="265">
                  <c:v>299.7362942401092</c:v>
                </c:pt>
                <c:pt idx="266">
                  <c:v>299.7362942401092</c:v>
                </c:pt>
                <c:pt idx="267">
                  <c:v>299.7362942401092</c:v>
                </c:pt>
                <c:pt idx="268">
                  <c:v>299.7362942401092</c:v>
                </c:pt>
                <c:pt idx="269">
                  <c:v>299.7362942401092</c:v>
                </c:pt>
                <c:pt idx="270">
                  <c:v>299.7362942401092</c:v>
                </c:pt>
                <c:pt idx="271">
                  <c:v>299.7362942401092</c:v>
                </c:pt>
                <c:pt idx="272">
                  <c:v>299.7362942401092</c:v>
                </c:pt>
                <c:pt idx="273">
                  <c:v>299.7362942401092</c:v>
                </c:pt>
                <c:pt idx="274">
                  <c:v>299.7362942401092</c:v>
                </c:pt>
                <c:pt idx="275">
                  <c:v>299.7362942401092</c:v>
                </c:pt>
                <c:pt idx="276">
                  <c:v>299.7362942401092</c:v>
                </c:pt>
                <c:pt idx="277">
                  <c:v>299.7362942401092</c:v>
                </c:pt>
                <c:pt idx="278">
                  <c:v>299.7362942401092</c:v>
                </c:pt>
                <c:pt idx="279">
                  <c:v>299.7362942401092</c:v>
                </c:pt>
                <c:pt idx="280">
                  <c:v>299.7362942401092</c:v>
                </c:pt>
                <c:pt idx="281">
                  <c:v>299.7362942401092</c:v>
                </c:pt>
                <c:pt idx="282">
                  <c:v>299.7362942401092</c:v>
                </c:pt>
                <c:pt idx="283">
                  <c:v>299.7362942401092</c:v>
                </c:pt>
                <c:pt idx="284">
                  <c:v>299.7362942401092</c:v>
                </c:pt>
                <c:pt idx="285">
                  <c:v>299.7362942401092</c:v>
                </c:pt>
                <c:pt idx="286">
                  <c:v>299.7362942401092</c:v>
                </c:pt>
                <c:pt idx="287">
                  <c:v>299.7362942401092</c:v>
                </c:pt>
                <c:pt idx="288">
                  <c:v>299.7362942401092</c:v>
                </c:pt>
                <c:pt idx="289">
                  <c:v>299.7362942401092</c:v>
                </c:pt>
                <c:pt idx="290">
                  <c:v>299.7362942401092</c:v>
                </c:pt>
                <c:pt idx="291">
                  <c:v>299.7362942401092</c:v>
                </c:pt>
                <c:pt idx="292">
                  <c:v>299.7362942401092</c:v>
                </c:pt>
                <c:pt idx="293">
                  <c:v>299.7362942401092</c:v>
                </c:pt>
                <c:pt idx="294">
                  <c:v>299.7362942401092</c:v>
                </c:pt>
                <c:pt idx="295">
                  <c:v>299.7362942401092</c:v>
                </c:pt>
                <c:pt idx="296">
                  <c:v>299.7362942401092</c:v>
                </c:pt>
                <c:pt idx="297">
                  <c:v>299.7362942401092</c:v>
                </c:pt>
                <c:pt idx="298">
                  <c:v>299.7362942401092</c:v>
                </c:pt>
                <c:pt idx="299">
                  <c:v>299.7362942401092</c:v>
                </c:pt>
                <c:pt idx="300">
                  <c:v>299.7362942401092</c:v>
                </c:pt>
                <c:pt idx="301">
                  <c:v>299.7362942401092</c:v>
                </c:pt>
                <c:pt idx="302">
                  <c:v>299.7362942401092</c:v>
                </c:pt>
                <c:pt idx="303">
                  <c:v>299.7362942401092</c:v>
                </c:pt>
                <c:pt idx="304">
                  <c:v>299.7362942401092</c:v>
                </c:pt>
                <c:pt idx="305">
                  <c:v>299.7362942401092</c:v>
                </c:pt>
                <c:pt idx="306">
                  <c:v>299.7362942401092</c:v>
                </c:pt>
                <c:pt idx="307">
                  <c:v>299.7362942401092</c:v>
                </c:pt>
                <c:pt idx="308">
                  <c:v>299.7362942401092</c:v>
                </c:pt>
                <c:pt idx="309">
                  <c:v>299.7362942401092</c:v>
                </c:pt>
                <c:pt idx="310">
                  <c:v>299.7362942401092</c:v>
                </c:pt>
                <c:pt idx="311">
                  <c:v>299.7362942401092</c:v>
                </c:pt>
                <c:pt idx="312">
                  <c:v>299.7362942401092</c:v>
                </c:pt>
                <c:pt idx="313">
                  <c:v>299.7362942401092</c:v>
                </c:pt>
                <c:pt idx="314">
                  <c:v>299.7362942401092</c:v>
                </c:pt>
                <c:pt idx="315">
                  <c:v>299.7362942401092</c:v>
                </c:pt>
                <c:pt idx="316">
                  <c:v>299.7362942401092</c:v>
                </c:pt>
                <c:pt idx="317">
                  <c:v>299.7362942401092</c:v>
                </c:pt>
                <c:pt idx="318">
                  <c:v>299.7362942401092</c:v>
                </c:pt>
                <c:pt idx="319">
                  <c:v>299.7362942401092</c:v>
                </c:pt>
                <c:pt idx="320">
                  <c:v>299.7362942401092</c:v>
                </c:pt>
                <c:pt idx="321">
                  <c:v>299.7362942401092</c:v>
                </c:pt>
                <c:pt idx="322">
                  <c:v>299.7362942401092</c:v>
                </c:pt>
                <c:pt idx="323">
                  <c:v>299.7362942401092</c:v>
                </c:pt>
                <c:pt idx="324">
                  <c:v>299.7362942401092</c:v>
                </c:pt>
                <c:pt idx="325">
                  <c:v>299.7362942401092</c:v>
                </c:pt>
                <c:pt idx="326">
                  <c:v>299.7362942401092</c:v>
                </c:pt>
                <c:pt idx="327">
                  <c:v>299.7362942401092</c:v>
                </c:pt>
                <c:pt idx="328">
                  <c:v>299.7362942401092</c:v>
                </c:pt>
                <c:pt idx="329">
                  <c:v>299.7362942401092</c:v>
                </c:pt>
                <c:pt idx="330">
                  <c:v>299.7362942401092</c:v>
                </c:pt>
                <c:pt idx="331">
                  <c:v>299.7362942401092</c:v>
                </c:pt>
                <c:pt idx="332">
                  <c:v>299.7362942401092</c:v>
                </c:pt>
                <c:pt idx="333">
                  <c:v>299.7362942401092</c:v>
                </c:pt>
                <c:pt idx="334">
                  <c:v>299.7362942401092</c:v>
                </c:pt>
                <c:pt idx="335">
                  <c:v>299.7362942401092</c:v>
                </c:pt>
                <c:pt idx="336">
                  <c:v>299.7362942401092</c:v>
                </c:pt>
                <c:pt idx="337">
                  <c:v>299.7362942401092</c:v>
                </c:pt>
                <c:pt idx="338">
                  <c:v>299.7362942401092</c:v>
                </c:pt>
                <c:pt idx="339">
                  <c:v>299.7362942401092</c:v>
                </c:pt>
                <c:pt idx="340">
                  <c:v>299.7362942401092</c:v>
                </c:pt>
                <c:pt idx="341">
                  <c:v>299.7362942401092</c:v>
                </c:pt>
                <c:pt idx="342">
                  <c:v>299.7362942401092</c:v>
                </c:pt>
                <c:pt idx="343">
                  <c:v>299.7362942401092</c:v>
                </c:pt>
                <c:pt idx="344">
                  <c:v>299.7362942401092</c:v>
                </c:pt>
                <c:pt idx="345">
                  <c:v>299.7362942401092</c:v>
                </c:pt>
                <c:pt idx="346">
                  <c:v>299.7362942401092</c:v>
                </c:pt>
                <c:pt idx="347">
                  <c:v>299.7362942401092</c:v>
                </c:pt>
                <c:pt idx="348">
                  <c:v>299.7362942401092</c:v>
                </c:pt>
                <c:pt idx="349">
                  <c:v>299.7362942401092</c:v>
                </c:pt>
                <c:pt idx="350">
                  <c:v>299.7362942401092</c:v>
                </c:pt>
                <c:pt idx="351">
                  <c:v>299.7362942401092</c:v>
                </c:pt>
                <c:pt idx="352">
                  <c:v>299.7362942401092</c:v>
                </c:pt>
                <c:pt idx="353">
                  <c:v>299.7362942401092</c:v>
                </c:pt>
                <c:pt idx="354">
                  <c:v>299.7362942401092</c:v>
                </c:pt>
                <c:pt idx="355">
                  <c:v>299.7362942401092</c:v>
                </c:pt>
                <c:pt idx="356">
                  <c:v>299.7362942401092</c:v>
                </c:pt>
                <c:pt idx="357">
                  <c:v>299.7362942401092</c:v>
                </c:pt>
                <c:pt idx="358">
                  <c:v>299.7362942401092</c:v>
                </c:pt>
                <c:pt idx="359">
                  <c:v>299.7362942401092</c:v>
                </c:pt>
                <c:pt idx="360">
                  <c:v>299.7362942401092</c:v>
                </c:pt>
                <c:pt idx="361">
                  <c:v>299.7362942401092</c:v>
                </c:pt>
                <c:pt idx="362">
                  <c:v>299.7362942401092</c:v>
                </c:pt>
                <c:pt idx="363">
                  <c:v>299.7362942401092</c:v>
                </c:pt>
                <c:pt idx="364">
                  <c:v>299.7362942401092</c:v>
                </c:pt>
                <c:pt idx="365">
                  <c:v>299.7362942401092</c:v>
                </c:pt>
                <c:pt idx="366">
                  <c:v>299.7362942401092</c:v>
                </c:pt>
                <c:pt idx="367">
                  <c:v>299.7362942401092</c:v>
                </c:pt>
                <c:pt idx="368">
                  <c:v>299.7362942401092</c:v>
                </c:pt>
                <c:pt idx="369">
                  <c:v>299.7362942401092</c:v>
                </c:pt>
                <c:pt idx="370">
                  <c:v>299.7362942401092</c:v>
                </c:pt>
                <c:pt idx="371">
                  <c:v>299.7362942401092</c:v>
                </c:pt>
                <c:pt idx="372">
                  <c:v>299.7362942401092</c:v>
                </c:pt>
                <c:pt idx="373">
                  <c:v>299.7362942401092</c:v>
                </c:pt>
                <c:pt idx="374">
                  <c:v>299.7362942401092</c:v>
                </c:pt>
                <c:pt idx="375">
                  <c:v>299.7362942401092</c:v>
                </c:pt>
                <c:pt idx="376">
                  <c:v>299.7362942401092</c:v>
                </c:pt>
                <c:pt idx="377">
                  <c:v>299.7362942401092</c:v>
                </c:pt>
                <c:pt idx="378">
                  <c:v>299.7362942401092</c:v>
                </c:pt>
                <c:pt idx="379">
                  <c:v>299.7362942401092</c:v>
                </c:pt>
                <c:pt idx="380">
                  <c:v>299.7362942401092</c:v>
                </c:pt>
                <c:pt idx="381">
                  <c:v>299.7362942401092</c:v>
                </c:pt>
                <c:pt idx="382">
                  <c:v>299.7362942401092</c:v>
                </c:pt>
                <c:pt idx="383">
                  <c:v>299.7362942401092</c:v>
                </c:pt>
                <c:pt idx="384">
                  <c:v>299.7362942401092</c:v>
                </c:pt>
                <c:pt idx="385">
                  <c:v>299.7362942401092</c:v>
                </c:pt>
                <c:pt idx="386">
                  <c:v>299.7362942401092</c:v>
                </c:pt>
                <c:pt idx="387">
                  <c:v>299.7362942401092</c:v>
                </c:pt>
                <c:pt idx="388">
                  <c:v>299.7362942401092</c:v>
                </c:pt>
                <c:pt idx="389">
                  <c:v>299.7362942401092</c:v>
                </c:pt>
                <c:pt idx="390">
                  <c:v>299.7362942401092</c:v>
                </c:pt>
                <c:pt idx="391">
                  <c:v>299.7362942401092</c:v>
                </c:pt>
                <c:pt idx="392">
                  <c:v>299.7362942401092</c:v>
                </c:pt>
                <c:pt idx="393">
                  <c:v>299.7362942401092</c:v>
                </c:pt>
                <c:pt idx="394">
                  <c:v>299.7362942401092</c:v>
                </c:pt>
                <c:pt idx="395">
                  <c:v>299.7362942401092</c:v>
                </c:pt>
                <c:pt idx="396">
                  <c:v>299.7362942401092</c:v>
                </c:pt>
                <c:pt idx="397">
                  <c:v>299.7362942401092</c:v>
                </c:pt>
                <c:pt idx="398">
                  <c:v>299.7362942401092</c:v>
                </c:pt>
                <c:pt idx="399">
                  <c:v>299.7362942401092</c:v>
                </c:pt>
                <c:pt idx="400">
                  <c:v>299.7362942401092</c:v>
                </c:pt>
                <c:pt idx="401">
                  <c:v>299.7362942401092</c:v>
                </c:pt>
                <c:pt idx="402">
                  <c:v>299.7362942401092</c:v>
                </c:pt>
                <c:pt idx="403">
                  <c:v>299.7362942401092</c:v>
                </c:pt>
                <c:pt idx="404">
                  <c:v>299.7362942401092</c:v>
                </c:pt>
                <c:pt idx="405">
                  <c:v>299.7362942401092</c:v>
                </c:pt>
                <c:pt idx="406">
                  <c:v>299.7362942401092</c:v>
                </c:pt>
                <c:pt idx="407">
                  <c:v>299.7362942401092</c:v>
                </c:pt>
                <c:pt idx="408">
                  <c:v>299.7362942401092</c:v>
                </c:pt>
                <c:pt idx="409">
                  <c:v>299.7362942401092</c:v>
                </c:pt>
                <c:pt idx="410">
                  <c:v>299.7362942401092</c:v>
                </c:pt>
                <c:pt idx="411">
                  <c:v>299.7362942401092</c:v>
                </c:pt>
                <c:pt idx="412">
                  <c:v>299.7362942401092</c:v>
                </c:pt>
                <c:pt idx="413">
                  <c:v>299.7362942401092</c:v>
                </c:pt>
                <c:pt idx="414">
                  <c:v>299.7362942401092</c:v>
                </c:pt>
                <c:pt idx="415">
                  <c:v>299.7362942401092</c:v>
                </c:pt>
                <c:pt idx="416">
                  <c:v>299.7362942401092</c:v>
                </c:pt>
                <c:pt idx="417">
                  <c:v>299.7362942401092</c:v>
                </c:pt>
                <c:pt idx="418">
                  <c:v>299.7362942401092</c:v>
                </c:pt>
                <c:pt idx="419">
                  <c:v>299.7362942401092</c:v>
                </c:pt>
                <c:pt idx="420">
                  <c:v>299.7362942401092</c:v>
                </c:pt>
                <c:pt idx="421">
                  <c:v>299.7362942401092</c:v>
                </c:pt>
                <c:pt idx="422">
                  <c:v>299.7362942401092</c:v>
                </c:pt>
                <c:pt idx="423">
                  <c:v>299.7362942401092</c:v>
                </c:pt>
                <c:pt idx="424">
                  <c:v>299.7362942401092</c:v>
                </c:pt>
                <c:pt idx="425">
                  <c:v>299.7362942401092</c:v>
                </c:pt>
                <c:pt idx="426">
                  <c:v>299.7362942401092</c:v>
                </c:pt>
                <c:pt idx="427">
                  <c:v>299.7362942401092</c:v>
                </c:pt>
                <c:pt idx="428">
                  <c:v>299.7362942401092</c:v>
                </c:pt>
                <c:pt idx="429">
                  <c:v>299.7362942401092</c:v>
                </c:pt>
                <c:pt idx="430">
                  <c:v>299.7362942401092</c:v>
                </c:pt>
                <c:pt idx="431">
                  <c:v>299.7362942401092</c:v>
                </c:pt>
                <c:pt idx="432">
                  <c:v>299.7362942401092</c:v>
                </c:pt>
                <c:pt idx="433">
                  <c:v>299.7362942401092</c:v>
                </c:pt>
                <c:pt idx="434">
                  <c:v>299.7362942401092</c:v>
                </c:pt>
                <c:pt idx="435">
                  <c:v>299.7362942401092</c:v>
                </c:pt>
                <c:pt idx="436">
                  <c:v>299.7362942401092</c:v>
                </c:pt>
                <c:pt idx="437">
                  <c:v>299.7362942401092</c:v>
                </c:pt>
                <c:pt idx="438">
                  <c:v>299.7362942401092</c:v>
                </c:pt>
                <c:pt idx="439">
                  <c:v>299.7362942401092</c:v>
                </c:pt>
                <c:pt idx="440">
                  <c:v>299.7362942401092</c:v>
                </c:pt>
                <c:pt idx="441">
                  <c:v>299.7362942401092</c:v>
                </c:pt>
                <c:pt idx="442">
                  <c:v>299.7362942401092</c:v>
                </c:pt>
                <c:pt idx="443">
                  <c:v>299.7362942401092</c:v>
                </c:pt>
                <c:pt idx="444">
                  <c:v>299.7362942401092</c:v>
                </c:pt>
                <c:pt idx="445">
                  <c:v>299.7362942401092</c:v>
                </c:pt>
                <c:pt idx="446">
                  <c:v>299.7362942401092</c:v>
                </c:pt>
                <c:pt idx="447">
                  <c:v>299.7362942401092</c:v>
                </c:pt>
                <c:pt idx="448">
                  <c:v>299.7362942401092</c:v>
                </c:pt>
                <c:pt idx="449">
                  <c:v>299.7362942401092</c:v>
                </c:pt>
                <c:pt idx="450">
                  <c:v>299.7362942401092</c:v>
                </c:pt>
                <c:pt idx="451">
                  <c:v>299.7362942401092</c:v>
                </c:pt>
                <c:pt idx="452">
                  <c:v>299.7362942401092</c:v>
                </c:pt>
                <c:pt idx="453">
                  <c:v>299.7362942401092</c:v>
                </c:pt>
                <c:pt idx="454">
                  <c:v>299.7362942401092</c:v>
                </c:pt>
                <c:pt idx="455">
                  <c:v>299.7362942401092</c:v>
                </c:pt>
                <c:pt idx="456">
                  <c:v>299.7362942401092</c:v>
                </c:pt>
                <c:pt idx="457">
                  <c:v>299.7362942401092</c:v>
                </c:pt>
                <c:pt idx="458">
                  <c:v>299.7362942401092</c:v>
                </c:pt>
                <c:pt idx="459">
                  <c:v>299.7362942401092</c:v>
                </c:pt>
                <c:pt idx="460">
                  <c:v>299.7362942401092</c:v>
                </c:pt>
                <c:pt idx="461">
                  <c:v>299.7362942401092</c:v>
                </c:pt>
                <c:pt idx="462">
                  <c:v>299.7362942401092</c:v>
                </c:pt>
                <c:pt idx="463">
                  <c:v>299.7362942401092</c:v>
                </c:pt>
                <c:pt idx="464">
                  <c:v>299.7362942401092</c:v>
                </c:pt>
                <c:pt idx="465">
                  <c:v>299.7362942401092</c:v>
                </c:pt>
                <c:pt idx="466">
                  <c:v>299.7362942401092</c:v>
                </c:pt>
                <c:pt idx="467">
                  <c:v>299.7362942401092</c:v>
                </c:pt>
                <c:pt idx="468">
                  <c:v>299.7362942401092</c:v>
                </c:pt>
                <c:pt idx="469">
                  <c:v>299.7362942401092</c:v>
                </c:pt>
                <c:pt idx="470">
                  <c:v>299.7362942401092</c:v>
                </c:pt>
                <c:pt idx="471">
                  <c:v>299.7362942401092</c:v>
                </c:pt>
                <c:pt idx="472">
                  <c:v>299.7362942401092</c:v>
                </c:pt>
                <c:pt idx="473">
                  <c:v>299.7362942401092</c:v>
                </c:pt>
                <c:pt idx="474">
                  <c:v>299.7362942401092</c:v>
                </c:pt>
                <c:pt idx="475">
                  <c:v>299.7362942401092</c:v>
                </c:pt>
                <c:pt idx="476">
                  <c:v>299.7362942401092</c:v>
                </c:pt>
                <c:pt idx="477">
                  <c:v>299.7362942401092</c:v>
                </c:pt>
                <c:pt idx="478">
                  <c:v>299.7362942401092</c:v>
                </c:pt>
                <c:pt idx="479">
                  <c:v>299.7362942401092</c:v>
                </c:pt>
                <c:pt idx="480">
                  <c:v>299.7362942401092</c:v>
                </c:pt>
                <c:pt idx="481">
                  <c:v>299.7362942401092</c:v>
                </c:pt>
                <c:pt idx="482">
                  <c:v>299.7362942401092</c:v>
                </c:pt>
                <c:pt idx="483">
                  <c:v>299.7362942401092</c:v>
                </c:pt>
                <c:pt idx="484">
                  <c:v>299.7362942401092</c:v>
                </c:pt>
                <c:pt idx="485">
                  <c:v>299.7362942401092</c:v>
                </c:pt>
                <c:pt idx="486">
                  <c:v>299.7362942401092</c:v>
                </c:pt>
                <c:pt idx="487">
                  <c:v>299.7362942401092</c:v>
                </c:pt>
                <c:pt idx="488">
                  <c:v>299.7362942401092</c:v>
                </c:pt>
                <c:pt idx="489">
                  <c:v>299.7362942401092</c:v>
                </c:pt>
                <c:pt idx="490">
                  <c:v>299.7362942401092</c:v>
                </c:pt>
                <c:pt idx="491">
                  <c:v>299.7362942401092</c:v>
                </c:pt>
                <c:pt idx="492">
                  <c:v>299.7362942401092</c:v>
                </c:pt>
                <c:pt idx="493">
                  <c:v>299.7362942401092</c:v>
                </c:pt>
                <c:pt idx="494">
                  <c:v>299.7362942401092</c:v>
                </c:pt>
                <c:pt idx="495">
                  <c:v>299.7362942401092</c:v>
                </c:pt>
                <c:pt idx="496">
                  <c:v>299.7362942401092</c:v>
                </c:pt>
                <c:pt idx="497">
                  <c:v>299.7362942401092</c:v>
                </c:pt>
                <c:pt idx="498">
                  <c:v>299.7362942401092</c:v>
                </c:pt>
                <c:pt idx="499">
                  <c:v>299.7362942401092</c:v>
                </c:pt>
                <c:pt idx="500">
                  <c:v>299.7362942401092</c:v>
                </c:pt>
                <c:pt idx="501">
                  <c:v>299.7362942401092</c:v>
                </c:pt>
                <c:pt idx="502">
                  <c:v>299.7362942401092</c:v>
                </c:pt>
                <c:pt idx="503">
                  <c:v>299.7362942401092</c:v>
                </c:pt>
                <c:pt idx="504">
                  <c:v>299.7362942401092</c:v>
                </c:pt>
                <c:pt idx="505">
                  <c:v>299.7362942401092</c:v>
                </c:pt>
                <c:pt idx="506">
                  <c:v>299.7362942401092</c:v>
                </c:pt>
                <c:pt idx="507">
                  <c:v>299.7362942401092</c:v>
                </c:pt>
                <c:pt idx="508">
                  <c:v>299.7362942401092</c:v>
                </c:pt>
                <c:pt idx="509">
                  <c:v>299.7362942401092</c:v>
                </c:pt>
                <c:pt idx="510">
                  <c:v>299.7362942401092</c:v>
                </c:pt>
                <c:pt idx="511">
                  <c:v>299.7362942401092</c:v>
                </c:pt>
                <c:pt idx="512">
                  <c:v>299.7362942401092</c:v>
                </c:pt>
                <c:pt idx="513">
                  <c:v>299.7362942401092</c:v>
                </c:pt>
                <c:pt idx="514">
                  <c:v>299.7362942401092</c:v>
                </c:pt>
                <c:pt idx="515">
                  <c:v>299.7362942401092</c:v>
                </c:pt>
                <c:pt idx="516">
                  <c:v>299.7362942401092</c:v>
                </c:pt>
                <c:pt idx="517">
                  <c:v>299.7362942401092</c:v>
                </c:pt>
                <c:pt idx="518">
                  <c:v>299.7362942401092</c:v>
                </c:pt>
                <c:pt idx="519">
                  <c:v>299.7362942401092</c:v>
                </c:pt>
                <c:pt idx="520">
                  <c:v>299.7362942401092</c:v>
                </c:pt>
                <c:pt idx="521">
                  <c:v>299.7362942401092</c:v>
                </c:pt>
                <c:pt idx="522">
                  <c:v>299.7362942401092</c:v>
                </c:pt>
                <c:pt idx="523">
                  <c:v>299.7362942401092</c:v>
                </c:pt>
                <c:pt idx="524">
                  <c:v>299.7362942401092</c:v>
                </c:pt>
                <c:pt idx="525">
                  <c:v>299.7362942401092</c:v>
                </c:pt>
                <c:pt idx="526">
                  <c:v>299.7362942401092</c:v>
                </c:pt>
                <c:pt idx="527">
                  <c:v>299.7362942401092</c:v>
                </c:pt>
                <c:pt idx="528">
                  <c:v>299.7362942401092</c:v>
                </c:pt>
                <c:pt idx="529">
                  <c:v>299.7362942401092</c:v>
                </c:pt>
                <c:pt idx="530">
                  <c:v>299.7362942401092</c:v>
                </c:pt>
                <c:pt idx="531">
                  <c:v>299.7362942401092</c:v>
                </c:pt>
                <c:pt idx="532">
                  <c:v>299.7362942401092</c:v>
                </c:pt>
                <c:pt idx="533">
                  <c:v>299.7362942401092</c:v>
                </c:pt>
                <c:pt idx="534">
                  <c:v>299.7362942401092</c:v>
                </c:pt>
                <c:pt idx="535">
                  <c:v>299.7362942401092</c:v>
                </c:pt>
                <c:pt idx="536">
                  <c:v>299.7362942401092</c:v>
                </c:pt>
                <c:pt idx="537">
                  <c:v>299.7362942401092</c:v>
                </c:pt>
                <c:pt idx="538">
                  <c:v>299.7362942401092</c:v>
                </c:pt>
                <c:pt idx="539">
                  <c:v>299.7362942401092</c:v>
                </c:pt>
                <c:pt idx="540">
                  <c:v>299.7362942401092</c:v>
                </c:pt>
                <c:pt idx="541">
                  <c:v>299.7362942401092</c:v>
                </c:pt>
                <c:pt idx="542">
                  <c:v>299.7362942401092</c:v>
                </c:pt>
                <c:pt idx="543">
                  <c:v>299.7362942401092</c:v>
                </c:pt>
                <c:pt idx="544">
                  <c:v>299.7362942401092</c:v>
                </c:pt>
                <c:pt idx="545">
                  <c:v>299.7362942401092</c:v>
                </c:pt>
                <c:pt idx="546">
                  <c:v>299.7362942401092</c:v>
                </c:pt>
                <c:pt idx="547">
                  <c:v>299.7362942401092</c:v>
                </c:pt>
                <c:pt idx="548">
                  <c:v>299.7362942401092</c:v>
                </c:pt>
                <c:pt idx="549">
                  <c:v>299.7362942401092</c:v>
                </c:pt>
                <c:pt idx="550">
                  <c:v>299.7362942401092</c:v>
                </c:pt>
                <c:pt idx="551">
                  <c:v>299.7362942401092</c:v>
                </c:pt>
                <c:pt idx="552">
                  <c:v>299.7362942401092</c:v>
                </c:pt>
                <c:pt idx="553">
                  <c:v>299.7362942401092</c:v>
                </c:pt>
                <c:pt idx="554">
                  <c:v>299.7362942401092</c:v>
                </c:pt>
                <c:pt idx="555">
                  <c:v>299.7362942401092</c:v>
                </c:pt>
                <c:pt idx="556">
                  <c:v>299.7362942401092</c:v>
                </c:pt>
                <c:pt idx="557">
                  <c:v>299.7362942401092</c:v>
                </c:pt>
                <c:pt idx="558">
                  <c:v>299.7362942401092</c:v>
                </c:pt>
                <c:pt idx="559">
                  <c:v>299.7362942401092</c:v>
                </c:pt>
                <c:pt idx="560">
                  <c:v>299.7362942401092</c:v>
                </c:pt>
                <c:pt idx="561">
                  <c:v>299.7362942401092</c:v>
                </c:pt>
                <c:pt idx="562">
                  <c:v>299.7362942401092</c:v>
                </c:pt>
                <c:pt idx="563">
                  <c:v>299.7362942401092</c:v>
                </c:pt>
                <c:pt idx="564">
                  <c:v>299.7362942401092</c:v>
                </c:pt>
                <c:pt idx="565">
                  <c:v>299.7362942401092</c:v>
                </c:pt>
                <c:pt idx="566">
                  <c:v>299.7362942401092</c:v>
                </c:pt>
                <c:pt idx="567">
                  <c:v>299.7362942401092</c:v>
                </c:pt>
                <c:pt idx="568">
                  <c:v>299.7362942401092</c:v>
                </c:pt>
                <c:pt idx="569">
                  <c:v>299.7362942401092</c:v>
                </c:pt>
                <c:pt idx="570">
                  <c:v>299.7362942401092</c:v>
                </c:pt>
                <c:pt idx="571">
                  <c:v>299.7362942401092</c:v>
                </c:pt>
                <c:pt idx="572">
                  <c:v>299.7362942401092</c:v>
                </c:pt>
                <c:pt idx="573">
                  <c:v>299.7362942401092</c:v>
                </c:pt>
                <c:pt idx="574">
                  <c:v>299.7362942401092</c:v>
                </c:pt>
                <c:pt idx="575">
                  <c:v>299.7362942401092</c:v>
                </c:pt>
                <c:pt idx="576">
                  <c:v>299.7362942401092</c:v>
                </c:pt>
                <c:pt idx="577">
                  <c:v>299.7362942401092</c:v>
                </c:pt>
                <c:pt idx="578">
                  <c:v>299.7362942401092</c:v>
                </c:pt>
                <c:pt idx="579">
                  <c:v>299.7362942401092</c:v>
                </c:pt>
                <c:pt idx="580">
                  <c:v>299.7362942401092</c:v>
                </c:pt>
                <c:pt idx="581">
                  <c:v>299.7362942401092</c:v>
                </c:pt>
                <c:pt idx="582">
                  <c:v>299.7362942401092</c:v>
                </c:pt>
                <c:pt idx="583">
                  <c:v>299.7362942401092</c:v>
                </c:pt>
                <c:pt idx="584">
                  <c:v>299.7362942401092</c:v>
                </c:pt>
                <c:pt idx="585">
                  <c:v>299.7362942401092</c:v>
                </c:pt>
                <c:pt idx="586">
                  <c:v>299.7362942401092</c:v>
                </c:pt>
                <c:pt idx="587">
                  <c:v>299.7362942401092</c:v>
                </c:pt>
                <c:pt idx="588">
                  <c:v>299.7362942401092</c:v>
                </c:pt>
                <c:pt idx="589">
                  <c:v>299.7362942401092</c:v>
                </c:pt>
                <c:pt idx="590">
                  <c:v>299.7362942401092</c:v>
                </c:pt>
                <c:pt idx="591">
                  <c:v>299.7362942401092</c:v>
                </c:pt>
                <c:pt idx="592">
                  <c:v>299.7362942401092</c:v>
                </c:pt>
                <c:pt idx="593">
                  <c:v>299.7362942401092</c:v>
                </c:pt>
                <c:pt idx="594">
                  <c:v>299.7362942401092</c:v>
                </c:pt>
                <c:pt idx="595">
                  <c:v>299.7362942401092</c:v>
                </c:pt>
                <c:pt idx="596">
                  <c:v>299.7362942401092</c:v>
                </c:pt>
                <c:pt idx="597">
                  <c:v>299.7362942401092</c:v>
                </c:pt>
                <c:pt idx="598">
                  <c:v>299.7362942401092</c:v>
                </c:pt>
                <c:pt idx="599">
                  <c:v>299.7362942401092</c:v>
                </c:pt>
                <c:pt idx="600">
                  <c:v>299.7362942401092</c:v>
                </c:pt>
                <c:pt idx="601">
                  <c:v>299.7362942401092</c:v>
                </c:pt>
                <c:pt idx="602">
                  <c:v>299.7362942401092</c:v>
                </c:pt>
                <c:pt idx="603">
                  <c:v>299.7362942401092</c:v>
                </c:pt>
                <c:pt idx="604">
                  <c:v>299.7362942401092</c:v>
                </c:pt>
                <c:pt idx="605">
                  <c:v>299.7362942401092</c:v>
                </c:pt>
                <c:pt idx="606">
                  <c:v>299.7362942401092</c:v>
                </c:pt>
                <c:pt idx="607">
                  <c:v>299.7362942401092</c:v>
                </c:pt>
                <c:pt idx="608">
                  <c:v>299.7362942401092</c:v>
                </c:pt>
                <c:pt idx="609">
                  <c:v>299.7362942401092</c:v>
                </c:pt>
                <c:pt idx="610">
                  <c:v>299.7362942401092</c:v>
                </c:pt>
                <c:pt idx="611">
                  <c:v>299.7362942401092</c:v>
                </c:pt>
                <c:pt idx="612">
                  <c:v>299.7362942401092</c:v>
                </c:pt>
                <c:pt idx="613">
                  <c:v>299.7362942401092</c:v>
                </c:pt>
                <c:pt idx="614">
                  <c:v>299.7362942401092</c:v>
                </c:pt>
                <c:pt idx="615">
                  <c:v>299.7362942401092</c:v>
                </c:pt>
                <c:pt idx="616">
                  <c:v>299.7362942401092</c:v>
                </c:pt>
                <c:pt idx="617">
                  <c:v>299.7362942401092</c:v>
                </c:pt>
                <c:pt idx="618">
                  <c:v>299.7362942401092</c:v>
                </c:pt>
                <c:pt idx="619">
                  <c:v>299.7362942401092</c:v>
                </c:pt>
                <c:pt idx="620">
                  <c:v>299.7362942401092</c:v>
                </c:pt>
                <c:pt idx="621">
                  <c:v>299.7362942401092</c:v>
                </c:pt>
                <c:pt idx="622">
                  <c:v>299.7362942401092</c:v>
                </c:pt>
                <c:pt idx="623">
                  <c:v>299.7362942401092</c:v>
                </c:pt>
                <c:pt idx="624">
                  <c:v>299.7362942401092</c:v>
                </c:pt>
                <c:pt idx="625">
                  <c:v>299.7362942401092</c:v>
                </c:pt>
                <c:pt idx="626">
                  <c:v>299.7362942401092</c:v>
                </c:pt>
                <c:pt idx="627">
                  <c:v>299.7362942401092</c:v>
                </c:pt>
                <c:pt idx="628">
                  <c:v>299.7362942401092</c:v>
                </c:pt>
                <c:pt idx="629">
                  <c:v>299.7362942401092</c:v>
                </c:pt>
                <c:pt idx="630">
                  <c:v>299.7362942401092</c:v>
                </c:pt>
                <c:pt idx="631">
                  <c:v>299.7362942401092</c:v>
                </c:pt>
                <c:pt idx="632">
                  <c:v>299.7362942401092</c:v>
                </c:pt>
                <c:pt idx="633">
                  <c:v>299.7362942401092</c:v>
                </c:pt>
                <c:pt idx="634">
                  <c:v>299.7362942401092</c:v>
                </c:pt>
                <c:pt idx="635">
                  <c:v>299.7362942401092</c:v>
                </c:pt>
                <c:pt idx="636">
                  <c:v>299.7362942401092</c:v>
                </c:pt>
                <c:pt idx="637">
                  <c:v>299.7362942401092</c:v>
                </c:pt>
                <c:pt idx="638">
                  <c:v>299.7362942401092</c:v>
                </c:pt>
                <c:pt idx="639">
                  <c:v>299.7362942401092</c:v>
                </c:pt>
                <c:pt idx="640">
                  <c:v>299.7362942401092</c:v>
                </c:pt>
                <c:pt idx="641">
                  <c:v>299.7362942401092</c:v>
                </c:pt>
                <c:pt idx="642">
                  <c:v>299.7362942401092</c:v>
                </c:pt>
                <c:pt idx="643">
                  <c:v>299.7362942401092</c:v>
                </c:pt>
                <c:pt idx="644">
                  <c:v>299.7362942401092</c:v>
                </c:pt>
                <c:pt idx="645">
                  <c:v>299.7362942401092</c:v>
                </c:pt>
                <c:pt idx="646">
                  <c:v>299.7362942401092</c:v>
                </c:pt>
                <c:pt idx="647">
                  <c:v>299.7362942401092</c:v>
                </c:pt>
                <c:pt idx="648">
                  <c:v>299.7362942401092</c:v>
                </c:pt>
                <c:pt idx="649">
                  <c:v>299.7362942401092</c:v>
                </c:pt>
                <c:pt idx="650">
                  <c:v>299.7362942401092</c:v>
                </c:pt>
                <c:pt idx="651">
                  <c:v>299.7362942401092</c:v>
                </c:pt>
                <c:pt idx="652">
                  <c:v>299.7362942401092</c:v>
                </c:pt>
                <c:pt idx="653">
                  <c:v>299.7362942401092</c:v>
                </c:pt>
                <c:pt idx="654">
                  <c:v>299.7362942401092</c:v>
                </c:pt>
                <c:pt idx="655">
                  <c:v>299.7362942401092</c:v>
                </c:pt>
                <c:pt idx="656">
                  <c:v>299.7362942401092</c:v>
                </c:pt>
                <c:pt idx="657">
                  <c:v>299.7362942401092</c:v>
                </c:pt>
                <c:pt idx="658">
                  <c:v>299.7362942401092</c:v>
                </c:pt>
                <c:pt idx="659">
                  <c:v>299.7362942401092</c:v>
                </c:pt>
                <c:pt idx="660">
                  <c:v>299.7362942401092</c:v>
                </c:pt>
                <c:pt idx="661">
                  <c:v>299.7362942401092</c:v>
                </c:pt>
                <c:pt idx="662">
                  <c:v>299.7362942401092</c:v>
                </c:pt>
                <c:pt idx="663">
                  <c:v>299.7362942401092</c:v>
                </c:pt>
                <c:pt idx="664">
                  <c:v>299.7362942401092</c:v>
                </c:pt>
                <c:pt idx="665">
                  <c:v>299.7362942401092</c:v>
                </c:pt>
                <c:pt idx="666">
                  <c:v>299.7362942401092</c:v>
                </c:pt>
                <c:pt idx="667">
                  <c:v>299.7362942401092</c:v>
                </c:pt>
                <c:pt idx="668">
                  <c:v>299.7362942401092</c:v>
                </c:pt>
                <c:pt idx="669">
                  <c:v>299.7362942401092</c:v>
                </c:pt>
                <c:pt idx="670">
                  <c:v>299.7362942401092</c:v>
                </c:pt>
                <c:pt idx="671">
                  <c:v>299.7362942401092</c:v>
                </c:pt>
                <c:pt idx="672">
                  <c:v>299.7362942401092</c:v>
                </c:pt>
                <c:pt idx="673">
                  <c:v>299.7362942401092</c:v>
                </c:pt>
                <c:pt idx="674">
                  <c:v>299.7362942401092</c:v>
                </c:pt>
                <c:pt idx="675">
                  <c:v>299.7362942401092</c:v>
                </c:pt>
                <c:pt idx="676">
                  <c:v>299.7362942401092</c:v>
                </c:pt>
                <c:pt idx="677">
                  <c:v>299.7362942401092</c:v>
                </c:pt>
                <c:pt idx="678">
                  <c:v>299.7362942401092</c:v>
                </c:pt>
                <c:pt idx="679">
                  <c:v>299.7362942401092</c:v>
                </c:pt>
                <c:pt idx="680">
                  <c:v>299.7362942401092</c:v>
                </c:pt>
                <c:pt idx="681">
                  <c:v>299.7362942401092</c:v>
                </c:pt>
                <c:pt idx="682">
                  <c:v>299.7362942401092</c:v>
                </c:pt>
                <c:pt idx="683">
                  <c:v>299.7362942401092</c:v>
                </c:pt>
                <c:pt idx="684">
                  <c:v>299.7362942401092</c:v>
                </c:pt>
                <c:pt idx="685">
                  <c:v>299.7362942401092</c:v>
                </c:pt>
                <c:pt idx="686">
                  <c:v>299.7362942401092</c:v>
                </c:pt>
                <c:pt idx="687">
                  <c:v>299.7362942401092</c:v>
                </c:pt>
                <c:pt idx="688">
                  <c:v>299.7362942401092</c:v>
                </c:pt>
                <c:pt idx="689">
                  <c:v>299.7362942401092</c:v>
                </c:pt>
                <c:pt idx="690">
                  <c:v>299.7362942401092</c:v>
                </c:pt>
                <c:pt idx="691">
                  <c:v>299.7362942401092</c:v>
                </c:pt>
                <c:pt idx="692">
                  <c:v>299.7362942401092</c:v>
                </c:pt>
                <c:pt idx="693">
                  <c:v>299.7362942401092</c:v>
                </c:pt>
                <c:pt idx="694">
                  <c:v>299.7362942401092</c:v>
                </c:pt>
                <c:pt idx="695">
                  <c:v>299.7362942401092</c:v>
                </c:pt>
                <c:pt idx="696">
                  <c:v>299.7362942401092</c:v>
                </c:pt>
                <c:pt idx="697">
                  <c:v>299.7362942401092</c:v>
                </c:pt>
                <c:pt idx="698">
                  <c:v>299.7362942401092</c:v>
                </c:pt>
                <c:pt idx="699">
                  <c:v>299.7362942401092</c:v>
                </c:pt>
                <c:pt idx="700">
                  <c:v>299.7362942401092</c:v>
                </c:pt>
                <c:pt idx="701">
                  <c:v>299.7362942401092</c:v>
                </c:pt>
                <c:pt idx="702">
                  <c:v>299.7362942401092</c:v>
                </c:pt>
                <c:pt idx="703">
                  <c:v>299.7362942401092</c:v>
                </c:pt>
                <c:pt idx="704">
                  <c:v>299.7362942401092</c:v>
                </c:pt>
                <c:pt idx="705">
                  <c:v>299.7362942401092</c:v>
                </c:pt>
                <c:pt idx="706">
                  <c:v>299.7362942401092</c:v>
                </c:pt>
                <c:pt idx="707">
                  <c:v>299.7362942401092</c:v>
                </c:pt>
                <c:pt idx="708">
                  <c:v>299.7362942401092</c:v>
                </c:pt>
                <c:pt idx="709">
                  <c:v>299.7362942401092</c:v>
                </c:pt>
                <c:pt idx="710">
                  <c:v>299.7362942401092</c:v>
                </c:pt>
                <c:pt idx="711">
                  <c:v>299.7362942401092</c:v>
                </c:pt>
                <c:pt idx="712">
                  <c:v>299.7362942401092</c:v>
                </c:pt>
                <c:pt idx="713">
                  <c:v>299.7362942401092</c:v>
                </c:pt>
                <c:pt idx="714">
                  <c:v>299.7362942401092</c:v>
                </c:pt>
                <c:pt idx="715">
                  <c:v>299.7362942401092</c:v>
                </c:pt>
                <c:pt idx="716">
                  <c:v>299.7362942401092</c:v>
                </c:pt>
                <c:pt idx="717">
                  <c:v>299.7362942401092</c:v>
                </c:pt>
                <c:pt idx="718">
                  <c:v>299.7362942401092</c:v>
                </c:pt>
                <c:pt idx="719">
                  <c:v>299.7362942401092</c:v>
                </c:pt>
                <c:pt idx="720">
                  <c:v>299.7362942401092</c:v>
                </c:pt>
                <c:pt idx="721">
                  <c:v>299.7362942401092</c:v>
                </c:pt>
                <c:pt idx="722">
                  <c:v>299.7362942401092</c:v>
                </c:pt>
                <c:pt idx="723">
                  <c:v>299.7362942401092</c:v>
                </c:pt>
                <c:pt idx="724">
                  <c:v>299.7362942401092</c:v>
                </c:pt>
                <c:pt idx="725">
                  <c:v>299.7362942401092</c:v>
                </c:pt>
                <c:pt idx="726">
                  <c:v>299.7362942401092</c:v>
                </c:pt>
                <c:pt idx="727">
                  <c:v>299.7362942401092</c:v>
                </c:pt>
                <c:pt idx="728">
                  <c:v>299.7362942401092</c:v>
                </c:pt>
                <c:pt idx="729">
                  <c:v>299.7362942401092</c:v>
                </c:pt>
                <c:pt idx="730">
                  <c:v>299.7362942401092</c:v>
                </c:pt>
                <c:pt idx="731">
                  <c:v>299.7362942401092</c:v>
                </c:pt>
                <c:pt idx="732">
                  <c:v>299.7362942401092</c:v>
                </c:pt>
                <c:pt idx="733">
                  <c:v>299.7362942401092</c:v>
                </c:pt>
                <c:pt idx="734">
                  <c:v>299.7362942401092</c:v>
                </c:pt>
                <c:pt idx="735">
                  <c:v>299.7362942401092</c:v>
                </c:pt>
                <c:pt idx="736">
                  <c:v>299.7362942401092</c:v>
                </c:pt>
                <c:pt idx="737">
                  <c:v>299.7362942401092</c:v>
                </c:pt>
                <c:pt idx="738">
                  <c:v>299.7362942401092</c:v>
                </c:pt>
                <c:pt idx="739">
                  <c:v>299.7362942401092</c:v>
                </c:pt>
                <c:pt idx="740">
                  <c:v>299.7362942401092</c:v>
                </c:pt>
                <c:pt idx="741">
                  <c:v>299.7362942401092</c:v>
                </c:pt>
                <c:pt idx="742">
                  <c:v>299.7362942401092</c:v>
                </c:pt>
                <c:pt idx="743">
                  <c:v>299.7362942401092</c:v>
                </c:pt>
                <c:pt idx="744">
                  <c:v>299.7362942401092</c:v>
                </c:pt>
                <c:pt idx="745">
                  <c:v>299.7362942401092</c:v>
                </c:pt>
                <c:pt idx="746">
                  <c:v>299.7362942401092</c:v>
                </c:pt>
                <c:pt idx="747">
                  <c:v>299.7362942401092</c:v>
                </c:pt>
                <c:pt idx="748">
                  <c:v>299.7362942401092</c:v>
                </c:pt>
                <c:pt idx="749">
                  <c:v>299.7362942401092</c:v>
                </c:pt>
                <c:pt idx="750">
                  <c:v>299.7362942401092</c:v>
                </c:pt>
                <c:pt idx="751">
                  <c:v>299.7362942401092</c:v>
                </c:pt>
                <c:pt idx="752">
                  <c:v>299.7362942401092</c:v>
                </c:pt>
                <c:pt idx="753">
                  <c:v>299.7362942401092</c:v>
                </c:pt>
                <c:pt idx="754">
                  <c:v>299.7362942401092</c:v>
                </c:pt>
                <c:pt idx="755">
                  <c:v>299.7362942401092</c:v>
                </c:pt>
                <c:pt idx="756">
                  <c:v>299.7362942401092</c:v>
                </c:pt>
                <c:pt idx="757">
                  <c:v>299.7362942401092</c:v>
                </c:pt>
                <c:pt idx="758">
                  <c:v>299.7362942401092</c:v>
                </c:pt>
                <c:pt idx="759">
                  <c:v>299.7362942401092</c:v>
                </c:pt>
                <c:pt idx="760">
                  <c:v>299.7362942401092</c:v>
                </c:pt>
                <c:pt idx="761">
                  <c:v>299.7362942401092</c:v>
                </c:pt>
                <c:pt idx="762">
                  <c:v>299.7362942401092</c:v>
                </c:pt>
                <c:pt idx="763">
                  <c:v>299.7362942401092</c:v>
                </c:pt>
                <c:pt idx="764">
                  <c:v>299.7362942401092</c:v>
                </c:pt>
                <c:pt idx="765">
                  <c:v>299.7362942401092</c:v>
                </c:pt>
                <c:pt idx="766">
                  <c:v>299.7362942401092</c:v>
                </c:pt>
                <c:pt idx="767">
                  <c:v>299.7362942401092</c:v>
                </c:pt>
                <c:pt idx="768">
                  <c:v>299.7362942401092</c:v>
                </c:pt>
                <c:pt idx="769">
                  <c:v>299.7362942401092</c:v>
                </c:pt>
                <c:pt idx="770">
                  <c:v>299.7362942401092</c:v>
                </c:pt>
                <c:pt idx="771">
                  <c:v>299.7362942401092</c:v>
                </c:pt>
                <c:pt idx="772">
                  <c:v>299.7362942401092</c:v>
                </c:pt>
                <c:pt idx="773">
                  <c:v>299.7362942401092</c:v>
                </c:pt>
                <c:pt idx="774">
                  <c:v>299.7362942401092</c:v>
                </c:pt>
                <c:pt idx="775">
                  <c:v>299.7362942401092</c:v>
                </c:pt>
                <c:pt idx="776">
                  <c:v>299.7362942401092</c:v>
                </c:pt>
                <c:pt idx="777">
                  <c:v>299.7362942401092</c:v>
                </c:pt>
                <c:pt idx="778">
                  <c:v>299.7362942401092</c:v>
                </c:pt>
                <c:pt idx="779">
                  <c:v>299.7362942401092</c:v>
                </c:pt>
                <c:pt idx="780">
                  <c:v>299.7362942401092</c:v>
                </c:pt>
                <c:pt idx="781">
                  <c:v>299.7362942401092</c:v>
                </c:pt>
                <c:pt idx="782">
                  <c:v>299.7362942401092</c:v>
                </c:pt>
                <c:pt idx="783">
                  <c:v>299.7362942401092</c:v>
                </c:pt>
                <c:pt idx="784">
                  <c:v>299.7362942401092</c:v>
                </c:pt>
                <c:pt idx="785">
                  <c:v>299.7362942401092</c:v>
                </c:pt>
                <c:pt idx="786">
                  <c:v>299.7362942401092</c:v>
                </c:pt>
                <c:pt idx="787">
                  <c:v>299.7362942401092</c:v>
                </c:pt>
                <c:pt idx="788">
                  <c:v>299.7362942401092</c:v>
                </c:pt>
                <c:pt idx="789">
                  <c:v>299.7362942401092</c:v>
                </c:pt>
                <c:pt idx="790">
                  <c:v>299.7362942401092</c:v>
                </c:pt>
                <c:pt idx="791">
                  <c:v>299.7362942401092</c:v>
                </c:pt>
                <c:pt idx="792">
                  <c:v>299.7362942401092</c:v>
                </c:pt>
                <c:pt idx="793">
                  <c:v>299.7362942401092</c:v>
                </c:pt>
                <c:pt idx="794">
                  <c:v>299.7362942401092</c:v>
                </c:pt>
                <c:pt idx="795">
                  <c:v>299.7362942401092</c:v>
                </c:pt>
                <c:pt idx="796">
                  <c:v>299.7362942401092</c:v>
                </c:pt>
                <c:pt idx="797">
                  <c:v>299.7362942401092</c:v>
                </c:pt>
                <c:pt idx="798">
                  <c:v>299.7362942401092</c:v>
                </c:pt>
                <c:pt idx="799">
                  <c:v>299.7362942401092</c:v>
                </c:pt>
                <c:pt idx="800">
                  <c:v>299.7362942401092</c:v>
                </c:pt>
                <c:pt idx="801">
                  <c:v>299.7362942401092</c:v>
                </c:pt>
                <c:pt idx="802">
                  <c:v>299.7362942401092</c:v>
                </c:pt>
                <c:pt idx="803">
                  <c:v>299.7362942401092</c:v>
                </c:pt>
                <c:pt idx="804">
                  <c:v>299.7362942401092</c:v>
                </c:pt>
                <c:pt idx="805">
                  <c:v>299.7362942401092</c:v>
                </c:pt>
                <c:pt idx="806">
                  <c:v>299.7362942401092</c:v>
                </c:pt>
                <c:pt idx="807">
                  <c:v>299.7362942401092</c:v>
                </c:pt>
                <c:pt idx="808">
                  <c:v>299.7362942401092</c:v>
                </c:pt>
                <c:pt idx="809">
                  <c:v>299.7362942401092</c:v>
                </c:pt>
                <c:pt idx="810">
                  <c:v>299.7362942401092</c:v>
                </c:pt>
                <c:pt idx="811">
                  <c:v>299.7362942401092</c:v>
                </c:pt>
                <c:pt idx="812">
                  <c:v>299.7362942401092</c:v>
                </c:pt>
                <c:pt idx="813">
                  <c:v>299.7362942401092</c:v>
                </c:pt>
                <c:pt idx="814">
                  <c:v>299.7362942401092</c:v>
                </c:pt>
                <c:pt idx="815">
                  <c:v>299.7362942401092</c:v>
                </c:pt>
                <c:pt idx="816">
                  <c:v>299.7362942401092</c:v>
                </c:pt>
                <c:pt idx="817">
                  <c:v>299.7362942401092</c:v>
                </c:pt>
                <c:pt idx="818">
                  <c:v>299.7362942401092</c:v>
                </c:pt>
                <c:pt idx="819">
                  <c:v>299.7362942401092</c:v>
                </c:pt>
                <c:pt idx="820">
                  <c:v>299.7362942401092</c:v>
                </c:pt>
                <c:pt idx="821">
                  <c:v>299.7362942401092</c:v>
                </c:pt>
                <c:pt idx="822">
                  <c:v>299.7362942401092</c:v>
                </c:pt>
                <c:pt idx="823">
                  <c:v>299.7362942401092</c:v>
                </c:pt>
                <c:pt idx="824">
                  <c:v>299.7362942401092</c:v>
                </c:pt>
                <c:pt idx="825">
                  <c:v>299.7362942401092</c:v>
                </c:pt>
                <c:pt idx="826">
                  <c:v>299.7362942401092</c:v>
                </c:pt>
                <c:pt idx="827">
                  <c:v>299.7362942401092</c:v>
                </c:pt>
                <c:pt idx="828">
                  <c:v>299.7362942401092</c:v>
                </c:pt>
                <c:pt idx="829">
                  <c:v>299.7362942401092</c:v>
                </c:pt>
                <c:pt idx="830">
                  <c:v>299.7362942401092</c:v>
                </c:pt>
                <c:pt idx="831">
                  <c:v>299.7362942401092</c:v>
                </c:pt>
                <c:pt idx="832">
                  <c:v>299.7362942401092</c:v>
                </c:pt>
                <c:pt idx="833">
                  <c:v>299.7362942401092</c:v>
                </c:pt>
                <c:pt idx="834">
                  <c:v>299.7362942401092</c:v>
                </c:pt>
                <c:pt idx="835">
                  <c:v>299.7362942401092</c:v>
                </c:pt>
                <c:pt idx="836">
                  <c:v>299.7362942401092</c:v>
                </c:pt>
                <c:pt idx="837">
                  <c:v>299.7362942401092</c:v>
                </c:pt>
                <c:pt idx="838">
                  <c:v>299.7362942401092</c:v>
                </c:pt>
                <c:pt idx="839">
                  <c:v>299.7362942401092</c:v>
                </c:pt>
                <c:pt idx="840">
                  <c:v>299.7362942401092</c:v>
                </c:pt>
                <c:pt idx="841">
                  <c:v>299.7362942401092</c:v>
                </c:pt>
                <c:pt idx="842">
                  <c:v>299.7362942401092</c:v>
                </c:pt>
                <c:pt idx="843">
                  <c:v>299.7362942401092</c:v>
                </c:pt>
                <c:pt idx="844">
                  <c:v>299.7362942401092</c:v>
                </c:pt>
                <c:pt idx="845">
                  <c:v>299.7362942401092</c:v>
                </c:pt>
                <c:pt idx="846">
                  <c:v>299.7362942401092</c:v>
                </c:pt>
                <c:pt idx="847">
                  <c:v>299.7362942401092</c:v>
                </c:pt>
                <c:pt idx="848">
                  <c:v>299.7362942401092</c:v>
                </c:pt>
                <c:pt idx="849">
                  <c:v>299.7362942401092</c:v>
                </c:pt>
                <c:pt idx="850">
                  <c:v>299.7362942401092</c:v>
                </c:pt>
                <c:pt idx="851">
                  <c:v>299.7362942401092</c:v>
                </c:pt>
                <c:pt idx="852">
                  <c:v>299.7362942401092</c:v>
                </c:pt>
                <c:pt idx="853">
                  <c:v>299.7362942401092</c:v>
                </c:pt>
                <c:pt idx="854">
                  <c:v>299.7362942401092</c:v>
                </c:pt>
                <c:pt idx="855">
                  <c:v>299.7362942401092</c:v>
                </c:pt>
                <c:pt idx="856">
                  <c:v>299.7362942401092</c:v>
                </c:pt>
                <c:pt idx="857">
                  <c:v>299.7362942401092</c:v>
                </c:pt>
                <c:pt idx="858">
                  <c:v>299.7362942401092</c:v>
                </c:pt>
                <c:pt idx="859">
                  <c:v>299.7362942401092</c:v>
                </c:pt>
                <c:pt idx="860">
                  <c:v>299.7362942401092</c:v>
                </c:pt>
                <c:pt idx="861">
                  <c:v>299.7362942401092</c:v>
                </c:pt>
                <c:pt idx="862">
                  <c:v>299.7362942401092</c:v>
                </c:pt>
                <c:pt idx="863">
                  <c:v>299.7362942401092</c:v>
                </c:pt>
                <c:pt idx="864">
                  <c:v>299.7362942401092</c:v>
                </c:pt>
                <c:pt idx="865">
                  <c:v>299.7362942401092</c:v>
                </c:pt>
                <c:pt idx="866">
                  <c:v>299.7362942401092</c:v>
                </c:pt>
                <c:pt idx="867">
                  <c:v>299.7362942401092</c:v>
                </c:pt>
                <c:pt idx="868">
                  <c:v>299.7362942401092</c:v>
                </c:pt>
                <c:pt idx="869">
                  <c:v>299.7362942401092</c:v>
                </c:pt>
                <c:pt idx="870">
                  <c:v>299.7362942401092</c:v>
                </c:pt>
                <c:pt idx="871">
                  <c:v>299.7362942401092</c:v>
                </c:pt>
                <c:pt idx="872">
                  <c:v>299.7362942401092</c:v>
                </c:pt>
                <c:pt idx="873">
                  <c:v>299.7362942401092</c:v>
                </c:pt>
                <c:pt idx="874">
                  <c:v>299.7362942401092</c:v>
                </c:pt>
                <c:pt idx="875">
                  <c:v>299.7362942401092</c:v>
                </c:pt>
                <c:pt idx="876">
                  <c:v>299.7362942401092</c:v>
                </c:pt>
                <c:pt idx="877">
                  <c:v>299.7362942401092</c:v>
                </c:pt>
                <c:pt idx="878">
                  <c:v>299.7362942401092</c:v>
                </c:pt>
                <c:pt idx="879">
                  <c:v>299.7362942401092</c:v>
                </c:pt>
                <c:pt idx="880">
                  <c:v>299.7362942401092</c:v>
                </c:pt>
                <c:pt idx="881">
                  <c:v>299.7362942401092</c:v>
                </c:pt>
                <c:pt idx="882">
                  <c:v>299.7362942401092</c:v>
                </c:pt>
                <c:pt idx="883">
                  <c:v>299.7362942401092</c:v>
                </c:pt>
                <c:pt idx="884">
                  <c:v>299.7362942401092</c:v>
                </c:pt>
                <c:pt idx="885">
                  <c:v>299.7362942401092</c:v>
                </c:pt>
                <c:pt idx="886">
                  <c:v>299.7362942401092</c:v>
                </c:pt>
                <c:pt idx="887">
                  <c:v>299.7362942401092</c:v>
                </c:pt>
                <c:pt idx="888">
                  <c:v>299.7362942401092</c:v>
                </c:pt>
                <c:pt idx="889">
                  <c:v>299.7362942401092</c:v>
                </c:pt>
                <c:pt idx="890">
                  <c:v>299.7362942401092</c:v>
                </c:pt>
                <c:pt idx="891">
                  <c:v>299.7362942401092</c:v>
                </c:pt>
                <c:pt idx="892">
                  <c:v>299.7362942401092</c:v>
                </c:pt>
                <c:pt idx="893">
                  <c:v>299.7362942401092</c:v>
                </c:pt>
                <c:pt idx="894">
                  <c:v>299.7362942401092</c:v>
                </c:pt>
                <c:pt idx="895">
                  <c:v>299.7362942401092</c:v>
                </c:pt>
                <c:pt idx="896">
                  <c:v>299.7362942401092</c:v>
                </c:pt>
                <c:pt idx="897">
                  <c:v>299.7362942401092</c:v>
                </c:pt>
                <c:pt idx="898">
                  <c:v>299.7362942401092</c:v>
                </c:pt>
                <c:pt idx="899">
                  <c:v>299.7362942401092</c:v>
                </c:pt>
                <c:pt idx="900">
                  <c:v>299.7362942401092</c:v>
                </c:pt>
                <c:pt idx="901">
                  <c:v>299.7362942401092</c:v>
                </c:pt>
                <c:pt idx="902">
                  <c:v>299.7362942401092</c:v>
                </c:pt>
                <c:pt idx="903">
                  <c:v>299.7362942401092</c:v>
                </c:pt>
                <c:pt idx="904">
                  <c:v>299.7362942401092</c:v>
                </c:pt>
                <c:pt idx="905">
                  <c:v>299.7362942401092</c:v>
                </c:pt>
                <c:pt idx="906">
                  <c:v>299.7362942401092</c:v>
                </c:pt>
                <c:pt idx="907">
                  <c:v>299.7362942401092</c:v>
                </c:pt>
                <c:pt idx="908">
                  <c:v>299.7362942401092</c:v>
                </c:pt>
                <c:pt idx="909">
                  <c:v>299.7362942401092</c:v>
                </c:pt>
                <c:pt idx="910">
                  <c:v>299.7362942401092</c:v>
                </c:pt>
                <c:pt idx="911">
                  <c:v>299.7362942401092</c:v>
                </c:pt>
                <c:pt idx="912">
                  <c:v>299.7362942401092</c:v>
                </c:pt>
                <c:pt idx="913">
                  <c:v>299.7362942401092</c:v>
                </c:pt>
                <c:pt idx="914">
                  <c:v>299.7362942401092</c:v>
                </c:pt>
                <c:pt idx="915">
                  <c:v>299.7362942401092</c:v>
                </c:pt>
                <c:pt idx="916">
                  <c:v>299.7362942401092</c:v>
                </c:pt>
                <c:pt idx="917">
                  <c:v>299.7362942401092</c:v>
                </c:pt>
                <c:pt idx="918">
                  <c:v>299.7362942401092</c:v>
                </c:pt>
                <c:pt idx="919">
                  <c:v>299.7362942401092</c:v>
                </c:pt>
                <c:pt idx="920">
                  <c:v>299.7362942401092</c:v>
                </c:pt>
                <c:pt idx="921">
                  <c:v>299.7362942401092</c:v>
                </c:pt>
                <c:pt idx="922">
                  <c:v>299.7362942401092</c:v>
                </c:pt>
                <c:pt idx="923">
                  <c:v>299.7362942401092</c:v>
                </c:pt>
                <c:pt idx="924">
                  <c:v>299.7362942401092</c:v>
                </c:pt>
                <c:pt idx="925">
                  <c:v>299.7362942401092</c:v>
                </c:pt>
                <c:pt idx="926">
                  <c:v>299.7362942401092</c:v>
                </c:pt>
                <c:pt idx="927">
                  <c:v>299.7362942401092</c:v>
                </c:pt>
                <c:pt idx="928">
                  <c:v>299.7362942401092</c:v>
                </c:pt>
                <c:pt idx="929">
                  <c:v>299.7362942401092</c:v>
                </c:pt>
                <c:pt idx="930">
                  <c:v>299.7362942401092</c:v>
                </c:pt>
                <c:pt idx="931">
                  <c:v>299.7362942401092</c:v>
                </c:pt>
                <c:pt idx="932">
                  <c:v>299.7362942401092</c:v>
                </c:pt>
                <c:pt idx="933">
                  <c:v>299.7362942401092</c:v>
                </c:pt>
                <c:pt idx="934">
                  <c:v>299.7362942401092</c:v>
                </c:pt>
                <c:pt idx="935">
                  <c:v>299.7362942401092</c:v>
                </c:pt>
                <c:pt idx="936">
                  <c:v>299.7362942401092</c:v>
                </c:pt>
                <c:pt idx="937">
                  <c:v>299.7362942401092</c:v>
                </c:pt>
                <c:pt idx="938">
                  <c:v>299.7362942401092</c:v>
                </c:pt>
                <c:pt idx="939">
                  <c:v>299.7362942401092</c:v>
                </c:pt>
                <c:pt idx="940">
                  <c:v>299.7362942401092</c:v>
                </c:pt>
                <c:pt idx="941">
                  <c:v>299.7362942401092</c:v>
                </c:pt>
                <c:pt idx="942">
                  <c:v>299.7362942401092</c:v>
                </c:pt>
                <c:pt idx="943">
                  <c:v>299.7362942401092</c:v>
                </c:pt>
                <c:pt idx="944">
                  <c:v>299.7362942401092</c:v>
                </c:pt>
                <c:pt idx="945">
                  <c:v>299.7362942401092</c:v>
                </c:pt>
                <c:pt idx="946">
                  <c:v>299.7362942401092</c:v>
                </c:pt>
                <c:pt idx="947">
                  <c:v>299.7362942401092</c:v>
                </c:pt>
                <c:pt idx="948">
                  <c:v>299.7362942401092</c:v>
                </c:pt>
                <c:pt idx="949">
                  <c:v>299.7362942401092</c:v>
                </c:pt>
                <c:pt idx="950">
                  <c:v>299.7362942401092</c:v>
                </c:pt>
                <c:pt idx="951">
                  <c:v>299.7362942401092</c:v>
                </c:pt>
                <c:pt idx="952">
                  <c:v>299.7362942401092</c:v>
                </c:pt>
                <c:pt idx="953">
                  <c:v>299.7362942401092</c:v>
                </c:pt>
                <c:pt idx="954">
                  <c:v>299.7362942401092</c:v>
                </c:pt>
                <c:pt idx="955">
                  <c:v>299.7362942401092</c:v>
                </c:pt>
                <c:pt idx="956">
                  <c:v>299.7362942401092</c:v>
                </c:pt>
                <c:pt idx="957">
                  <c:v>299.7362942401092</c:v>
                </c:pt>
                <c:pt idx="958">
                  <c:v>299.7362942401092</c:v>
                </c:pt>
                <c:pt idx="959">
                  <c:v>299.7362942401092</c:v>
                </c:pt>
                <c:pt idx="960">
                  <c:v>299.7362942401092</c:v>
                </c:pt>
                <c:pt idx="961">
                  <c:v>299.7362942401092</c:v>
                </c:pt>
                <c:pt idx="962">
                  <c:v>299.7362942401092</c:v>
                </c:pt>
                <c:pt idx="963">
                  <c:v>299.7362942401092</c:v>
                </c:pt>
                <c:pt idx="964">
                  <c:v>299.7362942401092</c:v>
                </c:pt>
                <c:pt idx="965">
                  <c:v>299.7362942401092</c:v>
                </c:pt>
                <c:pt idx="966">
                  <c:v>299.7362942401092</c:v>
                </c:pt>
                <c:pt idx="967">
                  <c:v>299.7362942401092</c:v>
                </c:pt>
                <c:pt idx="968">
                  <c:v>299.7362942401092</c:v>
                </c:pt>
                <c:pt idx="969">
                  <c:v>299.7362942401092</c:v>
                </c:pt>
                <c:pt idx="970">
                  <c:v>299.7362942401092</c:v>
                </c:pt>
                <c:pt idx="971">
                  <c:v>299.7362942401092</c:v>
                </c:pt>
                <c:pt idx="972">
                  <c:v>299.7362942401092</c:v>
                </c:pt>
                <c:pt idx="973">
                  <c:v>299.7362942401092</c:v>
                </c:pt>
                <c:pt idx="974">
                  <c:v>299.7362942401092</c:v>
                </c:pt>
                <c:pt idx="975">
                  <c:v>299.7362942401092</c:v>
                </c:pt>
                <c:pt idx="976">
                  <c:v>299.7362942401092</c:v>
                </c:pt>
                <c:pt idx="977">
                  <c:v>299.7362942401092</c:v>
                </c:pt>
                <c:pt idx="978">
                  <c:v>299.7362942401092</c:v>
                </c:pt>
                <c:pt idx="979">
                  <c:v>299.7362942401092</c:v>
                </c:pt>
                <c:pt idx="980">
                  <c:v>299.7362942401092</c:v>
                </c:pt>
                <c:pt idx="981">
                  <c:v>299.7362942401092</c:v>
                </c:pt>
                <c:pt idx="982">
                  <c:v>299.7362942401092</c:v>
                </c:pt>
                <c:pt idx="983">
                  <c:v>299.7362942401092</c:v>
                </c:pt>
                <c:pt idx="984">
                  <c:v>299.7362942401092</c:v>
                </c:pt>
                <c:pt idx="985">
                  <c:v>299.7362942401092</c:v>
                </c:pt>
                <c:pt idx="986">
                  <c:v>299.7362942401092</c:v>
                </c:pt>
                <c:pt idx="987">
                  <c:v>299.7362942401092</c:v>
                </c:pt>
                <c:pt idx="988">
                  <c:v>299.7362942401092</c:v>
                </c:pt>
                <c:pt idx="989">
                  <c:v>299.7362942401092</c:v>
                </c:pt>
                <c:pt idx="990">
                  <c:v>299.7362942401092</c:v>
                </c:pt>
                <c:pt idx="991">
                  <c:v>299.7362942401092</c:v>
                </c:pt>
                <c:pt idx="992">
                  <c:v>299.7362942401092</c:v>
                </c:pt>
                <c:pt idx="993">
                  <c:v>299.7362942401092</c:v>
                </c:pt>
                <c:pt idx="994">
                  <c:v>299.7362942401092</c:v>
                </c:pt>
                <c:pt idx="995">
                  <c:v>299.7362942401092</c:v>
                </c:pt>
                <c:pt idx="996">
                  <c:v>299.7362942401092</c:v>
                </c:pt>
                <c:pt idx="997">
                  <c:v>299.7362942401092</c:v>
                </c:pt>
                <c:pt idx="998">
                  <c:v>299.7362942401092</c:v>
                </c:pt>
                <c:pt idx="999">
                  <c:v>299.7362942401092</c:v>
                </c:pt>
                <c:pt idx="1000">
                  <c:v>299.7362942401092</c:v>
                </c:pt>
                <c:pt idx="1001">
                  <c:v>299.7362942401092</c:v>
                </c:pt>
                <c:pt idx="1002">
                  <c:v>299.7362942401092</c:v>
                </c:pt>
                <c:pt idx="1003">
                  <c:v>299.7362942401092</c:v>
                </c:pt>
                <c:pt idx="1004">
                  <c:v>299.7362942401092</c:v>
                </c:pt>
                <c:pt idx="1005">
                  <c:v>299.7362942401092</c:v>
                </c:pt>
                <c:pt idx="1006">
                  <c:v>299.7362942401092</c:v>
                </c:pt>
                <c:pt idx="1007">
                  <c:v>299.7362942401092</c:v>
                </c:pt>
                <c:pt idx="1008">
                  <c:v>299.7362942401092</c:v>
                </c:pt>
                <c:pt idx="1009">
                  <c:v>299.7362942401092</c:v>
                </c:pt>
                <c:pt idx="1010">
                  <c:v>299.7362942401092</c:v>
                </c:pt>
                <c:pt idx="1011">
                  <c:v>299.7362942401092</c:v>
                </c:pt>
                <c:pt idx="1012">
                  <c:v>299.7362942401092</c:v>
                </c:pt>
                <c:pt idx="1013">
                  <c:v>299.7362942401092</c:v>
                </c:pt>
                <c:pt idx="1014">
                  <c:v>299.7362942401092</c:v>
                </c:pt>
                <c:pt idx="1015">
                  <c:v>299.7362942401092</c:v>
                </c:pt>
                <c:pt idx="1016">
                  <c:v>299.7362942401092</c:v>
                </c:pt>
                <c:pt idx="1017">
                  <c:v>299.7362942401092</c:v>
                </c:pt>
                <c:pt idx="1018">
                  <c:v>299.7362942401092</c:v>
                </c:pt>
                <c:pt idx="1019">
                  <c:v>299.7362942401092</c:v>
                </c:pt>
                <c:pt idx="1020">
                  <c:v>299.7362942401092</c:v>
                </c:pt>
                <c:pt idx="1021">
                  <c:v>299.7362942401092</c:v>
                </c:pt>
                <c:pt idx="1022">
                  <c:v>299.7362942401092</c:v>
                </c:pt>
                <c:pt idx="1023">
                  <c:v>299.7362942401092</c:v>
                </c:pt>
                <c:pt idx="1024">
                  <c:v>299.7362942401092</c:v>
                </c:pt>
                <c:pt idx="1025">
                  <c:v>299.7362942401092</c:v>
                </c:pt>
                <c:pt idx="1026">
                  <c:v>299.7362942401092</c:v>
                </c:pt>
                <c:pt idx="1027">
                  <c:v>299.7362942401092</c:v>
                </c:pt>
                <c:pt idx="1028">
                  <c:v>299.7362942401092</c:v>
                </c:pt>
                <c:pt idx="1029">
                  <c:v>299.7362942401092</c:v>
                </c:pt>
                <c:pt idx="1030">
                  <c:v>299.7362942401092</c:v>
                </c:pt>
                <c:pt idx="1031">
                  <c:v>299.7362942401092</c:v>
                </c:pt>
                <c:pt idx="1032">
                  <c:v>299.7362942401092</c:v>
                </c:pt>
                <c:pt idx="1033">
                  <c:v>299.7362942401092</c:v>
                </c:pt>
                <c:pt idx="1034">
                  <c:v>299.7362942401092</c:v>
                </c:pt>
                <c:pt idx="1035">
                  <c:v>299.7362942401092</c:v>
                </c:pt>
                <c:pt idx="1036">
                  <c:v>299.7362942401092</c:v>
                </c:pt>
                <c:pt idx="1037">
                  <c:v>299.7362942401092</c:v>
                </c:pt>
                <c:pt idx="1038">
                  <c:v>299.7362942401092</c:v>
                </c:pt>
                <c:pt idx="1039">
                  <c:v>299.7362942401092</c:v>
                </c:pt>
                <c:pt idx="1040">
                  <c:v>299.7362942401092</c:v>
                </c:pt>
                <c:pt idx="1041">
                  <c:v>299.7362942401092</c:v>
                </c:pt>
                <c:pt idx="1042">
                  <c:v>299.7362942401092</c:v>
                </c:pt>
                <c:pt idx="1043">
                  <c:v>299.7362942401092</c:v>
                </c:pt>
                <c:pt idx="1044">
                  <c:v>299.7362942401092</c:v>
                </c:pt>
                <c:pt idx="1045">
                  <c:v>299.7362942401092</c:v>
                </c:pt>
                <c:pt idx="1046">
                  <c:v>299.7362942401092</c:v>
                </c:pt>
                <c:pt idx="1047">
                  <c:v>299.7362942401092</c:v>
                </c:pt>
                <c:pt idx="1048">
                  <c:v>299.7362942401092</c:v>
                </c:pt>
                <c:pt idx="1049">
                  <c:v>299.7362942401092</c:v>
                </c:pt>
                <c:pt idx="1050">
                  <c:v>299.7362942401092</c:v>
                </c:pt>
                <c:pt idx="1051">
                  <c:v>299.7362942401092</c:v>
                </c:pt>
                <c:pt idx="1052">
                  <c:v>299.7362942401092</c:v>
                </c:pt>
                <c:pt idx="1053">
                  <c:v>299.7362942401092</c:v>
                </c:pt>
                <c:pt idx="1054">
                  <c:v>299.7362942401092</c:v>
                </c:pt>
                <c:pt idx="1055">
                  <c:v>299.7362942401092</c:v>
                </c:pt>
                <c:pt idx="1056">
                  <c:v>299.7362942401092</c:v>
                </c:pt>
                <c:pt idx="1057">
                  <c:v>299.7362942401092</c:v>
                </c:pt>
                <c:pt idx="1058">
                  <c:v>299.7362942401092</c:v>
                </c:pt>
                <c:pt idx="1059">
                  <c:v>299.7362942401092</c:v>
                </c:pt>
                <c:pt idx="1060">
                  <c:v>299.7362942401092</c:v>
                </c:pt>
                <c:pt idx="1061">
                  <c:v>299.7362942401092</c:v>
                </c:pt>
                <c:pt idx="1062">
                  <c:v>299.7362942401092</c:v>
                </c:pt>
                <c:pt idx="1063">
                  <c:v>299.7362942401092</c:v>
                </c:pt>
                <c:pt idx="1064">
                  <c:v>299.7362942401092</c:v>
                </c:pt>
                <c:pt idx="1065">
                  <c:v>299.7362942401092</c:v>
                </c:pt>
                <c:pt idx="1066">
                  <c:v>299.7362942401092</c:v>
                </c:pt>
                <c:pt idx="1067">
                  <c:v>299.7362942401092</c:v>
                </c:pt>
                <c:pt idx="1068">
                  <c:v>299.7362942401092</c:v>
                </c:pt>
                <c:pt idx="1069">
                  <c:v>299.7362942401092</c:v>
                </c:pt>
                <c:pt idx="1070">
                  <c:v>299.7362942401092</c:v>
                </c:pt>
                <c:pt idx="1071">
                  <c:v>299.7362942401092</c:v>
                </c:pt>
                <c:pt idx="1072">
                  <c:v>299.7362942401092</c:v>
                </c:pt>
                <c:pt idx="1073">
                  <c:v>299.7362942401092</c:v>
                </c:pt>
                <c:pt idx="1074">
                  <c:v>299.7362942401092</c:v>
                </c:pt>
                <c:pt idx="1075">
                  <c:v>299.7362942401092</c:v>
                </c:pt>
                <c:pt idx="1076">
                  <c:v>299.7362942401092</c:v>
                </c:pt>
                <c:pt idx="1077">
                  <c:v>299.7362942401092</c:v>
                </c:pt>
                <c:pt idx="1078">
                  <c:v>299.7362942401092</c:v>
                </c:pt>
                <c:pt idx="1079">
                  <c:v>299.7362942401092</c:v>
                </c:pt>
                <c:pt idx="1080">
                  <c:v>299.7362942401092</c:v>
                </c:pt>
                <c:pt idx="1081">
                  <c:v>299.7362942401092</c:v>
                </c:pt>
                <c:pt idx="1082">
                  <c:v>299.7362942401092</c:v>
                </c:pt>
                <c:pt idx="1083">
                  <c:v>299.7362942401092</c:v>
                </c:pt>
                <c:pt idx="1084">
                  <c:v>299.7362942401092</c:v>
                </c:pt>
                <c:pt idx="1085">
                  <c:v>299.7362942401092</c:v>
                </c:pt>
                <c:pt idx="1086">
                  <c:v>299.7362942401092</c:v>
                </c:pt>
                <c:pt idx="1087">
                  <c:v>299.7362942401092</c:v>
                </c:pt>
                <c:pt idx="1088">
                  <c:v>299.7362942401092</c:v>
                </c:pt>
                <c:pt idx="1089">
                  <c:v>299.7362942401092</c:v>
                </c:pt>
                <c:pt idx="1090">
                  <c:v>299.7362942401092</c:v>
                </c:pt>
                <c:pt idx="1091">
                  <c:v>299.7362942401092</c:v>
                </c:pt>
                <c:pt idx="1092">
                  <c:v>299.7362942401092</c:v>
                </c:pt>
                <c:pt idx="1093">
                  <c:v>299.7362942401092</c:v>
                </c:pt>
                <c:pt idx="1094">
                  <c:v>299.7362942401092</c:v>
                </c:pt>
                <c:pt idx="1095">
                  <c:v>299.7362942401092</c:v>
                </c:pt>
                <c:pt idx="1096">
                  <c:v>299.7362942401092</c:v>
                </c:pt>
                <c:pt idx="1097">
                  <c:v>299.7362942401092</c:v>
                </c:pt>
                <c:pt idx="1098">
                  <c:v>299.7362942401092</c:v>
                </c:pt>
                <c:pt idx="1099">
                  <c:v>299.7362942401092</c:v>
                </c:pt>
                <c:pt idx="1100">
                  <c:v>299.7362942401092</c:v>
                </c:pt>
                <c:pt idx="1101">
                  <c:v>299.7362942401092</c:v>
                </c:pt>
                <c:pt idx="1102">
                  <c:v>299.7362942401092</c:v>
                </c:pt>
                <c:pt idx="1103">
                  <c:v>299.7362942401092</c:v>
                </c:pt>
                <c:pt idx="1104">
                  <c:v>299.7362942401092</c:v>
                </c:pt>
                <c:pt idx="1105">
                  <c:v>299.7362942401092</c:v>
                </c:pt>
                <c:pt idx="1106">
                  <c:v>299.7362942401092</c:v>
                </c:pt>
                <c:pt idx="1107">
                  <c:v>299.7362942401092</c:v>
                </c:pt>
                <c:pt idx="1108">
                  <c:v>299.7362942401092</c:v>
                </c:pt>
                <c:pt idx="1109">
                  <c:v>299.7362942401092</c:v>
                </c:pt>
                <c:pt idx="1110">
                  <c:v>299.7362942401092</c:v>
                </c:pt>
                <c:pt idx="1111">
                  <c:v>299.7362942401092</c:v>
                </c:pt>
                <c:pt idx="1112">
                  <c:v>299.7362942401092</c:v>
                </c:pt>
                <c:pt idx="1113">
                  <c:v>299.7362942401092</c:v>
                </c:pt>
                <c:pt idx="1114">
                  <c:v>299.7362942401092</c:v>
                </c:pt>
                <c:pt idx="1115">
                  <c:v>299.7362942401092</c:v>
                </c:pt>
                <c:pt idx="1116">
                  <c:v>299.7362942401092</c:v>
                </c:pt>
                <c:pt idx="1117">
                  <c:v>299.7362942401092</c:v>
                </c:pt>
                <c:pt idx="1118">
                  <c:v>299.7362942401092</c:v>
                </c:pt>
                <c:pt idx="1119">
                  <c:v>299.7362942401092</c:v>
                </c:pt>
                <c:pt idx="1120">
                  <c:v>299.7362942401092</c:v>
                </c:pt>
                <c:pt idx="1121">
                  <c:v>299.7362942401092</c:v>
                </c:pt>
                <c:pt idx="1122">
                  <c:v>299.7362942401092</c:v>
                </c:pt>
                <c:pt idx="1123">
                  <c:v>299.7362942401092</c:v>
                </c:pt>
                <c:pt idx="1124">
                  <c:v>299.7362942401092</c:v>
                </c:pt>
                <c:pt idx="1125">
                  <c:v>299.7362942401092</c:v>
                </c:pt>
                <c:pt idx="1126">
                  <c:v>299.7362942401092</c:v>
                </c:pt>
                <c:pt idx="1127">
                  <c:v>299.7362942401092</c:v>
                </c:pt>
                <c:pt idx="1128">
                  <c:v>299.7362942401092</c:v>
                </c:pt>
                <c:pt idx="1129">
                  <c:v>299.7362942401092</c:v>
                </c:pt>
                <c:pt idx="1130">
                  <c:v>299.7362942401092</c:v>
                </c:pt>
                <c:pt idx="1131">
                  <c:v>299.7362942401092</c:v>
                </c:pt>
                <c:pt idx="1132">
                  <c:v>299.7362942401092</c:v>
                </c:pt>
                <c:pt idx="1133">
                  <c:v>299.7362942401092</c:v>
                </c:pt>
                <c:pt idx="1134">
                  <c:v>299.7362942401092</c:v>
                </c:pt>
                <c:pt idx="1135">
                  <c:v>299.7362942401092</c:v>
                </c:pt>
                <c:pt idx="1136">
                  <c:v>299.7362942401092</c:v>
                </c:pt>
                <c:pt idx="1137">
                  <c:v>299.7362942401092</c:v>
                </c:pt>
                <c:pt idx="1138">
                  <c:v>299.7362942401092</c:v>
                </c:pt>
                <c:pt idx="1139">
                  <c:v>299.7362942401092</c:v>
                </c:pt>
                <c:pt idx="1140">
                  <c:v>299.7362942401092</c:v>
                </c:pt>
                <c:pt idx="1141">
                  <c:v>299.7362942401092</c:v>
                </c:pt>
                <c:pt idx="1142">
                  <c:v>299.7362942401092</c:v>
                </c:pt>
                <c:pt idx="1143">
                  <c:v>299.7362942401092</c:v>
                </c:pt>
                <c:pt idx="1144">
                  <c:v>299.7362942401092</c:v>
                </c:pt>
                <c:pt idx="1145">
                  <c:v>299.7362942401092</c:v>
                </c:pt>
                <c:pt idx="1146">
                  <c:v>299.7362942401092</c:v>
                </c:pt>
                <c:pt idx="1147">
                  <c:v>299.7362942401092</c:v>
                </c:pt>
                <c:pt idx="1148">
                  <c:v>299.7362942401092</c:v>
                </c:pt>
                <c:pt idx="1149">
                  <c:v>299.7362942401092</c:v>
                </c:pt>
                <c:pt idx="1150">
                  <c:v>299.7362942401092</c:v>
                </c:pt>
                <c:pt idx="1151">
                  <c:v>299.7362942401092</c:v>
                </c:pt>
                <c:pt idx="1152">
                  <c:v>299.7362942401092</c:v>
                </c:pt>
                <c:pt idx="1153">
                  <c:v>299.7362942401092</c:v>
                </c:pt>
                <c:pt idx="1154">
                  <c:v>299.7362942401092</c:v>
                </c:pt>
                <c:pt idx="1155">
                  <c:v>299.7362942401092</c:v>
                </c:pt>
                <c:pt idx="1156">
                  <c:v>299.7362942401092</c:v>
                </c:pt>
                <c:pt idx="1157">
                  <c:v>299.7362942401092</c:v>
                </c:pt>
                <c:pt idx="1158">
                  <c:v>299.7362942401092</c:v>
                </c:pt>
                <c:pt idx="1159">
                  <c:v>299.7362942401092</c:v>
                </c:pt>
                <c:pt idx="1160">
                  <c:v>299.7362942401092</c:v>
                </c:pt>
                <c:pt idx="1161">
                  <c:v>299.7362942401092</c:v>
                </c:pt>
                <c:pt idx="1162">
                  <c:v>299.7362942401092</c:v>
                </c:pt>
                <c:pt idx="1163">
                  <c:v>299.7362942401092</c:v>
                </c:pt>
                <c:pt idx="1164">
                  <c:v>299.7362942401092</c:v>
                </c:pt>
                <c:pt idx="1165">
                  <c:v>299.7362942401092</c:v>
                </c:pt>
                <c:pt idx="1166">
                  <c:v>299.7362942401092</c:v>
                </c:pt>
                <c:pt idx="1167">
                  <c:v>299.7362942401092</c:v>
                </c:pt>
                <c:pt idx="1168">
                  <c:v>299.7362942401092</c:v>
                </c:pt>
                <c:pt idx="1169">
                  <c:v>299.7362942401092</c:v>
                </c:pt>
                <c:pt idx="1170">
                  <c:v>299.7362942401092</c:v>
                </c:pt>
                <c:pt idx="1171">
                  <c:v>299.7362942401092</c:v>
                </c:pt>
                <c:pt idx="1172">
                  <c:v>299.7362942401092</c:v>
                </c:pt>
                <c:pt idx="1173">
                  <c:v>299.7362942401092</c:v>
                </c:pt>
                <c:pt idx="1174">
                  <c:v>299.7362942401092</c:v>
                </c:pt>
                <c:pt idx="1175">
                  <c:v>299.7362942401092</c:v>
                </c:pt>
                <c:pt idx="1176">
                  <c:v>299.7362942401092</c:v>
                </c:pt>
                <c:pt idx="1177">
                  <c:v>299.7362942401092</c:v>
                </c:pt>
                <c:pt idx="1178">
                  <c:v>299.7362942401092</c:v>
                </c:pt>
                <c:pt idx="1179">
                  <c:v>299.7362942401092</c:v>
                </c:pt>
                <c:pt idx="1180">
                  <c:v>299.7362942401092</c:v>
                </c:pt>
                <c:pt idx="1181">
                  <c:v>299.7362942401092</c:v>
                </c:pt>
                <c:pt idx="1182">
                  <c:v>299.7362942401092</c:v>
                </c:pt>
                <c:pt idx="1183">
                  <c:v>299.7362942401092</c:v>
                </c:pt>
                <c:pt idx="1184">
                  <c:v>299.7362942401092</c:v>
                </c:pt>
                <c:pt idx="1185">
                  <c:v>299.7362942401092</c:v>
                </c:pt>
                <c:pt idx="1186">
                  <c:v>299.7362942401092</c:v>
                </c:pt>
                <c:pt idx="1187">
                  <c:v>299.7362942401092</c:v>
                </c:pt>
                <c:pt idx="1188">
                  <c:v>299.7362942401092</c:v>
                </c:pt>
                <c:pt idx="1189">
                  <c:v>299.7362942401092</c:v>
                </c:pt>
                <c:pt idx="1190">
                  <c:v>299.7362942401092</c:v>
                </c:pt>
                <c:pt idx="1191">
                  <c:v>299.7362942401092</c:v>
                </c:pt>
                <c:pt idx="1192">
                  <c:v>299.7362942401092</c:v>
                </c:pt>
                <c:pt idx="1193">
                  <c:v>299.7362942401092</c:v>
                </c:pt>
                <c:pt idx="1194">
                  <c:v>299.7362942401092</c:v>
                </c:pt>
                <c:pt idx="1195">
                  <c:v>299.7362942401092</c:v>
                </c:pt>
                <c:pt idx="1196">
                  <c:v>299.7362942401092</c:v>
                </c:pt>
                <c:pt idx="1197">
                  <c:v>299.7362942401092</c:v>
                </c:pt>
                <c:pt idx="1198">
                  <c:v>299.7362942401092</c:v>
                </c:pt>
                <c:pt idx="1199">
                  <c:v>299.7362942401092</c:v>
                </c:pt>
                <c:pt idx="1200">
                  <c:v>299.7362942401092</c:v>
                </c:pt>
                <c:pt idx="1201">
                  <c:v>299.7362942401092</c:v>
                </c:pt>
                <c:pt idx="1202">
                  <c:v>299.7362942401092</c:v>
                </c:pt>
                <c:pt idx="1203">
                  <c:v>299.7362942401092</c:v>
                </c:pt>
                <c:pt idx="1204">
                  <c:v>299.7362942401092</c:v>
                </c:pt>
                <c:pt idx="1205">
                  <c:v>299.7362942401092</c:v>
                </c:pt>
                <c:pt idx="1206">
                  <c:v>299.7362942401092</c:v>
                </c:pt>
                <c:pt idx="1207">
                  <c:v>299.7362942401092</c:v>
                </c:pt>
                <c:pt idx="1208">
                  <c:v>299.7362942401092</c:v>
                </c:pt>
                <c:pt idx="1209">
                  <c:v>299.7362942401092</c:v>
                </c:pt>
                <c:pt idx="1210">
                  <c:v>299.7362942401092</c:v>
                </c:pt>
                <c:pt idx="1211">
                  <c:v>299.7362942401092</c:v>
                </c:pt>
                <c:pt idx="1212">
                  <c:v>299.7362942401092</c:v>
                </c:pt>
                <c:pt idx="1213">
                  <c:v>299.7362942401092</c:v>
                </c:pt>
                <c:pt idx="1214">
                  <c:v>299.7362942401092</c:v>
                </c:pt>
                <c:pt idx="1215">
                  <c:v>299.7362942401092</c:v>
                </c:pt>
                <c:pt idx="1216">
                  <c:v>299.7362942401092</c:v>
                </c:pt>
                <c:pt idx="1217">
                  <c:v>299.7362942401092</c:v>
                </c:pt>
                <c:pt idx="1218">
                  <c:v>299.7362942401092</c:v>
                </c:pt>
                <c:pt idx="1219">
                  <c:v>299.7362942401092</c:v>
                </c:pt>
                <c:pt idx="1220">
                  <c:v>299.7362942401092</c:v>
                </c:pt>
                <c:pt idx="1221">
                  <c:v>299.7362942401092</c:v>
                </c:pt>
                <c:pt idx="1222">
                  <c:v>299.7362942401092</c:v>
                </c:pt>
                <c:pt idx="1223">
                  <c:v>299.7362942401092</c:v>
                </c:pt>
                <c:pt idx="1224">
                  <c:v>299.7362942401092</c:v>
                </c:pt>
                <c:pt idx="1225">
                  <c:v>299.7362942401092</c:v>
                </c:pt>
                <c:pt idx="1226">
                  <c:v>299.7362942401092</c:v>
                </c:pt>
                <c:pt idx="1227">
                  <c:v>299.7362942401092</c:v>
                </c:pt>
                <c:pt idx="1228">
                  <c:v>299.7362942401092</c:v>
                </c:pt>
                <c:pt idx="1229">
                  <c:v>299.7362942401092</c:v>
                </c:pt>
                <c:pt idx="1230">
                  <c:v>299.7362942401092</c:v>
                </c:pt>
                <c:pt idx="1231">
                  <c:v>299.7362942401092</c:v>
                </c:pt>
                <c:pt idx="1232">
                  <c:v>299.7362942401092</c:v>
                </c:pt>
                <c:pt idx="1233">
                  <c:v>299.7362942401092</c:v>
                </c:pt>
                <c:pt idx="1234">
                  <c:v>299.7362942401092</c:v>
                </c:pt>
                <c:pt idx="1235">
                  <c:v>299.7362942401092</c:v>
                </c:pt>
                <c:pt idx="1236">
                  <c:v>299.7362942401092</c:v>
                </c:pt>
                <c:pt idx="1237">
                  <c:v>299.7362942401092</c:v>
                </c:pt>
                <c:pt idx="1238">
                  <c:v>299.7362942401092</c:v>
                </c:pt>
                <c:pt idx="1239">
                  <c:v>299.7362942401092</c:v>
                </c:pt>
                <c:pt idx="1240">
                  <c:v>299.7362942401092</c:v>
                </c:pt>
                <c:pt idx="1241">
                  <c:v>299.7362942401092</c:v>
                </c:pt>
                <c:pt idx="1242">
                  <c:v>299.7362942401092</c:v>
                </c:pt>
                <c:pt idx="1243">
                  <c:v>299.7362942401092</c:v>
                </c:pt>
                <c:pt idx="1244">
                  <c:v>299.7362942401092</c:v>
                </c:pt>
                <c:pt idx="1245">
                  <c:v>299.7362942401092</c:v>
                </c:pt>
                <c:pt idx="1246">
                  <c:v>299.7362942401092</c:v>
                </c:pt>
                <c:pt idx="1247">
                  <c:v>299.7362942401092</c:v>
                </c:pt>
                <c:pt idx="1248">
                  <c:v>299.7362942401092</c:v>
                </c:pt>
                <c:pt idx="1249">
                  <c:v>299.7362942401092</c:v>
                </c:pt>
                <c:pt idx="1250">
                  <c:v>299.7362942401092</c:v>
                </c:pt>
                <c:pt idx="1251">
                  <c:v>299.7362942401092</c:v>
                </c:pt>
                <c:pt idx="1252">
                  <c:v>299.7362942401092</c:v>
                </c:pt>
                <c:pt idx="1253">
                  <c:v>299.7362942401092</c:v>
                </c:pt>
                <c:pt idx="1254">
                  <c:v>299.7362942401092</c:v>
                </c:pt>
                <c:pt idx="1255">
                  <c:v>299.7362942401092</c:v>
                </c:pt>
                <c:pt idx="1256">
                  <c:v>299.7362942401092</c:v>
                </c:pt>
                <c:pt idx="1257">
                  <c:v>299.7362942401092</c:v>
                </c:pt>
                <c:pt idx="1258">
                  <c:v>299.7362942401092</c:v>
                </c:pt>
                <c:pt idx="1259">
                  <c:v>299.7362942401092</c:v>
                </c:pt>
                <c:pt idx="1260">
                  <c:v>299.7362942401092</c:v>
                </c:pt>
                <c:pt idx="1261">
                  <c:v>299.7362942401092</c:v>
                </c:pt>
                <c:pt idx="1262">
                  <c:v>299.7362942401092</c:v>
                </c:pt>
                <c:pt idx="1263">
                  <c:v>299.7362942401092</c:v>
                </c:pt>
                <c:pt idx="1264">
                  <c:v>299.7362942401092</c:v>
                </c:pt>
                <c:pt idx="1265">
                  <c:v>299.7362942401092</c:v>
                </c:pt>
                <c:pt idx="1266">
                  <c:v>299.7362942401092</c:v>
                </c:pt>
                <c:pt idx="1267">
                  <c:v>299.7362942401092</c:v>
                </c:pt>
                <c:pt idx="1268">
                  <c:v>299.7362942401092</c:v>
                </c:pt>
                <c:pt idx="1269">
                  <c:v>299.7362942401092</c:v>
                </c:pt>
                <c:pt idx="1270">
                  <c:v>299.7362942401092</c:v>
                </c:pt>
                <c:pt idx="1271">
                  <c:v>299.7362942401092</c:v>
                </c:pt>
                <c:pt idx="1272">
                  <c:v>299.7362942401092</c:v>
                </c:pt>
                <c:pt idx="1273">
                  <c:v>299.7362942401092</c:v>
                </c:pt>
                <c:pt idx="1274">
                  <c:v>299.7362942401092</c:v>
                </c:pt>
                <c:pt idx="1275">
                  <c:v>299.7362942401092</c:v>
                </c:pt>
                <c:pt idx="1276">
                  <c:v>299.7362942401092</c:v>
                </c:pt>
                <c:pt idx="1277">
                  <c:v>299.7362942401092</c:v>
                </c:pt>
                <c:pt idx="1278">
                  <c:v>299.7362942401092</c:v>
                </c:pt>
                <c:pt idx="1279">
                  <c:v>299.7362942401092</c:v>
                </c:pt>
                <c:pt idx="1280">
                  <c:v>299.7362942401092</c:v>
                </c:pt>
                <c:pt idx="1281">
                  <c:v>299.7362942401092</c:v>
                </c:pt>
                <c:pt idx="1282">
                  <c:v>299.7362942401092</c:v>
                </c:pt>
                <c:pt idx="1283">
                  <c:v>299.7362942401092</c:v>
                </c:pt>
                <c:pt idx="1284">
                  <c:v>299.7362942401092</c:v>
                </c:pt>
                <c:pt idx="1285">
                  <c:v>299.7362942401092</c:v>
                </c:pt>
                <c:pt idx="1286">
                  <c:v>299.7362942401092</c:v>
                </c:pt>
                <c:pt idx="1287">
                  <c:v>299.7362942401092</c:v>
                </c:pt>
                <c:pt idx="1288">
                  <c:v>299.7362942401092</c:v>
                </c:pt>
                <c:pt idx="1289">
                  <c:v>299.7362942401092</c:v>
                </c:pt>
                <c:pt idx="1290">
                  <c:v>299.7362942401092</c:v>
                </c:pt>
                <c:pt idx="1291">
                  <c:v>299.7362942401092</c:v>
                </c:pt>
                <c:pt idx="1292">
                  <c:v>299.7362942401092</c:v>
                </c:pt>
                <c:pt idx="1293">
                  <c:v>299.7362942401092</c:v>
                </c:pt>
                <c:pt idx="1294">
                  <c:v>299.7362942401092</c:v>
                </c:pt>
                <c:pt idx="1295">
                  <c:v>299.7362942401092</c:v>
                </c:pt>
                <c:pt idx="1296">
                  <c:v>299.7362942401092</c:v>
                </c:pt>
                <c:pt idx="1297">
                  <c:v>299.7362942401092</c:v>
                </c:pt>
                <c:pt idx="1298">
                  <c:v>299.7362942401092</c:v>
                </c:pt>
                <c:pt idx="1299">
                  <c:v>299.7362942401092</c:v>
                </c:pt>
                <c:pt idx="1300">
                  <c:v>299.7362942401092</c:v>
                </c:pt>
                <c:pt idx="1301">
                  <c:v>299.7362942401092</c:v>
                </c:pt>
                <c:pt idx="1302">
                  <c:v>299.7362942401092</c:v>
                </c:pt>
                <c:pt idx="1303">
                  <c:v>299.7362942401092</c:v>
                </c:pt>
                <c:pt idx="1304">
                  <c:v>299.7362942401092</c:v>
                </c:pt>
                <c:pt idx="1305">
                  <c:v>299.7362942401092</c:v>
                </c:pt>
                <c:pt idx="1306">
                  <c:v>299.7362942401092</c:v>
                </c:pt>
                <c:pt idx="1307">
                  <c:v>299.7362942401092</c:v>
                </c:pt>
                <c:pt idx="1308">
                  <c:v>299.7362942401092</c:v>
                </c:pt>
                <c:pt idx="1309">
                  <c:v>299.7362942401092</c:v>
                </c:pt>
                <c:pt idx="1310">
                  <c:v>299.7362942401092</c:v>
                </c:pt>
                <c:pt idx="1311">
                  <c:v>299.7362942401092</c:v>
                </c:pt>
                <c:pt idx="1312">
                  <c:v>299.7362942401092</c:v>
                </c:pt>
                <c:pt idx="1313">
                  <c:v>299.7362942401092</c:v>
                </c:pt>
                <c:pt idx="1314">
                  <c:v>299.7362942401092</c:v>
                </c:pt>
                <c:pt idx="1315">
                  <c:v>299.7362942401092</c:v>
                </c:pt>
                <c:pt idx="1316">
                  <c:v>299.7362942401092</c:v>
                </c:pt>
                <c:pt idx="1317">
                  <c:v>299.7362942401092</c:v>
                </c:pt>
                <c:pt idx="1318">
                  <c:v>299.7362942401092</c:v>
                </c:pt>
                <c:pt idx="1319">
                  <c:v>299.7362942401092</c:v>
                </c:pt>
                <c:pt idx="1320">
                  <c:v>299.7362942401092</c:v>
                </c:pt>
                <c:pt idx="1321">
                  <c:v>299.7362942401092</c:v>
                </c:pt>
                <c:pt idx="1322">
                  <c:v>299.7362942401092</c:v>
                </c:pt>
                <c:pt idx="1323">
                  <c:v>299.7362942401092</c:v>
                </c:pt>
                <c:pt idx="1324">
                  <c:v>299.7362942401092</c:v>
                </c:pt>
                <c:pt idx="1325">
                  <c:v>299.7362942401092</c:v>
                </c:pt>
                <c:pt idx="1326">
                  <c:v>299.7362942401092</c:v>
                </c:pt>
                <c:pt idx="1327">
                  <c:v>299.7362942401092</c:v>
                </c:pt>
                <c:pt idx="1328">
                  <c:v>299.7362942401092</c:v>
                </c:pt>
                <c:pt idx="1329">
                  <c:v>299.7362942401092</c:v>
                </c:pt>
                <c:pt idx="1330">
                  <c:v>299.7362942401092</c:v>
                </c:pt>
                <c:pt idx="1331">
                  <c:v>299.7362942401092</c:v>
                </c:pt>
                <c:pt idx="1332">
                  <c:v>299.7362942401092</c:v>
                </c:pt>
                <c:pt idx="1333">
                  <c:v>299.7362942401092</c:v>
                </c:pt>
                <c:pt idx="1334">
                  <c:v>299.7362942401092</c:v>
                </c:pt>
                <c:pt idx="1335">
                  <c:v>299.7362942401092</c:v>
                </c:pt>
                <c:pt idx="1336">
                  <c:v>299.7362942401092</c:v>
                </c:pt>
                <c:pt idx="1337">
                  <c:v>299.7362942401092</c:v>
                </c:pt>
                <c:pt idx="1338">
                  <c:v>299.7362942401092</c:v>
                </c:pt>
                <c:pt idx="1339">
                  <c:v>299.7362942401092</c:v>
                </c:pt>
                <c:pt idx="1340">
                  <c:v>299.7362942401092</c:v>
                </c:pt>
                <c:pt idx="1341">
                  <c:v>299.7362942401092</c:v>
                </c:pt>
                <c:pt idx="1342">
                  <c:v>299.7362942401092</c:v>
                </c:pt>
                <c:pt idx="1343">
                  <c:v>299.7362942401092</c:v>
                </c:pt>
                <c:pt idx="1344">
                  <c:v>299.7362942401092</c:v>
                </c:pt>
                <c:pt idx="1345">
                  <c:v>299.7362942401092</c:v>
                </c:pt>
                <c:pt idx="1346">
                  <c:v>299.7362942401092</c:v>
                </c:pt>
                <c:pt idx="1347">
                  <c:v>299.7362942401092</c:v>
                </c:pt>
                <c:pt idx="1348">
                  <c:v>299.7362942401092</c:v>
                </c:pt>
                <c:pt idx="1349">
                  <c:v>299.7362942401092</c:v>
                </c:pt>
                <c:pt idx="1350">
                  <c:v>299.7362942401092</c:v>
                </c:pt>
                <c:pt idx="1351">
                  <c:v>299.7362942401092</c:v>
                </c:pt>
                <c:pt idx="1352">
                  <c:v>299.7362942401092</c:v>
                </c:pt>
                <c:pt idx="1353">
                  <c:v>299.7362942401092</c:v>
                </c:pt>
                <c:pt idx="1354">
                  <c:v>299.7362942401092</c:v>
                </c:pt>
                <c:pt idx="1355">
                  <c:v>299.7362942401092</c:v>
                </c:pt>
                <c:pt idx="1356">
                  <c:v>299.7362942401092</c:v>
                </c:pt>
                <c:pt idx="1357">
                  <c:v>299.7362942401092</c:v>
                </c:pt>
                <c:pt idx="1358">
                  <c:v>299.7362942401092</c:v>
                </c:pt>
                <c:pt idx="1359">
                  <c:v>299.7362942401092</c:v>
                </c:pt>
                <c:pt idx="1360">
                  <c:v>299.7362942401092</c:v>
                </c:pt>
                <c:pt idx="1361">
                  <c:v>299.7362942401092</c:v>
                </c:pt>
                <c:pt idx="1362">
                  <c:v>299.7362942401092</c:v>
                </c:pt>
                <c:pt idx="1363">
                  <c:v>299.7362942401092</c:v>
                </c:pt>
                <c:pt idx="1364">
                  <c:v>299.7362942401092</c:v>
                </c:pt>
                <c:pt idx="1365">
                  <c:v>299.7362942401092</c:v>
                </c:pt>
                <c:pt idx="1366">
                  <c:v>299.7362942401092</c:v>
                </c:pt>
                <c:pt idx="1367">
                  <c:v>299.7362942401092</c:v>
                </c:pt>
                <c:pt idx="1368">
                  <c:v>299.7362942401092</c:v>
                </c:pt>
                <c:pt idx="1369">
                  <c:v>299.7362942401092</c:v>
                </c:pt>
                <c:pt idx="1370">
                  <c:v>299.7362942401092</c:v>
                </c:pt>
                <c:pt idx="1371">
                  <c:v>299.7362942401092</c:v>
                </c:pt>
                <c:pt idx="1372">
                  <c:v>299.7362942401092</c:v>
                </c:pt>
                <c:pt idx="1373">
                  <c:v>299.7362942401092</c:v>
                </c:pt>
                <c:pt idx="1374">
                  <c:v>299.7362942401092</c:v>
                </c:pt>
                <c:pt idx="1375">
                  <c:v>299.7362942401092</c:v>
                </c:pt>
                <c:pt idx="1376">
                  <c:v>299.7362942401092</c:v>
                </c:pt>
                <c:pt idx="1377">
                  <c:v>299.7362942401092</c:v>
                </c:pt>
                <c:pt idx="1378">
                  <c:v>299.7362942401092</c:v>
                </c:pt>
                <c:pt idx="1379">
                  <c:v>299.7362942401092</c:v>
                </c:pt>
                <c:pt idx="1380">
                  <c:v>299.7362942401092</c:v>
                </c:pt>
                <c:pt idx="1381">
                  <c:v>299.7362942401092</c:v>
                </c:pt>
                <c:pt idx="1382">
                  <c:v>299.7362942401092</c:v>
                </c:pt>
                <c:pt idx="1383">
                  <c:v>299.7362942401092</c:v>
                </c:pt>
                <c:pt idx="1384">
                  <c:v>299.7362942401092</c:v>
                </c:pt>
                <c:pt idx="1385">
                  <c:v>299.7362942401092</c:v>
                </c:pt>
                <c:pt idx="1386">
                  <c:v>299.7362942401092</c:v>
                </c:pt>
                <c:pt idx="1387">
                  <c:v>299.7362942401092</c:v>
                </c:pt>
                <c:pt idx="1388">
                  <c:v>299.7362942401092</c:v>
                </c:pt>
                <c:pt idx="1389">
                  <c:v>299.7362942401092</c:v>
                </c:pt>
                <c:pt idx="1390">
                  <c:v>299.7362942401092</c:v>
                </c:pt>
                <c:pt idx="1391">
                  <c:v>299.7362942401092</c:v>
                </c:pt>
                <c:pt idx="1392">
                  <c:v>299.7362942401092</c:v>
                </c:pt>
                <c:pt idx="1393">
                  <c:v>299.7362942401092</c:v>
                </c:pt>
                <c:pt idx="1394">
                  <c:v>299.7362942401092</c:v>
                </c:pt>
                <c:pt idx="1395">
                  <c:v>299.7362942401092</c:v>
                </c:pt>
                <c:pt idx="1396">
                  <c:v>299.7362942401092</c:v>
                </c:pt>
                <c:pt idx="1397">
                  <c:v>299.7362942401092</c:v>
                </c:pt>
                <c:pt idx="1398">
                  <c:v>299.7362942401092</c:v>
                </c:pt>
                <c:pt idx="1399">
                  <c:v>299.7362942401092</c:v>
                </c:pt>
                <c:pt idx="1400">
                  <c:v>299.7362942401092</c:v>
                </c:pt>
                <c:pt idx="1401">
                  <c:v>299.7362942401092</c:v>
                </c:pt>
                <c:pt idx="1402">
                  <c:v>299.7362942401092</c:v>
                </c:pt>
                <c:pt idx="1403">
                  <c:v>299.7362942401092</c:v>
                </c:pt>
                <c:pt idx="1404">
                  <c:v>299.7362942401092</c:v>
                </c:pt>
                <c:pt idx="1405">
                  <c:v>299.7362942401092</c:v>
                </c:pt>
                <c:pt idx="1406">
                  <c:v>299.7362942401092</c:v>
                </c:pt>
                <c:pt idx="1407">
                  <c:v>299.7362942401092</c:v>
                </c:pt>
                <c:pt idx="1408">
                  <c:v>299.7362942401092</c:v>
                </c:pt>
                <c:pt idx="1409">
                  <c:v>299.7362942401092</c:v>
                </c:pt>
                <c:pt idx="1410">
                  <c:v>299.7362942401092</c:v>
                </c:pt>
                <c:pt idx="1411">
                  <c:v>299.7362942401092</c:v>
                </c:pt>
                <c:pt idx="1412">
                  <c:v>299.7362942401092</c:v>
                </c:pt>
                <c:pt idx="1413">
                  <c:v>299.7362942401092</c:v>
                </c:pt>
                <c:pt idx="1414">
                  <c:v>299.7362942401092</c:v>
                </c:pt>
                <c:pt idx="1415">
                  <c:v>299.7362942401092</c:v>
                </c:pt>
                <c:pt idx="1416">
                  <c:v>299.7362942401092</c:v>
                </c:pt>
                <c:pt idx="1417">
                  <c:v>299.7362942401092</c:v>
                </c:pt>
                <c:pt idx="1418">
                  <c:v>299.7362942401092</c:v>
                </c:pt>
                <c:pt idx="1419">
                  <c:v>299.7362942401092</c:v>
                </c:pt>
                <c:pt idx="1420">
                  <c:v>299.7362942401092</c:v>
                </c:pt>
                <c:pt idx="1421">
                  <c:v>299.7362942401092</c:v>
                </c:pt>
                <c:pt idx="1422">
                  <c:v>299.7362942401092</c:v>
                </c:pt>
                <c:pt idx="1423">
                  <c:v>299.7362942401092</c:v>
                </c:pt>
                <c:pt idx="1424">
                  <c:v>299.7362942401092</c:v>
                </c:pt>
                <c:pt idx="1425">
                  <c:v>299.7362942401092</c:v>
                </c:pt>
                <c:pt idx="1426">
                  <c:v>299.7362942401092</c:v>
                </c:pt>
                <c:pt idx="1427">
                  <c:v>299.7362942401092</c:v>
                </c:pt>
                <c:pt idx="1428">
                  <c:v>299.7362942401092</c:v>
                </c:pt>
                <c:pt idx="1429">
                  <c:v>299.7362942401092</c:v>
                </c:pt>
                <c:pt idx="1430">
                  <c:v>299.7362942401092</c:v>
                </c:pt>
                <c:pt idx="1431">
                  <c:v>299.7362942401092</c:v>
                </c:pt>
                <c:pt idx="1432">
                  <c:v>299.7362942401092</c:v>
                </c:pt>
                <c:pt idx="1433">
                  <c:v>299.7362942401092</c:v>
                </c:pt>
                <c:pt idx="1434">
                  <c:v>299.7362942401092</c:v>
                </c:pt>
                <c:pt idx="1435">
                  <c:v>299.7362942401092</c:v>
                </c:pt>
                <c:pt idx="1436">
                  <c:v>299.7362942401092</c:v>
                </c:pt>
                <c:pt idx="1437">
                  <c:v>299.7362942401092</c:v>
                </c:pt>
                <c:pt idx="1438">
                  <c:v>299.7362942401092</c:v>
                </c:pt>
                <c:pt idx="1439">
                  <c:v>299.7362942401092</c:v>
                </c:pt>
                <c:pt idx="1440">
                  <c:v>299.7362942401092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D-448B-BEB3-4C5004E20C92}"/>
            </c:ext>
          </c:extLst>
        </c:ser>
        <c:ser>
          <c:idx val="2"/>
          <c:order val="2"/>
          <c:tx>
            <c:v>Limite de Demanda</c:v>
          </c:tx>
          <c:spPr>
            <a:ln w="22225" cap="rnd">
              <a:solidFill>
                <a:schemeClr val="accent3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'Curva de Demanda'!$O$4:$O$1444</c:f>
              <c:numCache>
                <c:formatCode>Geral</c:formatCode>
                <c:ptCount val="1441"/>
                <c:pt idx="0">
                  <c:v>504</c:v>
                </c:pt>
                <c:pt idx="1">
                  <c:v>504</c:v>
                </c:pt>
                <c:pt idx="2">
                  <c:v>504</c:v>
                </c:pt>
                <c:pt idx="3">
                  <c:v>504</c:v>
                </c:pt>
                <c:pt idx="4">
                  <c:v>504</c:v>
                </c:pt>
                <c:pt idx="5">
                  <c:v>504</c:v>
                </c:pt>
                <c:pt idx="6">
                  <c:v>504</c:v>
                </c:pt>
                <c:pt idx="7">
                  <c:v>504</c:v>
                </c:pt>
                <c:pt idx="8">
                  <c:v>504</c:v>
                </c:pt>
                <c:pt idx="9">
                  <c:v>504</c:v>
                </c:pt>
                <c:pt idx="10">
                  <c:v>504</c:v>
                </c:pt>
                <c:pt idx="11">
                  <c:v>504</c:v>
                </c:pt>
                <c:pt idx="12">
                  <c:v>504</c:v>
                </c:pt>
                <c:pt idx="13">
                  <c:v>504</c:v>
                </c:pt>
                <c:pt idx="14">
                  <c:v>504</c:v>
                </c:pt>
                <c:pt idx="15">
                  <c:v>504</c:v>
                </c:pt>
                <c:pt idx="16">
                  <c:v>504</c:v>
                </c:pt>
                <c:pt idx="17">
                  <c:v>504</c:v>
                </c:pt>
                <c:pt idx="18">
                  <c:v>504</c:v>
                </c:pt>
                <c:pt idx="19">
                  <c:v>504</c:v>
                </c:pt>
                <c:pt idx="20">
                  <c:v>504</c:v>
                </c:pt>
                <c:pt idx="21">
                  <c:v>504</c:v>
                </c:pt>
                <c:pt idx="22">
                  <c:v>504</c:v>
                </c:pt>
                <c:pt idx="23">
                  <c:v>504</c:v>
                </c:pt>
                <c:pt idx="24">
                  <c:v>504</c:v>
                </c:pt>
                <c:pt idx="25">
                  <c:v>504</c:v>
                </c:pt>
                <c:pt idx="26">
                  <c:v>504</c:v>
                </c:pt>
                <c:pt idx="27">
                  <c:v>504</c:v>
                </c:pt>
                <c:pt idx="28">
                  <c:v>504</c:v>
                </c:pt>
                <c:pt idx="29">
                  <c:v>504</c:v>
                </c:pt>
                <c:pt idx="30">
                  <c:v>504</c:v>
                </c:pt>
                <c:pt idx="31">
                  <c:v>504</c:v>
                </c:pt>
                <c:pt idx="32">
                  <c:v>504</c:v>
                </c:pt>
                <c:pt idx="33">
                  <c:v>504</c:v>
                </c:pt>
                <c:pt idx="34">
                  <c:v>504</c:v>
                </c:pt>
                <c:pt idx="35">
                  <c:v>504</c:v>
                </c:pt>
                <c:pt idx="36">
                  <c:v>504</c:v>
                </c:pt>
                <c:pt idx="37">
                  <c:v>504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504</c:v>
                </c:pt>
                <c:pt idx="44">
                  <c:v>504</c:v>
                </c:pt>
                <c:pt idx="45">
                  <c:v>504</c:v>
                </c:pt>
                <c:pt idx="46">
                  <c:v>504</c:v>
                </c:pt>
                <c:pt idx="47">
                  <c:v>504</c:v>
                </c:pt>
                <c:pt idx="48">
                  <c:v>504</c:v>
                </c:pt>
                <c:pt idx="49">
                  <c:v>504</c:v>
                </c:pt>
                <c:pt idx="50">
                  <c:v>504</c:v>
                </c:pt>
                <c:pt idx="51">
                  <c:v>504</c:v>
                </c:pt>
                <c:pt idx="52">
                  <c:v>504</c:v>
                </c:pt>
                <c:pt idx="53">
                  <c:v>504</c:v>
                </c:pt>
                <c:pt idx="54">
                  <c:v>504</c:v>
                </c:pt>
                <c:pt idx="55">
                  <c:v>504</c:v>
                </c:pt>
                <c:pt idx="56">
                  <c:v>504</c:v>
                </c:pt>
                <c:pt idx="57">
                  <c:v>504</c:v>
                </c:pt>
                <c:pt idx="58">
                  <c:v>504</c:v>
                </c:pt>
                <c:pt idx="59">
                  <c:v>504</c:v>
                </c:pt>
                <c:pt idx="60">
                  <c:v>504</c:v>
                </c:pt>
                <c:pt idx="61">
                  <c:v>504</c:v>
                </c:pt>
                <c:pt idx="62">
                  <c:v>504</c:v>
                </c:pt>
                <c:pt idx="63">
                  <c:v>504</c:v>
                </c:pt>
                <c:pt idx="64">
                  <c:v>504</c:v>
                </c:pt>
                <c:pt idx="65">
                  <c:v>504</c:v>
                </c:pt>
                <c:pt idx="66">
                  <c:v>504</c:v>
                </c:pt>
                <c:pt idx="67">
                  <c:v>504</c:v>
                </c:pt>
                <c:pt idx="68">
                  <c:v>504</c:v>
                </c:pt>
                <c:pt idx="69">
                  <c:v>504</c:v>
                </c:pt>
                <c:pt idx="70">
                  <c:v>504</c:v>
                </c:pt>
                <c:pt idx="71">
                  <c:v>504</c:v>
                </c:pt>
                <c:pt idx="72">
                  <c:v>504</c:v>
                </c:pt>
                <c:pt idx="73">
                  <c:v>504</c:v>
                </c:pt>
                <c:pt idx="74">
                  <c:v>504</c:v>
                </c:pt>
                <c:pt idx="75">
                  <c:v>504</c:v>
                </c:pt>
                <c:pt idx="76">
                  <c:v>504</c:v>
                </c:pt>
                <c:pt idx="77">
                  <c:v>504</c:v>
                </c:pt>
                <c:pt idx="78">
                  <c:v>504</c:v>
                </c:pt>
                <c:pt idx="79">
                  <c:v>504</c:v>
                </c:pt>
                <c:pt idx="80">
                  <c:v>504</c:v>
                </c:pt>
                <c:pt idx="81">
                  <c:v>504</c:v>
                </c:pt>
                <c:pt idx="82">
                  <c:v>504</c:v>
                </c:pt>
                <c:pt idx="83">
                  <c:v>504</c:v>
                </c:pt>
                <c:pt idx="84">
                  <c:v>504</c:v>
                </c:pt>
                <c:pt idx="85">
                  <c:v>504</c:v>
                </c:pt>
                <c:pt idx="86">
                  <c:v>504</c:v>
                </c:pt>
                <c:pt idx="87">
                  <c:v>504</c:v>
                </c:pt>
                <c:pt idx="88">
                  <c:v>504</c:v>
                </c:pt>
                <c:pt idx="89">
                  <c:v>504</c:v>
                </c:pt>
                <c:pt idx="90">
                  <c:v>504</c:v>
                </c:pt>
                <c:pt idx="91">
                  <c:v>504</c:v>
                </c:pt>
                <c:pt idx="92">
                  <c:v>504</c:v>
                </c:pt>
                <c:pt idx="93">
                  <c:v>504</c:v>
                </c:pt>
                <c:pt idx="94">
                  <c:v>504</c:v>
                </c:pt>
                <c:pt idx="95">
                  <c:v>504</c:v>
                </c:pt>
                <c:pt idx="96">
                  <c:v>504</c:v>
                </c:pt>
                <c:pt idx="97">
                  <c:v>504</c:v>
                </c:pt>
                <c:pt idx="98">
                  <c:v>504</c:v>
                </c:pt>
                <c:pt idx="99">
                  <c:v>504</c:v>
                </c:pt>
                <c:pt idx="100">
                  <c:v>504</c:v>
                </c:pt>
                <c:pt idx="101">
                  <c:v>504</c:v>
                </c:pt>
                <c:pt idx="102">
                  <c:v>504</c:v>
                </c:pt>
                <c:pt idx="103">
                  <c:v>504</c:v>
                </c:pt>
                <c:pt idx="104">
                  <c:v>504</c:v>
                </c:pt>
                <c:pt idx="105">
                  <c:v>504</c:v>
                </c:pt>
                <c:pt idx="106">
                  <c:v>504</c:v>
                </c:pt>
                <c:pt idx="107">
                  <c:v>504</c:v>
                </c:pt>
                <c:pt idx="108">
                  <c:v>504</c:v>
                </c:pt>
                <c:pt idx="109">
                  <c:v>504</c:v>
                </c:pt>
                <c:pt idx="110">
                  <c:v>504</c:v>
                </c:pt>
                <c:pt idx="111">
                  <c:v>504</c:v>
                </c:pt>
                <c:pt idx="112">
                  <c:v>504</c:v>
                </c:pt>
                <c:pt idx="113">
                  <c:v>504</c:v>
                </c:pt>
                <c:pt idx="114">
                  <c:v>504</c:v>
                </c:pt>
                <c:pt idx="115">
                  <c:v>504</c:v>
                </c:pt>
                <c:pt idx="116">
                  <c:v>504</c:v>
                </c:pt>
                <c:pt idx="117">
                  <c:v>504</c:v>
                </c:pt>
                <c:pt idx="118">
                  <c:v>504</c:v>
                </c:pt>
                <c:pt idx="119">
                  <c:v>504</c:v>
                </c:pt>
                <c:pt idx="120">
                  <c:v>504</c:v>
                </c:pt>
                <c:pt idx="121">
                  <c:v>504</c:v>
                </c:pt>
                <c:pt idx="122">
                  <c:v>504</c:v>
                </c:pt>
                <c:pt idx="123">
                  <c:v>504</c:v>
                </c:pt>
                <c:pt idx="124">
                  <c:v>504</c:v>
                </c:pt>
                <c:pt idx="125">
                  <c:v>504</c:v>
                </c:pt>
                <c:pt idx="126">
                  <c:v>504</c:v>
                </c:pt>
                <c:pt idx="127">
                  <c:v>504</c:v>
                </c:pt>
                <c:pt idx="128">
                  <c:v>504</c:v>
                </c:pt>
                <c:pt idx="129">
                  <c:v>504</c:v>
                </c:pt>
                <c:pt idx="130">
                  <c:v>504</c:v>
                </c:pt>
                <c:pt idx="131">
                  <c:v>504</c:v>
                </c:pt>
                <c:pt idx="132">
                  <c:v>504</c:v>
                </c:pt>
                <c:pt idx="133">
                  <c:v>504</c:v>
                </c:pt>
                <c:pt idx="134">
                  <c:v>504</c:v>
                </c:pt>
                <c:pt idx="135">
                  <c:v>504</c:v>
                </c:pt>
                <c:pt idx="136">
                  <c:v>504</c:v>
                </c:pt>
                <c:pt idx="137">
                  <c:v>504</c:v>
                </c:pt>
                <c:pt idx="138">
                  <c:v>504</c:v>
                </c:pt>
                <c:pt idx="139">
                  <c:v>504</c:v>
                </c:pt>
                <c:pt idx="140">
                  <c:v>504</c:v>
                </c:pt>
                <c:pt idx="141">
                  <c:v>504</c:v>
                </c:pt>
                <c:pt idx="142">
                  <c:v>504</c:v>
                </c:pt>
                <c:pt idx="143">
                  <c:v>504</c:v>
                </c:pt>
                <c:pt idx="144">
                  <c:v>504</c:v>
                </c:pt>
                <c:pt idx="145">
                  <c:v>504</c:v>
                </c:pt>
                <c:pt idx="146">
                  <c:v>504</c:v>
                </c:pt>
                <c:pt idx="147">
                  <c:v>504</c:v>
                </c:pt>
                <c:pt idx="148">
                  <c:v>504</c:v>
                </c:pt>
                <c:pt idx="149">
                  <c:v>504</c:v>
                </c:pt>
                <c:pt idx="150">
                  <c:v>504</c:v>
                </c:pt>
                <c:pt idx="151">
                  <c:v>504</c:v>
                </c:pt>
                <c:pt idx="152">
                  <c:v>504</c:v>
                </c:pt>
                <c:pt idx="153">
                  <c:v>504</c:v>
                </c:pt>
                <c:pt idx="154">
                  <c:v>504</c:v>
                </c:pt>
                <c:pt idx="155">
                  <c:v>504</c:v>
                </c:pt>
                <c:pt idx="156">
                  <c:v>504</c:v>
                </c:pt>
                <c:pt idx="157">
                  <c:v>504</c:v>
                </c:pt>
                <c:pt idx="158">
                  <c:v>504</c:v>
                </c:pt>
                <c:pt idx="159">
                  <c:v>504</c:v>
                </c:pt>
                <c:pt idx="160">
                  <c:v>504</c:v>
                </c:pt>
                <c:pt idx="161">
                  <c:v>504</c:v>
                </c:pt>
                <c:pt idx="162">
                  <c:v>504</c:v>
                </c:pt>
                <c:pt idx="163">
                  <c:v>504</c:v>
                </c:pt>
                <c:pt idx="164">
                  <c:v>504</c:v>
                </c:pt>
                <c:pt idx="165">
                  <c:v>504</c:v>
                </c:pt>
                <c:pt idx="166">
                  <c:v>504</c:v>
                </c:pt>
                <c:pt idx="167">
                  <c:v>504</c:v>
                </c:pt>
                <c:pt idx="168">
                  <c:v>504</c:v>
                </c:pt>
                <c:pt idx="169">
                  <c:v>504</c:v>
                </c:pt>
                <c:pt idx="170">
                  <c:v>504</c:v>
                </c:pt>
                <c:pt idx="171">
                  <c:v>504</c:v>
                </c:pt>
                <c:pt idx="172">
                  <c:v>504</c:v>
                </c:pt>
                <c:pt idx="173">
                  <c:v>504</c:v>
                </c:pt>
                <c:pt idx="174">
                  <c:v>504</c:v>
                </c:pt>
                <c:pt idx="175">
                  <c:v>504</c:v>
                </c:pt>
                <c:pt idx="176">
                  <c:v>504</c:v>
                </c:pt>
                <c:pt idx="177">
                  <c:v>504</c:v>
                </c:pt>
                <c:pt idx="178">
                  <c:v>504</c:v>
                </c:pt>
                <c:pt idx="179">
                  <c:v>504</c:v>
                </c:pt>
                <c:pt idx="180">
                  <c:v>504</c:v>
                </c:pt>
                <c:pt idx="181">
                  <c:v>504</c:v>
                </c:pt>
                <c:pt idx="182">
                  <c:v>504</c:v>
                </c:pt>
                <c:pt idx="183">
                  <c:v>504</c:v>
                </c:pt>
                <c:pt idx="184">
                  <c:v>504</c:v>
                </c:pt>
                <c:pt idx="185">
                  <c:v>504</c:v>
                </c:pt>
                <c:pt idx="186">
                  <c:v>504</c:v>
                </c:pt>
                <c:pt idx="187">
                  <c:v>504</c:v>
                </c:pt>
                <c:pt idx="188">
                  <c:v>504</c:v>
                </c:pt>
                <c:pt idx="189">
                  <c:v>504</c:v>
                </c:pt>
                <c:pt idx="190">
                  <c:v>504</c:v>
                </c:pt>
                <c:pt idx="191">
                  <c:v>504</c:v>
                </c:pt>
                <c:pt idx="192">
                  <c:v>504</c:v>
                </c:pt>
                <c:pt idx="193">
                  <c:v>504</c:v>
                </c:pt>
                <c:pt idx="194">
                  <c:v>504</c:v>
                </c:pt>
                <c:pt idx="195">
                  <c:v>504</c:v>
                </c:pt>
                <c:pt idx="196">
                  <c:v>504</c:v>
                </c:pt>
                <c:pt idx="197">
                  <c:v>504</c:v>
                </c:pt>
                <c:pt idx="198">
                  <c:v>504</c:v>
                </c:pt>
                <c:pt idx="199">
                  <c:v>504</c:v>
                </c:pt>
                <c:pt idx="200">
                  <c:v>504</c:v>
                </c:pt>
                <c:pt idx="201">
                  <c:v>504</c:v>
                </c:pt>
                <c:pt idx="202">
                  <c:v>504</c:v>
                </c:pt>
                <c:pt idx="203">
                  <c:v>504</c:v>
                </c:pt>
                <c:pt idx="204">
                  <c:v>504</c:v>
                </c:pt>
                <c:pt idx="205">
                  <c:v>504</c:v>
                </c:pt>
                <c:pt idx="206">
                  <c:v>504</c:v>
                </c:pt>
                <c:pt idx="207">
                  <c:v>504</c:v>
                </c:pt>
                <c:pt idx="208">
                  <c:v>504</c:v>
                </c:pt>
                <c:pt idx="209">
                  <c:v>504</c:v>
                </c:pt>
                <c:pt idx="210">
                  <c:v>504</c:v>
                </c:pt>
                <c:pt idx="211">
                  <c:v>504</c:v>
                </c:pt>
                <c:pt idx="212">
                  <c:v>504</c:v>
                </c:pt>
                <c:pt idx="213">
                  <c:v>504</c:v>
                </c:pt>
                <c:pt idx="214">
                  <c:v>504</c:v>
                </c:pt>
                <c:pt idx="215">
                  <c:v>504</c:v>
                </c:pt>
                <c:pt idx="216">
                  <c:v>504</c:v>
                </c:pt>
                <c:pt idx="217">
                  <c:v>504</c:v>
                </c:pt>
                <c:pt idx="218">
                  <c:v>504</c:v>
                </c:pt>
                <c:pt idx="219">
                  <c:v>504</c:v>
                </c:pt>
                <c:pt idx="220">
                  <c:v>504</c:v>
                </c:pt>
                <c:pt idx="221">
                  <c:v>504</c:v>
                </c:pt>
                <c:pt idx="222">
                  <c:v>504</c:v>
                </c:pt>
                <c:pt idx="223">
                  <c:v>504</c:v>
                </c:pt>
                <c:pt idx="224">
                  <c:v>504</c:v>
                </c:pt>
                <c:pt idx="225">
                  <c:v>504</c:v>
                </c:pt>
                <c:pt idx="226">
                  <c:v>504</c:v>
                </c:pt>
                <c:pt idx="227">
                  <c:v>504</c:v>
                </c:pt>
                <c:pt idx="228">
                  <c:v>504</c:v>
                </c:pt>
                <c:pt idx="229">
                  <c:v>504</c:v>
                </c:pt>
                <c:pt idx="230">
                  <c:v>504</c:v>
                </c:pt>
                <c:pt idx="231">
                  <c:v>504</c:v>
                </c:pt>
                <c:pt idx="232">
                  <c:v>504</c:v>
                </c:pt>
                <c:pt idx="233">
                  <c:v>504</c:v>
                </c:pt>
                <c:pt idx="234">
                  <c:v>504</c:v>
                </c:pt>
                <c:pt idx="235">
                  <c:v>504</c:v>
                </c:pt>
                <c:pt idx="236">
                  <c:v>504</c:v>
                </c:pt>
                <c:pt idx="237">
                  <c:v>504</c:v>
                </c:pt>
                <c:pt idx="238">
                  <c:v>504</c:v>
                </c:pt>
                <c:pt idx="239">
                  <c:v>504</c:v>
                </c:pt>
                <c:pt idx="240">
                  <c:v>504</c:v>
                </c:pt>
                <c:pt idx="241">
                  <c:v>504</c:v>
                </c:pt>
                <c:pt idx="242">
                  <c:v>504</c:v>
                </c:pt>
                <c:pt idx="243">
                  <c:v>504</c:v>
                </c:pt>
                <c:pt idx="244">
                  <c:v>504</c:v>
                </c:pt>
                <c:pt idx="245">
                  <c:v>504</c:v>
                </c:pt>
                <c:pt idx="246">
                  <c:v>504</c:v>
                </c:pt>
                <c:pt idx="247">
                  <c:v>504</c:v>
                </c:pt>
                <c:pt idx="248">
                  <c:v>504</c:v>
                </c:pt>
                <c:pt idx="249">
                  <c:v>504</c:v>
                </c:pt>
                <c:pt idx="250">
                  <c:v>504</c:v>
                </c:pt>
                <c:pt idx="251">
                  <c:v>504</c:v>
                </c:pt>
                <c:pt idx="252">
                  <c:v>504</c:v>
                </c:pt>
                <c:pt idx="253">
                  <c:v>504</c:v>
                </c:pt>
                <c:pt idx="254">
                  <c:v>504</c:v>
                </c:pt>
                <c:pt idx="255">
                  <c:v>504</c:v>
                </c:pt>
                <c:pt idx="256">
                  <c:v>504</c:v>
                </c:pt>
                <c:pt idx="257">
                  <c:v>504</c:v>
                </c:pt>
                <c:pt idx="258">
                  <c:v>504</c:v>
                </c:pt>
                <c:pt idx="259">
                  <c:v>504</c:v>
                </c:pt>
                <c:pt idx="260">
                  <c:v>504</c:v>
                </c:pt>
                <c:pt idx="261">
                  <c:v>504</c:v>
                </c:pt>
                <c:pt idx="262">
                  <c:v>504</c:v>
                </c:pt>
                <c:pt idx="263">
                  <c:v>504</c:v>
                </c:pt>
                <c:pt idx="264">
                  <c:v>504</c:v>
                </c:pt>
                <c:pt idx="265">
                  <c:v>504</c:v>
                </c:pt>
                <c:pt idx="266">
                  <c:v>504</c:v>
                </c:pt>
                <c:pt idx="267">
                  <c:v>504</c:v>
                </c:pt>
                <c:pt idx="268">
                  <c:v>504</c:v>
                </c:pt>
                <c:pt idx="269">
                  <c:v>504</c:v>
                </c:pt>
                <c:pt idx="270">
                  <c:v>504</c:v>
                </c:pt>
                <c:pt idx="271">
                  <c:v>504</c:v>
                </c:pt>
                <c:pt idx="272">
                  <c:v>504</c:v>
                </c:pt>
                <c:pt idx="273">
                  <c:v>504</c:v>
                </c:pt>
                <c:pt idx="274">
                  <c:v>504</c:v>
                </c:pt>
                <c:pt idx="275">
                  <c:v>504</c:v>
                </c:pt>
                <c:pt idx="276">
                  <c:v>504</c:v>
                </c:pt>
                <c:pt idx="277">
                  <c:v>504</c:v>
                </c:pt>
                <c:pt idx="278">
                  <c:v>504</c:v>
                </c:pt>
                <c:pt idx="279">
                  <c:v>504</c:v>
                </c:pt>
                <c:pt idx="280">
                  <c:v>504</c:v>
                </c:pt>
                <c:pt idx="281">
                  <c:v>504</c:v>
                </c:pt>
                <c:pt idx="282">
                  <c:v>504</c:v>
                </c:pt>
                <c:pt idx="283">
                  <c:v>504</c:v>
                </c:pt>
                <c:pt idx="284">
                  <c:v>504</c:v>
                </c:pt>
                <c:pt idx="285">
                  <c:v>504</c:v>
                </c:pt>
                <c:pt idx="286">
                  <c:v>504</c:v>
                </c:pt>
                <c:pt idx="287">
                  <c:v>504</c:v>
                </c:pt>
                <c:pt idx="288">
                  <c:v>504</c:v>
                </c:pt>
                <c:pt idx="289">
                  <c:v>504</c:v>
                </c:pt>
                <c:pt idx="290">
                  <c:v>504</c:v>
                </c:pt>
                <c:pt idx="291">
                  <c:v>504</c:v>
                </c:pt>
                <c:pt idx="292">
                  <c:v>504</c:v>
                </c:pt>
                <c:pt idx="293">
                  <c:v>504</c:v>
                </c:pt>
                <c:pt idx="294">
                  <c:v>504</c:v>
                </c:pt>
                <c:pt idx="295">
                  <c:v>504</c:v>
                </c:pt>
                <c:pt idx="296">
                  <c:v>504</c:v>
                </c:pt>
                <c:pt idx="297">
                  <c:v>504</c:v>
                </c:pt>
                <c:pt idx="298">
                  <c:v>504</c:v>
                </c:pt>
                <c:pt idx="299">
                  <c:v>504</c:v>
                </c:pt>
                <c:pt idx="300">
                  <c:v>504</c:v>
                </c:pt>
                <c:pt idx="301">
                  <c:v>504</c:v>
                </c:pt>
                <c:pt idx="302">
                  <c:v>504</c:v>
                </c:pt>
                <c:pt idx="303">
                  <c:v>504</c:v>
                </c:pt>
                <c:pt idx="304">
                  <c:v>504</c:v>
                </c:pt>
                <c:pt idx="305">
                  <c:v>504</c:v>
                </c:pt>
                <c:pt idx="306">
                  <c:v>504</c:v>
                </c:pt>
                <c:pt idx="307">
                  <c:v>504</c:v>
                </c:pt>
                <c:pt idx="308">
                  <c:v>504</c:v>
                </c:pt>
                <c:pt idx="309">
                  <c:v>504</c:v>
                </c:pt>
                <c:pt idx="310">
                  <c:v>504</c:v>
                </c:pt>
                <c:pt idx="311">
                  <c:v>504</c:v>
                </c:pt>
                <c:pt idx="312">
                  <c:v>504</c:v>
                </c:pt>
                <c:pt idx="313">
                  <c:v>504</c:v>
                </c:pt>
                <c:pt idx="314">
                  <c:v>504</c:v>
                </c:pt>
                <c:pt idx="315">
                  <c:v>504</c:v>
                </c:pt>
                <c:pt idx="316">
                  <c:v>504</c:v>
                </c:pt>
                <c:pt idx="317">
                  <c:v>504</c:v>
                </c:pt>
                <c:pt idx="318">
                  <c:v>504</c:v>
                </c:pt>
                <c:pt idx="319">
                  <c:v>504</c:v>
                </c:pt>
                <c:pt idx="320">
                  <c:v>504</c:v>
                </c:pt>
                <c:pt idx="321">
                  <c:v>504</c:v>
                </c:pt>
                <c:pt idx="322">
                  <c:v>504</c:v>
                </c:pt>
                <c:pt idx="323">
                  <c:v>504</c:v>
                </c:pt>
                <c:pt idx="324">
                  <c:v>504</c:v>
                </c:pt>
                <c:pt idx="325">
                  <c:v>504</c:v>
                </c:pt>
                <c:pt idx="326">
                  <c:v>504</c:v>
                </c:pt>
                <c:pt idx="327">
                  <c:v>504</c:v>
                </c:pt>
                <c:pt idx="328">
                  <c:v>504</c:v>
                </c:pt>
                <c:pt idx="329">
                  <c:v>504</c:v>
                </c:pt>
                <c:pt idx="330">
                  <c:v>504</c:v>
                </c:pt>
                <c:pt idx="331">
                  <c:v>504</c:v>
                </c:pt>
                <c:pt idx="332">
                  <c:v>504</c:v>
                </c:pt>
                <c:pt idx="333">
                  <c:v>504</c:v>
                </c:pt>
                <c:pt idx="334">
                  <c:v>504</c:v>
                </c:pt>
                <c:pt idx="335">
                  <c:v>504</c:v>
                </c:pt>
                <c:pt idx="336">
                  <c:v>504</c:v>
                </c:pt>
                <c:pt idx="337">
                  <c:v>504</c:v>
                </c:pt>
                <c:pt idx="338">
                  <c:v>504</c:v>
                </c:pt>
                <c:pt idx="339">
                  <c:v>504</c:v>
                </c:pt>
                <c:pt idx="340">
                  <c:v>504</c:v>
                </c:pt>
                <c:pt idx="341">
                  <c:v>504</c:v>
                </c:pt>
                <c:pt idx="342">
                  <c:v>504</c:v>
                </c:pt>
                <c:pt idx="343">
                  <c:v>504</c:v>
                </c:pt>
                <c:pt idx="344">
                  <c:v>504</c:v>
                </c:pt>
                <c:pt idx="345">
                  <c:v>504</c:v>
                </c:pt>
                <c:pt idx="346">
                  <c:v>504</c:v>
                </c:pt>
                <c:pt idx="347">
                  <c:v>504</c:v>
                </c:pt>
                <c:pt idx="348">
                  <c:v>504</c:v>
                </c:pt>
                <c:pt idx="349">
                  <c:v>504</c:v>
                </c:pt>
                <c:pt idx="350">
                  <c:v>504</c:v>
                </c:pt>
                <c:pt idx="351">
                  <c:v>504</c:v>
                </c:pt>
                <c:pt idx="352">
                  <c:v>504</c:v>
                </c:pt>
                <c:pt idx="353">
                  <c:v>504</c:v>
                </c:pt>
                <c:pt idx="354">
                  <c:v>504</c:v>
                </c:pt>
                <c:pt idx="355">
                  <c:v>504</c:v>
                </c:pt>
                <c:pt idx="356">
                  <c:v>504</c:v>
                </c:pt>
                <c:pt idx="357">
                  <c:v>504</c:v>
                </c:pt>
                <c:pt idx="358">
                  <c:v>504</c:v>
                </c:pt>
                <c:pt idx="359">
                  <c:v>504</c:v>
                </c:pt>
                <c:pt idx="360">
                  <c:v>504</c:v>
                </c:pt>
                <c:pt idx="361">
                  <c:v>504</c:v>
                </c:pt>
                <c:pt idx="362">
                  <c:v>504</c:v>
                </c:pt>
                <c:pt idx="363">
                  <c:v>504</c:v>
                </c:pt>
                <c:pt idx="364">
                  <c:v>504</c:v>
                </c:pt>
                <c:pt idx="365">
                  <c:v>504</c:v>
                </c:pt>
                <c:pt idx="366">
                  <c:v>504</c:v>
                </c:pt>
                <c:pt idx="367">
                  <c:v>504</c:v>
                </c:pt>
                <c:pt idx="368">
                  <c:v>504</c:v>
                </c:pt>
                <c:pt idx="369">
                  <c:v>504</c:v>
                </c:pt>
                <c:pt idx="370">
                  <c:v>504</c:v>
                </c:pt>
                <c:pt idx="371">
                  <c:v>504</c:v>
                </c:pt>
                <c:pt idx="372">
                  <c:v>504</c:v>
                </c:pt>
                <c:pt idx="373">
                  <c:v>504</c:v>
                </c:pt>
                <c:pt idx="374">
                  <c:v>504</c:v>
                </c:pt>
                <c:pt idx="375">
                  <c:v>504</c:v>
                </c:pt>
                <c:pt idx="376">
                  <c:v>504</c:v>
                </c:pt>
                <c:pt idx="377">
                  <c:v>504</c:v>
                </c:pt>
                <c:pt idx="378">
                  <c:v>504</c:v>
                </c:pt>
                <c:pt idx="379">
                  <c:v>504</c:v>
                </c:pt>
                <c:pt idx="380">
                  <c:v>504</c:v>
                </c:pt>
                <c:pt idx="381">
                  <c:v>504</c:v>
                </c:pt>
                <c:pt idx="382">
                  <c:v>504</c:v>
                </c:pt>
                <c:pt idx="383">
                  <c:v>504</c:v>
                </c:pt>
                <c:pt idx="384">
                  <c:v>504</c:v>
                </c:pt>
                <c:pt idx="385">
                  <c:v>504</c:v>
                </c:pt>
                <c:pt idx="386">
                  <c:v>504</c:v>
                </c:pt>
                <c:pt idx="387">
                  <c:v>504</c:v>
                </c:pt>
                <c:pt idx="388">
                  <c:v>504</c:v>
                </c:pt>
                <c:pt idx="389">
                  <c:v>504</c:v>
                </c:pt>
                <c:pt idx="390">
                  <c:v>504</c:v>
                </c:pt>
                <c:pt idx="391">
                  <c:v>504</c:v>
                </c:pt>
                <c:pt idx="392">
                  <c:v>504</c:v>
                </c:pt>
                <c:pt idx="393">
                  <c:v>504</c:v>
                </c:pt>
                <c:pt idx="394">
                  <c:v>504</c:v>
                </c:pt>
                <c:pt idx="395">
                  <c:v>504</c:v>
                </c:pt>
                <c:pt idx="396">
                  <c:v>504</c:v>
                </c:pt>
                <c:pt idx="397">
                  <c:v>504</c:v>
                </c:pt>
                <c:pt idx="398">
                  <c:v>504</c:v>
                </c:pt>
                <c:pt idx="399">
                  <c:v>504</c:v>
                </c:pt>
                <c:pt idx="400">
                  <c:v>504</c:v>
                </c:pt>
                <c:pt idx="401">
                  <c:v>504</c:v>
                </c:pt>
                <c:pt idx="402">
                  <c:v>504</c:v>
                </c:pt>
                <c:pt idx="403">
                  <c:v>504</c:v>
                </c:pt>
                <c:pt idx="404">
                  <c:v>504</c:v>
                </c:pt>
                <c:pt idx="405">
                  <c:v>504</c:v>
                </c:pt>
                <c:pt idx="406">
                  <c:v>504</c:v>
                </c:pt>
                <c:pt idx="407">
                  <c:v>504</c:v>
                </c:pt>
                <c:pt idx="408">
                  <c:v>504</c:v>
                </c:pt>
                <c:pt idx="409">
                  <c:v>504</c:v>
                </c:pt>
                <c:pt idx="410">
                  <c:v>504</c:v>
                </c:pt>
                <c:pt idx="411">
                  <c:v>504</c:v>
                </c:pt>
                <c:pt idx="412">
                  <c:v>504</c:v>
                </c:pt>
                <c:pt idx="413">
                  <c:v>504</c:v>
                </c:pt>
                <c:pt idx="414">
                  <c:v>504</c:v>
                </c:pt>
                <c:pt idx="415">
                  <c:v>504</c:v>
                </c:pt>
                <c:pt idx="416">
                  <c:v>504</c:v>
                </c:pt>
                <c:pt idx="417">
                  <c:v>504</c:v>
                </c:pt>
                <c:pt idx="418">
                  <c:v>504</c:v>
                </c:pt>
                <c:pt idx="419">
                  <c:v>504</c:v>
                </c:pt>
                <c:pt idx="420">
                  <c:v>504</c:v>
                </c:pt>
                <c:pt idx="421">
                  <c:v>504</c:v>
                </c:pt>
                <c:pt idx="422">
                  <c:v>504</c:v>
                </c:pt>
                <c:pt idx="423">
                  <c:v>504</c:v>
                </c:pt>
                <c:pt idx="424">
                  <c:v>504</c:v>
                </c:pt>
                <c:pt idx="425">
                  <c:v>504</c:v>
                </c:pt>
                <c:pt idx="426">
                  <c:v>504</c:v>
                </c:pt>
                <c:pt idx="427">
                  <c:v>504</c:v>
                </c:pt>
                <c:pt idx="428">
                  <c:v>504</c:v>
                </c:pt>
                <c:pt idx="429">
                  <c:v>504</c:v>
                </c:pt>
                <c:pt idx="430">
                  <c:v>504</c:v>
                </c:pt>
                <c:pt idx="431">
                  <c:v>504</c:v>
                </c:pt>
                <c:pt idx="432">
                  <c:v>504</c:v>
                </c:pt>
                <c:pt idx="433">
                  <c:v>504</c:v>
                </c:pt>
                <c:pt idx="434">
                  <c:v>504</c:v>
                </c:pt>
                <c:pt idx="435">
                  <c:v>504</c:v>
                </c:pt>
                <c:pt idx="436">
                  <c:v>504</c:v>
                </c:pt>
                <c:pt idx="437">
                  <c:v>504</c:v>
                </c:pt>
                <c:pt idx="438">
                  <c:v>504</c:v>
                </c:pt>
                <c:pt idx="439">
                  <c:v>504</c:v>
                </c:pt>
                <c:pt idx="440">
                  <c:v>504</c:v>
                </c:pt>
                <c:pt idx="441">
                  <c:v>504</c:v>
                </c:pt>
                <c:pt idx="442">
                  <c:v>504</c:v>
                </c:pt>
                <c:pt idx="443">
                  <c:v>504</c:v>
                </c:pt>
                <c:pt idx="444">
                  <c:v>504</c:v>
                </c:pt>
                <c:pt idx="445">
                  <c:v>504</c:v>
                </c:pt>
                <c:pt idx="446">
                  <c:v>504</c:v>
                </c:pt>
                <c:pt idx="447">
                  <c:v>504</c:v>
                </c:pt>
                <c:pt idx="448">
                  <c:v>504</c:v>
                </c:pt>
                <c:pt idx="449">
                  <c:v>504</c:v>
                </c:pt>
                <c:pt idx="450">
                  <c:v>504</c:v>
                </c:pt>
                <c:pt idx="451">
                  <c:v>504</c:v>
                </c:pt>
                <c:pt idx="452">
                  <c:v>504</c:v>
                </c:pt>
                <c:pt idx="453">
                  <c:v>504</c:v>
                </c:pt>
                <c:pt idx="454">
                  <c:v>504</c:v>
                </c:pt>
                <c:pt idx="455">
                  <c:v>504</c:v>
                </c:pt>
                <c:pt idx="456">
                  <c:v>504</c:v>
                </c:pt>
                <c:pt idx="457">
                  <c:v>504</c:v>
                </c:pt>
                <c:pt idx="458">
                  <c:v>504</c:v>
                </c:pt>
                <c:pt idx="459">
                  <c:v>504</c:v>
                </c:pt>
                <c:pt idx="460">
                  <c:v>504</c:v>
                </c:pt>
                <c:pt idx="461">
                  <c:v>504</c:v>
                </c:pt>
                <c:pt idx="462">
                  <c:v>504</c:v>
                </c:pt>
                <c:pt idx="463">
                  <c:v>504</c:v>
                </c:pt>
                <c:pt idx="464">
                  <c:v>504</c:v>
                </c:pt>
                <c:pt idx="465">
                  <c:v>504</c:v>
                </c:pt>
                <c:pt idx="466">
                  <c:v>504</c:v>
                </c:pt>
                <c:pt idx="467">
                  <c:v>504</c:v>
                </c:pt>
                <c:pt idx="468">
                  <c:v>504</c:v>
                </c:pt>
                <c:pt idx="469">
                  <c:v>504</c:v>
                </c:pt>
                <c:pt idx="470">
                  <c:v>504</c:v>
                </c:pt>
                <c:pt idx="471">
                  <c:v>504</c:v>
                </c:pt>
                <c:pt idx="472">
                  <c:v>504</c:v>
                </c:pt>
                <c:pt idx="473">
                  <c:v>504</c:v>
                </c:pt>
                <c:pt idx="474">
                  <c:v>504</c:v>
                </c:pt>
                <c:pt idx="475">
                  <c:v>504</c:v>
                </c:pt>
                <c:pt idx="476">
                  <c:v>504</c:v>
                </c:pt>
                <c:pt idx="477">
                  <c:v>504</c:v>
                </c:pt>
                <c:pt idx="478">
                  <c:v>504</c:v>
                </c:pt>
                <c:pt idx="479">
                  <c:v>504</c:v>
                </c:pt>
                <c:pt idx="480">
                  <c:v>504</c:v>
                </c:pt>
                <c:pt idx="481">
                  <c:v>504</c:v>
                </c:pt>
                <c:pt idx="482">
                  <c:v>504</c:v>
                </c:pt>
                <c:pt idx="483">
                  <c:v>504</c:v>
                </c:pt>
                <c:pt idx="484">
                  <c:v>504</c:v>
                </c:pt>
                <c:pt idx="485">
                  <c:v>504</c:v>
                </c:pt>
                <c:pt idx="486">
                  <c:v>504</c:v>
                </c:pt>
                <c:pt idx="487">
                  <c:v>504</c:v>
                </c:pt>
                <c:pt idx="488">
                  <c:v>504</c:v>
                </c:pt>
                <c:pt idx="489">
                  <c:v>504</c:v>
                </c:pt>
                <c:pt idx="490">
                  <c:v>504</c:v>
                </c:pt>
                <c:pt idx="491">
                  <c:v>504</c:v>
                </c:pt>
                <c:pt idx="492">
                  <c:v>504</c:v>
                </c:pt>
                <c:pt idx="493">
                  <c:v>504</c:v>
                </c:pt>
                <c:pt idx="494">
                  <c:v>504</c:v>
                </c:pt>
                <c:pt idx="495">
                  <c:v>504</c:v>
                </c:pt>
                <c:pt idx="496">
                  <c:v>504</c:v>
                </c:pt>
                <c:pt idx="497">
                  <c:v>504</c:v>
                </c:pt>
                <c:pt idx="498">
                  <c:v>504</c:v>
                </c:pt>
                <c:pt idx="499">
                  <c:v>504</c:v>
                </c:pt>
                <c:pt idx="500">
                  <c:v>504</c:v>
                </c:pt>
                <c:pt idx="501">
                  <c:v>504</c:v>
                </c:pt>
                <c:pt idx="502">
                  <c:v>504</c:v>
                </c:pt>
                <c:pt idx="503">
                  <c:v>504</c:v>
                </c:pt>
                <c:pt idx="504">
                  <c:v>504</c:v>
                </c:pt>
                <c:pt idx="505">
                  <c:v>504</c:v>
                </c:pt>
                <c:pt idx="506">
                  <c:v>504</c:v>
                </c:pt>
                <c:pt idx="507">
                  <c:v>504</c:v>
                </c:pt>
                <c:pt idx="508">
                  <c:v>504</c:v>
                </c:pt>
                <c:pt idx="509">
                  <c:v>504</c:v>
                </c:pt>
                <c:pt idx="510">
                  <c:v>504</c:v>
                </c:pt>
                <c:pt idx="511">
                  <c:v>504</c:v>
                </c:pt>
                <c:pt idx="512">
                  <c:v>504</c:v>
                </c:pt>
                <c:pt idx="513">
                  <c:v>504</c:v>
                </c:pt>
                <c:pt idx="514">
                  <c:v>504</c:v>
                </c:pt>
                <c:pt idx="515">
                  <c:v>504</c:v>
                </c:pt>
                <c:pt idx="516">
                  <c:v>504</c:v>
                </c:pt>
                <c:pt idx="517">
                  <c:v>504</c:v>
                </c:pt>
                <c:pt idx="518">
                  <c:v>504</c:v>
                </c:pt>
                <c:pt idx="519">
                  <c:v>504</c:v>
                </c:pt>
                <c:pt idx="520">
                  <c:v>504</c:v>
                </c:pt>
                <c:pt idx="521">
                  <c:v>504</c:v>
                </c:pt>
                <c:pt idx="522">
                  <c:v>504</c:v>
                </c:pt>
                <c:pt idx="523">
                  <c:v>504</c:v>
                </c:pt>
                <c:pt idx="524">
                  <c:v>504</c:v>
                </c:pt>
                <c:pt idx="525">
                  <c:v>504</c:v>
                </c:pt>
                <c:pt idx="526">
                  <c:v>504</c:v>
                </c:pt>
                <c:pt idx="527">
                  <c:v>504</c:v>
                </c:pt>
                <c:pt idx="528">
                  <c:v>504</c:v>
                </c:pt>
                <c:pt idx="529">
                  <c:v>504</c:v>
                </c:pt>
                <c:pt idx="530">
                  <c:v>504</c:v>
                </c:pt>
                <c:pt idx="531">
                  <c:v>504</c:v>
                </c:pt>
                <c:pt idx="532">
                  <c:v>504</c:v>
                </c:pt>
                <c:pt idx="533">
                  <c:v>504</c:v>
                </c:pt>
                <c:pt idx="534">
                  <c:v>504</c:v>
                </c:pt>
                <c:pt idx="535">
                  <c:v>504</c:v>
                </c:pt>
                <c:pt idx="536">
                  <c:v>504</c:v>
                </c:pt>
                <c:pt idx="537">
                  <c:v>504</c:v>
                </c:pt>
                <c:pt idx="538">
                  <c:v>504</c:v>
                </c:pt>
                <c:pt idx="539">
                  <c:v>504</c:v>
                </c:pt>
                <c:pt idx="540">
                  <c:v>504</c:v>
                </c:pt>
                <c:pt idx="541">
                  <c:v>504</c:v>
                </c:pt>
                <c:pt idx="542">
                  <c:v>504</c:v>
                </c:pt>
                <c:pt idx="543">
                  <c:v>504</c:v>
                </c:pt>
                <c:pt idx="544">
                  <c:v>504</c:v>
                </c:pt>
                <c:pt idx="545">
                  <c:v>504</c:v>
                </c:pt>
                <c:pt idx="546">
                  <c:v>504</c:v>
                </c:pt>
                <c:pt idx="547">
                  <c:v>504</c:v>
                </c:pt>
                <c:pt idx="548">
                  <c:v>504</c:v>
                </c:pt>
                <c:pt idx="549">
                  <c:v>504</c:v>
                </c:pt>
                <c:pt idx="550">
                  <c:v>504</c:v>
                </c:pt>
                <c:pt idx="551">
                  <c:v>504</c:v>
                </c:pt>
                <c:pt idx="552">
                  <c:v>504</c:v>
                </c:pt>
                <c:pt idx="553">
                  <c:v>504</c:v>
                </c:pt>
                <c:pt idx="554">
                  <c:v>504</c:v>
                </c:pt>
                <c:pt idx="555">
                  <c:v>504</c:v>
                </c:pt>
                <c:pt idx="556">
                  <c:v>504</c:v>
                </c:pt>
                <c:pt idx="557">
                  <c:v>504</c:v>
                </c:pt>
                <c:pt idx="558">
                  <c:v>504</c:v>
                </c:pt>
                <c:pt idx="559">
                  <c:v>504</c:v>
                </c:pt>
                <c:pt idx="560">
                  <c:v>504</c:v>
                </c:pt>
                <c:pt idx="561">
                  <c:v>504</c:v>
                </c:pt>
                <c:pt idx="562">
                  <c:v>504</c:v>
                </c:pt>
                <c:pt idx="563">
                  <c:v>504</c:v>
                </c:pt>
                <c:pt idx="564">
                  <c:v>504</c:v>
                </c:pt>
                <c:pt idx="565">
                  <c:v>504</c:v>
                </c:pt>
                <c:pt idx="566">
                  <c:v>504</c:v>
                </c:pt>
                <c:pt idx="567">
                  <c:v>504</c:v>
                </c:pt>
                <c:pt idx="568">
                  <c:v>504</c:v>
                </c:pt>
                <c:pt idx="569">
                  <c:v>504</c:v>
                </c:pt>
                <c:pt idx="570">
                  <c:v>504</c:v>
                </c:pt>
                <c:pt idx="571">
                  <c:v>504</c:v>
                </c:pt>
                <c:pt idx="572">
                  <c:v>504</c:v>
                </c:pt>
                <c:pt idx="573">
                  <c:v>504</c:v>
                </c:pt>
                <c:pt idx="574">
                  <c:v>504</c:v>
                </c:pt>
                <c:pt idx="575">
                  <c:v>504</c:v>
                </c:pt>
                <c:pt idx="576">
                  <c:v>504</c:v>
                </c:pt>
                <c:pt idx="577">
                  <c:v>504</c:v>
                </c:pt>
                <c:pt idx="578">
                  <c:v>504</c:v>
                </c:pt>
                <c:pt idx="579">
                  <c:v>504</c:v>
                </c:pt>
                <c:pt idx="580">
                  <c:v>504</c:v>
                </c:pt>
                <c:pt idx="581">
                  <c:v>504</c:v>
                </c:pt>
                <c:pt idx="582">
                  <c:v>504</c:v>
                </c:pt>
                <c:pt idx="583">
                  <c:v>504</c:v>
                </c:pt>
                <c:pt idx="584">
                  <c:v>504</c:v>
                </c:pt>
                <c:pt idx="585">
                  <c:v>504</c:v>
                </c:pt>
                <c:pt idx="586">
                  <c:v>504</c:v>
                </c:pt>
                <c:pt idx="587">
                  <c:v>504</c:v>
                </c:pt>
                <c:pt idx="588">
                  <c:v>504</c:v>
                </c:pt>
                <c:pt idx="589">
                  <c:v>504</c:v>
                </c:pt>
                <c:pt idx="590">
                  <c:v>504</c:v>
                </c:pt>
                <c:pt idx="591">
                  <c:v>504</c:v>
                </c:pt>
                <c:pt idx="592">
                  <c:v>504</c:v>
                </c:pt>
                <c:pt idx="593">
                  <c:v>504</c:v>
                </c:pt>
                <c:pt idx="594">
                  <c:v>504</c:v>
                </c:pt>
                <c:pt idx="595">
                  <c:v>504</c:v>
                </c:pt>
                <c:pt idx="596">
                  <c:v>504</c:v>
                </c:pt>
                <c:pt idx="597">
                  <c:v>504</c:v>
                </c:pt>
                <c:pt idx="598">
                  <c:v>504</c:v>
                </c:pt>
                <c:pt idx="599">
                  <c:v>504</c:v>
                </c:pt>
                <c:pt idx="600">
                  <c:v>504</c:v>
                </c:pt>
                <c:pt idx="601">
                  <c:v>504</c:v>
                </c:pt>
                <c:pt idx="602">
                  <c:v>504</c:v>
                </c:pt>
                <c:pt idx="603">
                  <c:v>504</c:v>
                </c:pt>
                <c:pt idx="604">
                  <c:v>504</c:v>
                </c:pt>
                <c:pt idx="605">
                  <c:v>504</c:v>
                </c:pt>
                <c:pt idx="606">
                  <c:v>504</c:v>
                </c:pt>
                <c:pt idx="607">
                  <c:v>504</c:v>
                </c:pt>
                <c:pt idx="608">
                  <c:v>504</c:v>
                </c:pt>
                <c:pt idx="609">
                  <c:v>504</c:v>
                </c:pt>
                <c:pt idx="610">
                  <c:v>504</c:v>
                </c:pt>
                <c:pt idx="611">
                  <c:v>504</c:v>
                </c:pt>
                <c:pt idx="612">
                  <c:v>504</c:v>
                </c:pt>
                <c:pt idx="613">
                  <c:v>504</c:v>
                </c:pt>
                <c:pt idx="614">
                  <c:v>504</c:v>
                </c:pt>
                <c:pt idx="615">
                  <c:v>504</c:v>
                </c:pt>
                <c:pt idx="616">
                  <c:v>504</c:v>
                </c:pt>
                <c:pt idx="617">
                  <c:v>504</c:v>
                </c:pt>
                <c:pt idx="618">
                  <c:v>504</c:v>
                </c:pt>
                <c:pt idx="619">
                  <c:v>504</c:v>
                </c:pt>
                <c:pt idx="620">
                  <c:v>504</c:v>
                </c:pt>
                <c:pt idx="621">
                  <c:v>504</c:v>
                </c:pt>
                <c:pt idx="622">
                  <c:v>504</c:v>
                </c:pt>
                <c:pt idx="623">
                  <c:v>504</c:v>
                </c:pt>
                <c:pt idx="624">
                  <c:v>504</c:v>
                </c:pt>
                <c:pt idx="625">
                  <c:v>504</c:v>
                </c:pt>
                <c:pt idx="626">
                  <c:v>504</c:v>
                </c:pt>
                <c:pt idx="627">
                  <c:v>504</c:v>
                </c:pt>
                <c:pt idx="628">
                  <c:v>504</c:v>
                </c:pt>
                <c:pt idx="629">
                  <c:v>504</c:v>
                </c:pt>
                <c:pt idx="630">
                  <c:v>504</c:v>
                </c:pt>
                <c:pt idx="631">
                  <c:v>504</c:v>
                </c:pt>
                <c:pt idx="632">
                  <c:v>504</c:v>
                </c:pt>
                <c:pt idx="633">
                  <c:v>504</c:v>
                </c:pt>
                <c:pt idx="634">
                  <c:v>504</c:v>
                </c:pt>
                <c:pt idx="635">
                  <c:v>504</c:v>
                </c:pt>
                <c:pt idx="636">
                  <c:v>504</c:v>
                </c:pt>
                <c:pt idx="637">
                  <c:v>504</c:v>
                </c:pt>
                <c:pt idx="638">
                  <c:v>504</c:v>
                </c:pt>
                <c:pt idx="639">
                  <c:v>504</c:v>
                </c:pt>
                <c:pt idx="640">
                  <c:v>504</c:v>
                </c:pt>
                <c:pt idx="641">
                  <c:v>504</c:v>
                </c:pt>
                <c:pt idx="642">
                  <c:v>504</c:v>
                </c:pt>
                <c:pt idx="643">
                  <c:v>504</c:v>
                </c:pt>
                <c:pt idx="644">
                  <c:v>504</c:v>
                </c:pt>
                <c:pt idx="645">
                  <c:v>504</c:v>
                </c:pt>
                <c:pt idx="646">
                  <c:v>504</c:v>
                </c:pt>
                <c:pt idx="647">
                  <c:v>504</c:v>
                </c:pt>
                <c:pt idx="648">
                  <c:v>504</c:v>
                </c:pt>
                <c:pt idx="649">
                  <c:v>504</c:v>
                </c:pt>
                <c:pt idx="650">
                  <c:v>504</c:v>
                </c:pt>
                <c:pt idx="651">
                  <c:v>504</c:v>
                </c:pt>
                <c:pt idx="652">
                  <c:v>504</c:v>
                </c:pt>
                <c:pt idx="653">
                  <c:v>504</c:v>
                </c:pt>
                <c:pt idx="654">
                  <c:v>504</c:v>
                </c:pt>
                <c:pt idx="655">
                  <c:v>504</c:v>
                </c:pt>
                <c:pt idx="656">
                  <c:v>504</c:v>
                </c:pt>
                <c:pt idx="657">
                  <c:v>504</c:v>
                </c:pt>
                <c:pt idx="658">
                  <c:v>504</c:v>
                </c:pt>
                <c:pt idx="659">
                  <c:v>504</c:v>
                </c:pt>
                <c:pt idx="660">
                  <c:v>504</c:v>
                </c:pt>
                <c:pt idx="661">
                  <c:v>504</c:v>
                </c:pt>
                <c:pt idx="662">
                  <c:v>504</c:v>
                </c:pt>
                <c:pt idx="663">
                  <c:v>504</c:v>
                </c:pt>
                <c:pt idx="664">
                  <c:v>504</c:v>
                </c:pt>
                <c:pt idx="665">
                  <c:v>504</c:v>
                </c:pt>
                <c:pt idx="666">
                  <c:v>504</c:v>
                </c:pt>
                <c:pt idx="667">
                  <c:v>504</c:v>
                </c:pt>
                <c:pt idx="668">
                  <c:v>504</c:v>
                </c:pt>
                <c:pt idx="669">
                  <c:v>504</c:v>
                </c:pt>
                <c:pt idx="670">
                  <c:v>504</c:v>
                </c:pt>
                <c:pt idx="671">
                  <c:v>504</c:v>
                </c:pt>
                <c:pt idx="672">
                  <c:v>504</c:v>
                </c:pt>
                <c:pt idx="673">
                  <c:v>504</c:v>
                </c:pt>
                <c:pt idx="674">
                  <c:v>504</c:v>
                </c:pt>
                <c:pt idx="675">
                  <c:v>504</c:v>
                </c:pt>
                <c:pt idx="676">
                  <c:v>504</c:v>
                </c:pt>
                <c:pt idx="677">
                  <c:v>504</c:v>
                </c:pt>
                <c:pt idx="678">
                  <c:v>504</c:v>
                </c:pt>
                <c:pt idx="679">
                  <c:v>504</c:v>
                </c:pt>
                <c:pt idx="680">
                  <c:v>504</c:v>
                </c:pt>
                <c:pt idx="681">
                  <c:v>504</c:v>
                </c:pt>
                <c:pt idx="682">
                  <c:v>504</c:v>
                </c:pt>
                <c:pt idx="683">
                  <c:v>504</c:v>
                </c:pt>
                <c:pt idx="684">
                  <c:v>504</c:v>
                </c:pt>
                <c:pt idx="685">
                  <c:v>504</c:v>
                </c:pt>
                <c:pt idx="686">
                  <c:v>504</c:v>
                </c:pt>
                <c:pt idx="687">
                  <c:v>504</c:v>
                </c:pt>
                <c:pt idx="688">
                  <c:v>504</c:v>
                </c:pt>
                <c:pt idx="689">
                  <c:v>504</c:v>
                </c:pt>
                <c:pt idx="690">
                  <c:v>504</c:v>
                </c:pt>
                <c:pt idx="691">
                  <c:v>504</c:v>
                </c:pt>
                <c:pt idx="692">
                  <c:v>504</c:v>
                </c:pt>
                <c:pt idx="693">
                  <c:v>504</c:v>
                </c:pt>
                <c:pt idx="694">
                  <c:v>504</c:v>
                </c:pt>
                <c:pt idx="695">
                  <c:v>504</c:v>
                </c:pt>
                <c:pt idx="696">
                  <c:v>504</c:v>
                </c:pt>
                <c:pt idx="697">
                  <c:v>504</c:v>
                </c:pt>
                <c:pt idx="698">
                  <c:v>504</c:v>
                </c:pt>
                <c:pt idx="699">
                  <c:v>504</c:v>
                </c:pt>
                <c:pt idx="700">
                  <c:v>504</c:v>
                </c:pt>
                <c:pt idx="701">
                  <c:v>504</c:v>
                </c:pt>
                <c:pt idx="702">
                  <c:v>504</c:v>
                </c:pt>
                <c:pt idx="703">
                  <c:v>504</c:v>
                </c:pt>
                <c:pt idx="704">
                  <c:v>504</c:v>
                </c:pt>
                <c:pt idx="705">
                  <c:v>504</c:v>
                </c:pt>
                <c:pt idx="706">
                  <c:v>504</c:v>
                </c:pt>
                <c:pt idx="707">
                  <c:v>504</c:v>
                </c:pt>
                <c:pt idx="708">
                  <c:v>504</c:v>
                </c:pt>
                <c:pt idx="709">
                  <c:v>504</c:v>
                </c:pt>
                <c:pt idx="710">
                  <c:v>504</c:v>
                </c:pt>
                <c:pt idx="711">
                  <c:v>504</c:v>
                </c:pt>
                <c:pt idx="712">
                  <c:v>504</c:v>
                </c:pt>
                <c:pt idx="713">
                  <c:v>504</c:v>
                </c:pt>
                <c:pt idx="714">
                  <c:v>504</c:v>
                </c:pt>
                <c:pt idx="715">
                  <c:v>504</c:v>
                </c:pt>
                <c:pt idx="716">
                  <c:v>504</c:v>
                </c:pt>
                <c:pt idx="717">
                  <c:v>504</c:v>
                </c:pt>
                <c:pt idx="718">
                  <c:v>504</c:v>
                </c:pt>
                <c:pt idx="719">
                  <c:v>504</c:v>
                </c:pt>
                <c:pt idx="720">
                  <c:v>504</c:v>
                </c:pt>
                <c:pt idx="721">
                  <c:v>504</c:v>
                </c:pt>
                <c:pt idx="722">
                  <c:v>504</c:v>
                </c:pt>
                <c:pt idx="723">
                  <c:v>504</c:v>
                </c:pt>
                <c:pt idx="724">
                  <c:v>504</c:v>
                </c:pt>
                <c:pt idx="725">
                  <c:v>504</c:v>
                </c:pt>
                <c:pt idx="726">
                  <c:v>504</c:v>
                </c:pt>
                <c:pt idx="727">
                  <c:v>504</c:v>
                </c:pt>
                <c:pt idx="728">
                  <c:v>504</c:v>
                </c:pt>
                <c:pt idx="729">
                  <c:v>504</c:v>
                </c:pt>
                <c:pt idx="730">
                  <c:v>504</c:v>
                </c:pt>
                <c:pt idx="731">
                  <c:v>504</c:v>
                </c:pt>
                <c:pt idx="732">
                  <c:v>504</c:v>
                </c:pt>
                <c:pt idx="733">
                  <c:v>504</c:v>
                </c:pt>
                <c:pt idx="734">
                  <c:v>504</c:v>
                </c:pt>
                <c:pt idx="735">
                  <c:v>504</c:v>
                </c:pt>
                <c:pt idx="736">
                  <c:v>504</c:v>
                </c:pt>
                <c:pt idx="737">
                  <c:v>504</c:v>
                </c:pt>
                <c:pt idx="738">
                  <c:v>504</c:v>
                </c:pt>
                <c:pt idx="739">
                  <c:v>504</c:v>
                </c:pt>
                <c:pt idx="740">
                  <c:v>504</c:v>
                </c:pt>
                <c:pt idx="741">
                  <c:v>504</c:v>
                </c:pt>
                <c:pt idx="742">
                  <c:v>504</c:v>
                </c:pt>
                <c:pt idx="743">
                  <c:v>504</c:v>
                </c:pt>
                <c:pt idx="744">
                  <c:v>504</c:v>
                </c:pt>
                <c:pt idx="745">
                  <c:v>504</c:v>
                </c:pt>
                <c:pt idx="746">
                  <c:v>504</c:v>
                </c:pt>
                <c:pt idx="747">
                  <c:v>504</c:v>
                </c:pt>
                <c:pt idx="748">
                  <c:v>504</c:v>
                </c:pt>
                <c:pt idx="749">
                  <c:v>504</c:v>
                </c:pt>
                <c:pt idx="750">
                  <c:v>504</c:v>
                </c:pt>
                <c:pt idx="751">
                  <c:v>504</c:v>
                </c:pt>
                <c:pt idx="752">
                  <c:v>504</c:v>
                </c:pt>
                <c:pt idx="753">
                  <c:v>504</c:v>
                </c:pt>
                <c:pt idx="754">
                  <c:v>504</c:v>
                </c:pt>
                <c:pt idx="755">
                  <c:v>504</c:v>
                </c:pt>
                <c:pt idx="756">
                  <c:v>504</c:v>
                </c:pt>
                <c:pt idx="757">
                  <c:v>504</c:v>
                </c:pt>
                <c:pt idx="758">
                  <c:v>504</c:v>
                </c:pt>
                <c:pt idx="759">
                  <c:v>504</c:v>
                </c:pt>
                <c:pt idx="760">
                  <c:v>504</c:v>
                </c:pt>
                <c:pt idx="761">
                  <c:v>504</c:v>
                </c:pt>
                <c:pt idx="762">
                  <c:v>504</c:v>
                </c:pt>
                <c:pt idx="763">
                  <c:v>504</c:v>
                </c:pt>
                <c:pt idx="764">
                  <c:v>504</c:v>
                </c:pt>
                <c:pt idx="765">
                  <c:v>504</c:v>
                </c:pt>
                <c:pt idx="766">
                  <c:v>504</c:v>
                </c:pt>
                <c:pt idx="767">
                  <c:v>504</c:v>
                </c:pt>
                <c:pt idx="768">
                  <c:v>504</c:v>
                </c:pt>
                <c:pt idx="769">
                  <c:v>504</c:v>
                </c:pt>
                <c:pt idx="770">
                  <c:v>504</c:v>
                </c:pt>
                <c:pt idx="771">
                  <c:v>504</c:v>
                </c:pt>
                <c:pt idx="772">
                  <c:v>504</c:v>
                </c:pt>
                <c:pt idx="773">
                  <c:v>504</c:v>
                </c:pt>
                <c:pt idx="774">
                  <c:v>504</c:v>
                </c:pt>
                <c:pt idx="775">
                  <c:v>504</c:v>
                </c:pt>
                <c:pt idx="776">
                  <c:v>504</c:v>
                </c:pt>
                <c:pt idx="777">
                  <c:v>504</c:v>
                </c:pt>
                <c:pt idx="778">
                  <c:v>504</c:v>
                </c:pt>
                <c:pt idx="779">
                  <c:v>504</c:v>
                </c:pt>
                <c:pt idx="780">
                  <c:v>504</c:v>
                </c:pt>
                <c:pt idx="781">
                  <c:v>504</c:v>
                </c:pt>
                <c:pt idx="782">
                  <c:v>504</c:v>
                </c:pt>
                <c:pt idx="783">
                  <c:v>504</c:v>
                </c:pt>
                <c:pt idx="784">
                  <c:v>504</c:v>
                </c:pt>
                <c:pt idx="785">
                  <c:v>504</c:v>
                </c:pt>
                <c:pt idx="786">
                  <c:v>504</c:v>
                </c:pt>
                <c:pt idx="787">
                  <c:v>504</c:v>
                </c:pt>
                <c:pt idx="788">
                  <c:v>504</c:v>
                </c:pt>
                <c:pt idx="789">
                  <c:v>504</c:v>
                </c:pt>
                <c:pt idx="790">
                  <c:v>504</c:v>
                </c:pt>
                <c:pt idx="791">
                  <c:v>504</c:v>
                </c:pt>
                <c:pt idx="792">
                  <c:v>504</c:v>
                </c:pt>
                <c:pt idx="793">
                  <c:v>504</c:v>
                </c:pt>
                <c:pt idx="794">
                  <c:v>504</c:v>
                </c:pt>
                <c:pt idx="795">
                  <c:v>504</c:v>
                </c:pt>
                <c:pt idx="796">
                  <c:v>504</c:v>
                </c:pt>
                <c:pt idx="797">
                  <c:v>504</c:v>
                </c:pt>
                <c:pt idx="798">
                  <c:v>504</c:v>
                </c:pt>
                <c:pt idx="799">
                  <c:v>504</c:v>
                </c:pt>
                <c:pt idx="800">
                  <c:v>504</c:v>
                </c:pt>
                <c:pt idx="801">
                  <c:v>504</c:v>
                </c:pt>
                <c:pt idx="802">
                  <c:v>504</c:v>
                </c:pt>
                <c:pt idx="803">
                  <c:v>504</c:v>
                </c:pt>
                <c:pt idx="804">
                  <c:v>504</c:v>
                </c:pt>
                <c:pt idx="805">
                  <c:v>504</c:v>
                </c:pt>
                <c:pt idx="806">
                  <c:v>504</c:v>
                </c:pt>
                <c:pt idx="807">
                  <c:v>504</c:v>
                </c:pt>
                <c:pt idx="808">
                  <c:v>504</c:v>
                </c:pt>
                <c:pt idx="809">
                  <c:v>504</c:v>
                </c:pt>
                <c:pt idx="810">
                  <c:v>504</c:v>
                </c:pt>
                <c:pt idx="811">
                  <c:v>504</c:v>
                </c:pt>
                <c:pt idx="812">
                  <c:v>504</c:v>
                </c:pt>
                <c:pt idx="813">
                  <c:v>504</c:v>
                </c:pt>
                <c:pt idx="814">
                  <c:v>504</c:v>
                </c:pt>
                <c:pt idx="815">
                  <c:v>504</c:v>
                </c:pt>
                <c:pt idx="816">
                  <c:v>504</c:v>
                </c:pt>
                <c:pt idx="817">
                  <c:v>504</c:v>
                </c:pt>
                <c:pt idx="818">
                  <c:v>504</c:v>
                </c:pt>
                <c:pt idx="819">
                  <c:v>504</c:v>
                </c:pt>
                <c:pt idx="820">
                  <c:v>504</c:v>
                </c:pt>
                <c:pt idx="821">
                  <c:v>504</c:v>
                </c:pt>
                <c:pt idx="822">
                  <c:v>504</c:v>
                </c:pt>
                <c:pt idx="823">
                  <c:v>504</c:v>
                </c:pt>
                <c:pt idx="824">
                  <c:v>504</c:v>
                </c:pt>
                <c:pt idx="825">
                  <c:v>504</c:v>
                </c:pt>
                <c:pt idx="826">
                  <c:v>504</c:v>
                </c:pt>
                <c:pt idx="827">
                  <c:v>504</c:v>
                </c:pt>
                <c:pt idx="828">
                  <c:v>504</c:v>
                </c:pt>
                <c:pt idx="829">
                  <c:v>504</c:v>
                </c:pt>
                <c:pt idx="830">
                  <c:v>504</c:v>
                </c:pt>
                <c:pt idx="831">
                  <c:v>504</c:v>
                </c:pt>
                <c:pt idx="832">
                  <c:v>504</c:v>
                </c:pt>
                <c:pt idx="833">
                  <c:v>504</c:v>
                </c:pt>
                <c:pt idx="834">
                  <c:v>504</c:v>
                </c:pt>
                <c:pt idx="835">
                  <c:v>504</c:v>
                </c:pt>
                <c:pt idx="836">
                  <c:v>504</c:v>
                </c:pt>
                <c:pt idx="837">
                  <c:v>504</c:v>
                </c:pt>
                <c:pt idx="838">
                  <c:v>504</c:v>
                </c:pt>
                <c:pt idx="839">
                  <c:v>504</c:v>
                </c:pt>
                <c:pt idx="840">
                  <c:v>504</c:v>
                </c:pt>
                <c:pt idx="841">
                  <c:v>504</c:v>
                </c:pt>
                <c:pt idx="842">
                  <c:v>504</c:v>
                </c:pt>
                <c:pt idx="843">
                  <c:v>504</c:v>
                </c:pt>
                <c:pt idx="844">
                  <c:v>504</c:v>
                </c:pt>
                <c:pt idx="845">
                  <c:v>504</c:v>
                </c:pt>
                <c:pt idx="846">
                  <c:v>504</c:v>
                </c:pt>
                <c:pt idx="847">
                  <c:v>504</c:v>
                </c:pt>
                <c:pt idx="848">
                  <c:v>504</c:v>
                </c:pt>
                <c:pt idx="849">
                  <c:v>504</c:v>
                </c:pt>
                <c:pt idx="850">
                  <c:v>504</c:v>
                </c:pt>
                <c:pt idx="851">
                  <c:v>504</c:v>
                </c:pt>
                <c:pt idx="852">
                  <c:v>504</c:v>
                </c:pt>
                <c:pt idx="853">
                  <c:v>504</c:v>
                </c:pt>
                <c:pt idx="854">
                  <c:v>504</c:v>
                </c:pt>
                <c:pt idx="855">
                  <c:v>504</c:v>
                </c:pt>
                <c:pt idx="856">
                  <c:v>504</c:v>
                </c:pt>
                <c:pt idx="857">
                  <c:v>504</c:v>
                </c:pt>
                <c:pt idx="858">
                  <c:v>504</c:v>
                </c:pt>
                <c:pt idx="859">
                  <c:v>504</c:v>
                </c:pt>
                <c:pt idx="860">
                  <c:v>504</c:v>
                </c:pt>
                <c:pt idx="861">
                  <c:v>504</c:v>
                </c:pt>
                <c:pt idx="862">
                  <c:v>504</c:v>
                </c:pt>
                <c:pt idx="863">
                  <c:v>504</c:v>
                </c:pt>
                <c:pt idx="864">
                  <c:v>504</c:v>
                </c:pt>
                <c:pt idx="865">
                  <c:v>504</c:v>
                </c:pt>
                <c:pt idx="866">
                  <c:v>504</c:v>
                </c:pt>
                <c:pt idx="867">
                  <c:v>504</c:v>
                </c:pt>
                <c:pt idx="868">
                  <c:v>504</c:v>
                </c:pt>
                <c:pt idx="869">
                  <c:v>504</c:v>
                </c:pt>
                <c:pt idx="870">
                  <c:v>504</c:v>
                </c:pt>
                <c:pt idx="871">
                  <c:v>504</c:v>
                </c:pt>
                <c:pt idx="872">
                  <c:v>504</c:v>
                </c:pt>
                <c:pt idx="873">
                  <c:v>504</c:v>
                </c:pt>
                <c:pt idx="874">
                  <c:v>504</c:v>
                </c:pt>
                <c:pt idx="875">
                  <c:v>504</c:v>
                </c:pt>
                <c:pt idx="876">
                  <c:v>504</c:v>
                </c:pt>
                <c:pt idx="877">
                  <c:v>504</c:v>
                </c:pt>
                <c:pt idx="878">
                  <c:v>504</c:v>
                </c:pt>
                <c:pt idx="879">
                  <c:v>504</c:v>
                </c:pt>
                <c:pt idx="880">
                  <c:v>504</c:v>
                </c:pt>
                <c:pt idx="881">
                  <c:v>504</c:v>
                </c:pt>
                <c:pt idx="882">
                  <c:v>504</c:v>
                </c:pt>
                <c:pt idx="883">
                  <c:v>504</c:v>
                </c:pt>
                <c:pt idx="884">
                  <c:v>504</c:v>
                </c:pt>
                <c:pt idx="885">
                  <c:v>504</c:v>
                </c:pt>
                <c:pt idx="886">
                  <c:v>504</c:v>
                </c:pt>
                <c:pt idx="887">
                  <c:v>504</c:v>
                </c:pt>
                <c:pt idx="888">
                  <c:v>504</c:v>
                </c:pt>
                <c:pt idx="889">
                  <c:v>504</c:v>
                </c:pt>
                <c:pt idx="890">
                  <c:v>504</c:v>
                </c:pt>
                <c:pt idx="891">
                  <c:v>504</c:v>
                </c:pt>
                <c:pt idx="892">
                  <c:v>504</c:v>
                </c:pt>
                <c:pt idx="893">
                  <c:v>504</c:v>
                </c:pt>
                <c:pt idx="894">
                  <c:v>504</c:v>
                </c:pt>
                <c:pt idx="895">
                  <c:v>504</c:v>
                </c:pt>
                <c:pt idx="896">
                  <c:v>504</c:v>
                </c:pt>
                <c:pt idx="897">
                  <c:v>504</c:v>
                </c:pt>
                <c:pt idx="898">
                  <c:v>504</c:v>
                </c:pt>
                <c:pt idx="899">
                  <c:v>504</c:v>
                </c:pt>
                <c:pt idx="900">
                  <c:v>504</c:v>
                </c:pt>
                <c:pt idx="901">
                  <c:v>504</c:v>
                </c:pt>
                <c:pt idx="902">
                  <c:v>504</c:v>
                </c:pt>
                <c:pt idx="903">
                  <c:v>504</c:v>
                </c:pt>
                <c:pt idx="904">
                  <c:v>504</c:v>
                </c:pt>
                <c:pt idx="905">
                  <c:v>504</c:v>
                </c:pt>
                <c:pt idx="906">
                  <c:v>504</c:v>
                </c:pt>
                <c:pt idx="907">
                  <c:v>504</c:v>
                </c:pt>
                <c:pt idx="908">
                  <c:v>504</c:v>
                </c:pt>
                <c:pt idx="909">
                  <c:v>504</c:v>
                </c:pt>
                <c:pt idx="910">
                  <c:v>504</c:v>
                </c:pt>
                <c:pt idx="911">
                  <c:v>504</c:v>
                </c:pt>
                <c:pt idx="912">
                  <c:v>504</c:v>
                </c:pt>
                <c:pt idx="913">
                  <c:v>504</c:v>
                </c:pt>
                <c:pt idx="914">
                  <c:v>504</c:v>
                </c:pt>
                <c:pt idx="915">
                  <c:v>504</c:v>
                </c:pt>
                <c:pt idx="916">
                  <c:v>504</c:v>
                </c:pt>
                <c:pt idx="917">
                  <c:v>504</c:v>
                </c:pt>
                <c:pt idx="918">
                  <c:v>504</c:v>
                </c:pt>
                <c:pt idx="919">
                  <c:v>504</c:v>
                </c:pt>
                <c:pt idx="920">
                  <c:v>504</c:v>
                </c:pt>
                <c:pt idx="921">
                  <c:v>504</c:v>
                </c:pt>
                <c:pt idx="922">
                  <c:v>504</c:v>
                </c:pt>
                <c:pt idx="923">
                  <c:v>504</c:v>
                </c:pt>
                <c:pt idx="924">
                  <c:v>504</c:v>
                </c:pt>
                <c:pt idx="925">
                  <c:v>504</c:v>
                </c:pt>
                <c:pt idx="926">
                  <c:v>504</c:v>
                </c:pt>
                <c:pt idx="927">
                  <c:v>504</c:v>
                </c:pt>
                <c:pt idx="928">
                  <c:v>504</c:v>
                </c:pt>
                <c:pt idx="929">
                  <c:v>504</c:v>
                </c:pt>
                <c:pt idx="930">
                  <c:v>504</c:v>
                </c:pt>
                <c:pt idx="931">
                  <c:v>504</c:v>
                </c:pt>
                <c:pt idx="932">
                  <c:v>504</c:v>
                </c:pt>
                <c:pt idx="933">
                  <c:v>504</c:v>
                </c:pt>
                <c:pt idx="934">
                  <c:v>504</c:v>
                </c:pt>
                <c:pt idx="935">
                  <c:v>504</c:v>
                </c:pt>
                <c:pt idx="936">
                  <c:v>504</c:v>
                </c:pt>
                <c:pt idx="937">
                  <c:v>504</c:v>
                </c:pt>
                <c:pt idx="938">
                  <c:v>504</c:v>
                </c:pt>
                <c:pt idx="939">
                  <c:v>504</c:v>
                </c:pt>
                <c:pt idx="940">
                  <c:v>504</c:v>
                </c:pt>
                <c:pt idx="941">
                  <c:v>504</c:v>
                </c:pt>
                <c:pt idx="942">
                  <c:v>504</c:v>
                </c:pt>
                <c:pt idx="943">
                  <c:v>504</c:v>
                </c:pt>
                <c:pt idx="944">
                  <c:v>504</c:v>
                </c:pt>
                <c:pt idx="945">
                  <c:v>504</c:v>
                </c:pt>
                <c:pt idx="946">
                  <c:v>504</c:v>
                </c:pt>
                <c:pt idx="947">
                  <c:v>504</c:v>
                </c:pt>
                <c:pt idx="948">
                  <c:v>504</c:v>
                </c:pt>
                <c:pt idx="949">
                  <c:v>504</c:v>
                </c:pt>
                <c:pt idx="950">
                  <c:v>504</c:v>
                </c:pt>
                <c:pt idx="951">
                  <c:v>504</c:v>
                </c:pt>
                <c:pt idx="952">
                  <c:v>504</c:v>
                </c:pt>
                <c:pt idx="953">
                  <c:v>504</c:v>
                </c:pt>
                <c:pt idx="954">
                  <c:v>504</c:v>
                </c:pt>
                <c:pt idx="955">
                  <c:v>504</c:v>
                </c:pt>
                <c:pt idx="956">
                  <c:v>504</c:v>
                </c:pt>
                <c:pt idx="957">
                  <c:v>504</c:v>
                </c:pt>
                <c:pt idx="958">
                  <c:v>504</c:v>
                </c:pt>
                <c:pt idx="959">
                  <c:v>504</c:v>
                </c:pt>
                <c:pt idx="960">
                  <c:v>504</c:v>
                </c:pt>
                <c:pt idx="961">
                  <c:v>504</c:v>
                </c:pt>
                <c:pt idx="962">
                  <c:v>504</c:v>
                </c:pt>
                <c:pt idx="963">
                  <c:v>504</c:v>
                </c:pt>
                <c:pt idx="964">
                  <c:v>504</c:v>
                </c:pt>
                <c:pt idx="965">
                  <c:v>504</c:v>
                </c:pt>
                <c:pt idx="966">
                  <c:v>504</c:v>
                </c:pt>
                <c:pt idx="967">
                  <c:v>504</c:v>
                </c:pt>
                <c:pt idx="968">
                  <c:v>504</c:v>
                </c:pt>
                <c:pt idx="969">
                  <c:v>504</c:v>
                </c:pt>
                <c:pt idx="970">
                  <c:v>504</c:v>
                </c:pt>
                <c:pt idx="971">
                  <c:v>504</c:v>
                </c:pt>
                <c:pt idx="972">
                  <c:v>504</c:v>
                </c:pt>
                <c:pt idx="973">
                  <c:v>504</c:v>
                </c:pt>
                <c:pt idx="974">
                  <c:v>504</c:v>
                </c:pt>
                <c:pt idx="975">
                  <c:v>504</c:v>
                </c:pt>
                <c:pt idx="976">
                  <c:v>504</c:v>
                </c:pt>
                <c:pt idx="977">
                  <c:v>504</c:v>
                </c:pt>
                <c:pt idx="978">
                  <c:v>504</c:v>
                </c:pt>
                <c:pt idx="979">
                  <c:v>504</c:v>
                </c:pt>
                <c:pt idx="980">
                  <c:v>504</c:v>
                </c:pt>
                <c:pt idx="981">
                  <c:v>504</c:v>
                </c:pt>
                <c:pt idx="982">
                  <c:v>504</c:v>
                </c:pt>
                <c:pt idx="983">
                  <c:v>504</c:v>
                </c:pt>
                <c:pt idx="984">
                  <c:v>504</c:v>
                </c:pt>
                <c:pt idx="985">
                  <c:v>504</c:v>
                </c:pt>
                <c:pt idx="986">
                  <c:v>504</c:v>
                </c:pt>
                <c:pt idx="987">
                  <c:v>504</c:v>
                </c:pt>
                <c:pt idx="988">
                  <c:v>504</c:v>
                </c:pt>
                <c:pt idx="989">
                  <c:v>504</c:v>
                </c:pt>
                <c:pt idx="990">
                  <c:v>504</c:v>
                </c:pt>
                <c:pt idx="991">
                  <c:v>504</c:v>
                </c:pt>
                <c:pt idx="992">
                  <c:v>504</c:v>
                </c:pt>
                <c:pt idx="993">
                  <c:v>504</c:v>
                </c:pt>
                <c:pt idx="994">
                  <c:v>504</c:v>
                </c:pt>
                <c:pt idx="995">
                  <c:v>504</c:v>
                </c:pt>
                <c:pt idx="996">
                  <c:v>504</c:v>
                </c:pt>
                <c:pt idx="997">
                  <c:v>504</c:v>
                </c:pt>
                <c:pt idx="998">
                  <c:v>504</c:v>
                </c:pt>
                <c:pt idx="999">
                  <c:v>504</c:v>
                </c:pt>
                <c:pt idx="1000">
                  <c:v>504</c:v>
                </c:pt>
                <c:pt idx="1001">
                  <c:v>504</c:v>
                </c:pt>
                <c:pt idx="1002">
                  <c:v>504</c:v>
                </c:pt>
                <c:pt idx="1003">
                  <c:v>504</c:v>
                </c:pt>
                <c:pt idx="1004">
                  <c:v>504</c:v>
                </c:pt>
                <c:pt idx="1005">
                  <c:v>504</c:v>
                </c:pt>
                <c:pt idx="1006">
                  <c:v>504</c:v>
                </c:pt>
                <c:pt idx="1007">
                  <c:v>504</c:v>
                </c:pt>
                <c:pt idx="1008">
                  <c:v>504</c:v>
                </c:pt>
                <c:pt idx="1009">
                  <c:v>504</c:v>
                </c:pt>
                <c:pt idx="1010">
                  <c:v>504</c:v>
                </c:pt>
                <c:pt idx="1011">
                  <c:v>504</c:v>
                </c:pt>
                <c:pt idx="1012">
                  <c:v>504</c:v>
                </c:pt>
                <c:pt idx="1013">
                  <c:v>504</c:v>
                </c:pt>
                <c:pt idx="1014">
                  <c:v>504</c:v>
                </c:pt>
                <c:pt idx="1015">
                  <c:v>504</c:v>
                </c:pt>
                <c:pt idx="1016">
                  <c:v>504</c:v>
                </c:pt>
                <c:pt idx="1017">
                  <c:v>504</c:v>
                </c:pt>
                <c:pt idx="1018">
                  <c:v>504</c:v>
                </c:pt>
                <c:pt idx="1019">
                  <c:v>504</c:v>
                </c:pt>
                <c:pt idx="1020">
                  <c:v>504</c:v>
                </c:pt>
                <c:pt idx="1021">
                  <c:v>504</c:v>
                </c:pt>
                <c:pt idx="1022">
                  <c:v>504</c:v>
                </c:pt>
                <c:pt idx="1023">
                  <c:v>504</c:v>
                </c:pt>
                <c:pt idx="1024">
                  <c:v>504</c:v>
                </c:pt>
                <c:pt idx="1025">
                  <c:v>504</c:v>
                </c:pt>
                <c:pt idx="1026">
                  <c:v>504</c:v>
                </c:pt>
                <c:pt idx="1027">
                  <c:v>504</c:v>
                </c:pt>
                <c:pt idx="1028">
                  <c:v>504</c:v>
                </c:pt>
                <c:pt idx="1029">
                  <c:v>504</c:v>
                </c:pt>
                <c:pt idx="1030">
                  <c:v>504</c:v>
                </c:pt>
                <c:pt idx="1031">
                  <c:v>504</c:v>
                </c:pt>
                <c:pt idx="1032">
                  <c:v>504</c:v>
                </c:pt>
                <c:pt idx="1033">
                  <c:v>504</c:v>
                </c:pt>
                <c:pt idx="1034">
                  <c:v>504</c:v>
                </c:pt>
                <c:pt idx="1035">
                  <c:v>504</c:v>
                </c:pt>
                <c:pt idx="1036">
                  <c:v>504</c:v>
                </c:pt>
                <c:pt idx="1037">
                  <c:v>504</c:v>
                </c:pt>
                <c:pt idx="1038">
                  <c:v>504</c:v>
                </c:pt>
                <c:pt idx="1039">
                  <c:v>504</c:v>
                </c:pt>
                <c:pt idx="1040">
                  <c:v>504</c:v>
                </c:pt>
                <c:pt idx="1041">
                  <c:v>504</c:v>
                </c:pt>
                <c:pt idx="1042">
                  <c:v>504</c:v>
                </c:pt>
                <c:pt idx="1043">
                  <c:v>504</c:v>
                </c:pt>
                <c:pt idx="1044">
                  <c:v>504</c:v>
                </c:pt>
                <c:pt idx="1045">
                  <c:v>504</c:v>
                </c:pt>
                <c:pt idx="1046">
                  <c:v>504</c:v>
                </c:pt>
                <c:pt idx="1047">
                  <c:v>504</c:v>
                </c:pt>
                <c:pt idx="1048">
                  <c:v>504</c:v>
                </c:pt>
                <c:pt idx="1049">
                  <c:v>504</c:v>
                </c:pt>
                <c:pt idx="1050">
                  <c:v>504</c:v>
                </c:pt>
                <c:pt idx="1051">
                  <c:v>504</c:v>
                </c:pt>
                <c:pt idx="1052">
                  <c:v>504</c:v>
                </c:pt>
                <c:pt idx="1053">
                  <c:v>504</c:v>
                </c:pt>
                <c:pt idx="1054">
                  <c:v>504</c:v>
                </c:pt>
                <c:pt idx="1055">
                  <c:v>504</c:v>
                </c:pt>
                <c:pt idx="1056">
                  <c:v>504</c:v>
                </c:pt>
                <c:pt idx="1057">
                  <c:v>504</c:v>
                </c:pt>
                <c:pt idx="1058">
                  <c:v>504</c:v>
                </c:pt>
                <c:pt idx="1059">
                  <c:v>504</c:v>
                </c:pt>
                <c:pt idx="1060">
                  <c:v>504</c:v>
                </c:pt>
                <c:pt idx="1061">
                  <c:v>504</c:v>
                </c:pt>
                <c:pt idx="1062">
                  <c:v>504</c:v>
                </c:pt>
                <c:pt idx="1063">
                  <c:v>504</c:v>
                </c:pt>
                <c:pt idx="1064">
                  <c:v>504</c:v>
                </c:pt>
                <c:pt idx="1065">
                  <c:v>504</c:v>
                </c:pt>
                <c:pt idx="1066">
                  <c:v>504</c:v>
                </c:pt>
                <c:pt idx="1067">
                  <c:v>504</c:v>
                </c:pt>
                <c:pt idx="1068">
                  <c:v>504</c:v>
                </c:pt>
                <c:pt idx="1069">
                  <c:v>504</c:v>
                </c:pt>
                <c:pt idx="1070">
                  <c:v>504</c:v>
                </c:pt>
                <c:pt idx="1071">
                  <c:v>504</c:v>
                </c:pt>
                <c:pt idx="1072">
                  <c:v>504</c:v>
                </c:pt>
                <c:pt idx="1073">
                  <c:v>504</c:v>
                </c:pt>
                <c:pt idx="1074">
                  <c:v>504</c:v>
                </c:pt>
                <c:pt idx="1075">
                  <c:v>504</c:v>
                </c:pt>
                <c:pt idx="1076">
                  <c:v>504</c:v>
                </c:pt>
                <c:pt idx="1077">
                  <c:v>504</c:v>
                </c:pt>
                <c:pt idx="1078">
                  <c:v>504</c:v>
                </c:pt>
                <c:pt idx="1079">
                  <c:v>504</c:v>
                </c:pt>
                <c:pt idx="1080">
                  <c:v>504</c:v>
                </c:pt>
                <c:pt idx="1081">
                  <c:v>504</c:v>
                </c:pt>
                <c:pt idx="1082">
                  <c:v>504</c:v>
                </c:pt>
                <c:pt idx="1083">
                  <c:v>504</c:v>
                </c:pt>
                <c:pt idx="1084">
                  <c:v>504</c:v>
                </c:pt>
                <c:pt idx="1085">
                  <c:v>504</c:v>
                </c:pt>
                <c:pt idx="1086">
                  <c:v>504</c:v>
                </c:pt>
                <c:pt idx="1087">
                  <c:v>504</c:v>
                </c:pt>
                <c:pt idx="1088">
                  <c:v>504</c:v>
                </c:pt>
                <c:pt idx="1089">
                  <c:v>504</c:v>
                </c:pt>
                <c:pt idx="1090">
                  <c:v>504</c:v>
                </c:pt>
                <c:pt idx="1091">
                  <c:v>504</c:v>
                </c:pt>
                <c:pt idx="1092">
                  <c:v>504</c:v>
                </c:pt>
                <c:pt idx="1093">
                  <c:v>504</c:v>
                </c:pt>
                <c:pt idx="1094">
                  <c:v>504</c:v>
                </c:pt>
                <c:pt idx="1095">
                  <c:v>504</c:v>
                </c:pt>
                <c:pt idx="1096">
                  <c:v>504</c:v>
                </c:pt>
                <c:pt idx="1097">
                  <c:v>504</c:v>
                </c:pt>
                <c:pt idx="1098">
                  <c:v>504</c:v>
                </c:pt>
                <c:pt idx="1099">
                  <c:v>504</c:v>
                </c:pt>
                <c:pt idx="1100">
                  <c:v>504</c:v>
                </c:pt>
                <c:pt idx="1101">
                  <c:v>504</c:v>
                </c:pt>
                <c:pt idx="1102">
                  <c:v>504</c:v>
                </c:pt>
                <c:pt idx="1103">
                  <c:v>504</c:v>
                </c:pt>
                <c:pt idx="1104">
                  <c:v>504</c:v>
                </c:pt>
                <c:pt idx="1105">
                  <c:v>504</c:v>
                </c:pt>
                <c:pt idx="1106">
                  <c:v>504</c:v>
                </c:pt>
                <c:pt idx="1107">
                  <c:v>504</c:v>
                </c:pt>
                <c:pt idx="1108">
                  <c:v>504</c:v>
                </c:pt>
                <c:pt idx="1109">
                  <c:v>504</c:v>
                </c:pt>
                <c:pt idx="1110">
                  <c:v>504</c:v>
                </c:pt>
                <c:pt idx="1111">
                  <c:v>504</c:v>
                </c:pt>
                <c:pt idx="1112">
                  <c:v>504</c:v>
                </c:pt>
                <c:pt idx="1113">
                  <c:v>504</c:v>
                </c:pt>
                <c:pt idx="1114">
                  <c:v>504</c:v>
                </c:pt>
                <c:pt idx="1115">
                  <c:v>504</c:v>
                </c:pt>
                <c:pt idx="1116">
                  <c:v>504</c:v>
                </c:pt>
                <c:pt idx="1117">
                  <c:v>504</c:v>
                </c:pt>
                <c:pt idx="1118">
                  <c:v>504</c:v>
                </c:pt>
                <c:pt idx="1119">
                  <c:v>504</c:v>
                </c:pt>
                <c:pt idx="1120">
                  <c:v>504</c:v>
                </c:pt>
                <c:pt idx="1121">
                  <c:v>504</c:v>
                </c:pt>
                <c:pt idx="1122">
                  <c:v>504</c:v>
                </c:pt>
                <c:pt idx="1123">
                  <c:v>504</c:v>
                </c:pt>
                <c:pt idx="1124">
                  <c:v>504</c:v>
                </c:pt>
                <c:pt idx="1125">
                  <c:v>504</c:v>
                </c:pt>
                <c:pt idx="1126">
                  <c:v>504</c:v>
                </c:pt>
                <c:pt idx="1127">
                  <c:v>504</c:v>
                </c:pt>
                <c:pt idx="1128">
                  <c:v>504</c:v>
                </c:pt>
                <c:pt idx="1129">
                  <c:v>504</c:v>
                </c:pt>
                <c:pt idx="1130">
                  <c:v>504</c:v>
                </c:pt>
                <c:pt idx="1131">
                  <c:v>504</c:v>
                </c:pt>
                <c:pt idx="1132">
                  <c:v>504</c:v>
                </c:pt>
                <c:pt idx="1133">
                  <c:v>504</c:v>
                </c:pt>
                <c:pt idx="1134">
                  <c:v>504</c:v>
                </c:pt>
                <c:pt idx="1135">
                  <c:v>504</c:v>
                </c:pt>
                <c:pt idx="1136">
                  <c:v>504</c:v>
                </c:pt>
                <c:pt idx="1137">
                  <c:v>504</c:v>
                </c:pt>
                <c:pt idx="1138">
                  <c:v>504</c:v>
                </c:pt>
                <c:pt idx="1139">
                  <c:v>504</c:v>
                </c:pt>
                <c:pt idx="1140">
                  <c:v>504</c:v>
                </c:pt>
                <c:pt idx="1141">
                  <c:v>504</c:v>
                </c:pt>
                <c:pt idx="1142">
                  <c:v>504</c:v>
                </c:pt>
                <c:pt idx="1143">
                  <c:v>504</c:v>
                </c:pt>
                <c:pt idx="1144">
                  <c:v>504</c:v>
                </c:pt>
                <c:pt idx="1145">
                  <c:v>504</c:v>
                </c:pt>
                <c:pt idx="1146">
                  <c:v>504</c:v>
                </c:pt>
                <c:pt idx="1147">
                  <c:v>504</c:v>
                </c:pt>
                <c:pt idx="1148">
                  <c:v>504</c:v>
                </c:pt>
                <c:pt idx="1149">
                  <c:v>504</c:v>
                </c:pt>
                <c:pt idx="1150">
                  <c:v>504</c:v>
                </c:pt>
                <c:pt idx="1151">
                  <c:v>504</c:v>
                </c:pt>
                <c:pt idx="1152">
                  <c:v>504</c:v>
                </c:pt>
                <c:pt idx="1153">
                  <c:v>504</c:v>
                </c:pt>
                <c:pt idx="1154">
                  <c:v>504</c:v>
                </c:pt>
                <c:pt idx="1155">
                  <c:v>504</c:v>
                </c:pt>
                <c:pt idx="1156">
                  <c:v>504</c:v>
                </c:pt>
                <c:pt idx="1157">
                  <c:v>504</c:v>
                </c:pt>
                <c:pt idx="1158">
                  <c:v>504</c:v>
                </c:pt>
                <c:pt idx="1159">
                  <c:v>504</c:v>
                </c:pt>
                <c:pt idx="1160">
                  <c:v>504</c:v>
                </c:pt>
                <c:pt idx="1161">
                  <c:v>504</c:v>
                </c:pt>
                <c:pt idx="1162">
                  <c:v>504</c:v>
                </c:pt>
                <c:pt idx="1163">
                  <c:v>504</c:v>
                </c:pt>
                <c:pt idx="1164">
                  <c:v>504</c:v>
                </c:pt>
                <c:pt idx="1165">
                  <c:v>504</c:v>
                </c:pt>
                <c:pt idx="1166">
                  <c:v>504</c:v>
                </c:pt>
                <c:pt idx="1167">
                  <c:v>504</c:v>
                </c:pt>
                <c:pt idx="1168">
                  <c:v>504</c:v>
                </c:pt>
                <c:pt idx="1169">
                  <c:v>504</c:v>
                </c:pt>
                <c:pt idx="1170">
                  <c:v>504</c:v>
                </c:pt>
                <c:pt idx="1171">
                  <c:v>504</c:v>
                </c:pt>
                <c:pt idx="1172">
                  <c:v>504</c:v>
                </c:pt>
                <c:pt idx="1173">
                  <c:v>504</c:v>
                </c:pt>
                <c:pt idx="1174">
                  <c:v>504</c:v>
                </c:pt>
                <c:pt idx="1175">
                  <c:v>504</c:v>
                </c:pt>
                <c:pt idx="1176">
                  <c:v>504</c:v>
                </c:pt>
                <c:pt idx="1177">
                  <c:v>504</c:v>
                </c:pt>
                <c:pt idx="1178">
                  <c:v>504</c:v>
                </c:pt>
                <c:pt idx="1179">
                  <c:v>504</c:v>
                </c:pt>
                <c:pt idx="1180">
                  <c:v>504</c:v>
                </c:pt>
                <c:pt idx="1181">
                  <c:v>504</c:v>
                </c:pt>
                <c:pt idx="1182">
                  <c:v>504</c:v>
                </c:pt>
                <c:pt idx="1183">
                  <c:v>504</c:v>
                </c:pt>
                <c:pt idx="1184">
                  <c:v>504</c:v>
                </c:pt>
                <c:pt idx="1185">
                  <c:v>504</c:v>
                </c:pt>
                <c:pt idx="1186">
                  <c:v>504</c:v>
                </c:pt>
                <c:pt idx="1187">
                  <c:v>504</c:v>
                </c:pt>
                <c:pt idx="1188">
                  <c:v>504</c:v>
                </c:pt>
                <c:pt idx="1189">
                  <c:v>504</c:v>
                </c:pt>
                <c:pt idx="1190">
                  <c:v>504</c:v>
                </c:pt>
                <c:pt idx="1191">
                  <c:v>504</c:v>
                </c:pt>
                <c:pt idx="1192">
                  <c:v>504</c:v>
                </c:pt>
                <c:pt idx="1193">
                  <c:v>504</c:v>
                </c:pt>
                <c:pt idx="1194">
                  <c:v>504</c:v>
                </c:pt>
                <c:pt idx="1195">
                  <c:v>504</c:v>
                </c:pt>
                <c:pt idx="1196">
                  <c:v>504</c:v>
                </c:pt>
                <c:pt idx="1197">
                  <c:v>504</c:v>
                </c:pt>
                <c:pt idx="1198">
                  <c:v>504</c:v>
                </c:pt>
                <c:pt idx="1199">
                  <c:v>504</c:v>
                </c:pt>
                <c:pt idx="1200">
                  <c:v>504</c:v>
                </c:pt>
                <c:pt idx="1201">
                  <c:v>504</c:v>
                </c:pt>
                <c:pt idx="1202">
                  <c:v>504</c:v>
                </c:pt>
                <c:pt idx="1203">
                  <c:v>504</c:v>
                </c:pt>
                <c:pt idx="1204">
                  <c:v>504</c:v>
                </c:pt>
                <c:pt idx="1205">
                  <c:v>504</c:v>
                </c:pt>
                <c:pt idx="1206">
                  <c:v>504</c:v>
                </c:pt>
                <c:pt idx="1207">
                  <c:v>504</c:v>
                </c:pt>
                <c:pt idx="1208">
                  <c:v>504</c:v>
                </c:pt>
                <c:pt idx="1209">
                  <c:v>504</c:v>
                </c:pt>
                <c:pt idx="1210">
                  <c:v>504</c:v>
                </c:pt>
                <c:pt idx="1211">
                  <c:v>504</c:v>
                </c:pt>
                <c:pt idx="1212">
                  <c:v>504</c:v>
                </c:pt>
                <c:pt idx="1213">
                  <c:v>504</c:v>
                </c:pt>
                <c:pt idx="1214">
                  <c:v>504</c:v>
                </c:pt>
                <c:pt idx="1215">
                  <c:v>504</c:v>
                </c:pt>
                <c:pt idx="1216">
                  <c:v>504</c:v>
                </c:pt>
                <c:pt idx="1217">
                  <c:v>504</c:v>
                </c:pt>
                <c:pt idx="1218">
                  <c:v>504</c:v>
                </c:pt>
                <c:pt idx="1219">
                  <c:v>504</c:v>
                </c:pt>
                <c:pt idx="1220">
                  <c:v>504</c:v>
                </c:pt>
                <c:pt idx="1221">
                  <c:v>504</c:v>
                </c:pt>
                <c:pt idx="1222">
                  <c:v>504</c:v>
                </c:pt>
                <c:pt idx="1223">
                  <c:v>504</c:v>
                </c:pt>
                <c:pt idx="1224">
                  <c:v>504</c:v>
                </c:pt>
                <c:pt idx="1225">
                  <c:v>504</c:v>
                </c:pt>
                <c:pt idx="1226">
                  <c:v>504</c:v>
                </c:pt>
                <c:pt idx="1227">
                  <c:v>504</c:v>
                </c:pt>
                <c:pt idx="1228">
                  <c:v>504</c:v>
                </c:pt>
                <c:pt idx="1229">
                  <c:v>504</c:v>
                </c:pt>
                <c:pt idx="1230">
                  <c:v>504</c:v>
                </c:pt>
                <c:pt idx="1231">
                  <c:v>504</c:v>
                </c:pt>
                <c:pt idx="1232">
                  <c:v>504</c:v>
                </c:pt>
                <c:pt idx="1233">
                  <c:v>504</c:v>
                </c:pt>
                <c:pt idx="1234">
                  <c:v>504</c:v>
                </c:pt>
                <c:pt idx="1235">
                  <c:v>504</c:v>
                </c:pt>
                <c:pt idx="1236">
                  <c:v>504</c:v>
                </c:pt>
                <c:pt idx="1237">
                  <c:v>504</c:v>
                </c:pt>
                <c:pt idx="1238">
                  <c:v>504</c:v>
                </c:pt>
                <c:pt idx="1239">
                  <c:v>504</c:v>
                </c:pt>
                <c:pt idx="1240">
                  <c:v>504</c:v>
                </c:pt>
                <c:pt idx="1241">
                  <c:v>504</c:v>
                </c:pt>
                <c:pt idx="1242">
                  <c:v>504</c:v>
                </c:pt>
                <c:pt idx="1243">
                  <c:v>504</c:v>
                </c:pt>
                <c:pt idx="1244">
                  <c:v>504</c:v>
                </c:pt>
                <c:pt idx="1245">
                  <c:v>504</c:v>
                </c:pt>
                <c:pt idx="1246">
                  <c:v>504</c:v>
                </c:pt>
                <c:pt idx="1247">
                  <c:v>504</c:v>
                </c:pt>
                <c:pt idx="1248">
                  <c:v>504</c:v>
                </c:pt>
                <c:pt idx="1249">
                  <c:v>504</c:v>
                </c:pt>
                <c:pt idx="1250">
                  <c:v>504</c:v>
                </c:pt>
                <c:pt idx="1251">
                  <c:v>504</c:v>
                </c:pt>
                <c:pt idx="1252">
                  <c:v>504</c:v>
                </c:pt>
                <c:pt idx="1253">
                  <c:v>504</c:v>
                </c:pt>
                <c:pt idx="1254">
                  <c:v>504</c:v>
                </c:pt>
                <c:pt idx="1255">
                  <c:v>504</c:v>
                </c:pt>
                <c:pt idx="1256">
                  <c:v>504</c:v>
                </c:pt>
                <c:pt idx="1257">
                  <c:v>504</c:v>
                </c:pt>
                <c:pt idx="1258">
                  <c:v>504</c:v>
                </c:pt>
                <c:pt idx="1259">
                  <c:v>504</c:v>
                </c:pt>
                <c:pt idx="1260">
                  <c:v>504</c:v>
                </c:pt>
                <c:pt idx="1261">
                  <c:v>504</c:v>
                </c:pt>
                <c:pt idx="1262">
                  <c:v>504</c:v>
                </c:pt>
                <c:pt idx="1263">
                  <c:v>504</c:v>
                </c:pt>
                <c:pt idx="1264">
                  <c:v>504</c:v>
                </c:pt>
                <c:pt idx="1265">
                  <c:v>504</c:v>
                </c:pt>
                <c:pt idx="1266">
                  <c:v>504</c:v>
                </c:pt>
                <c:pt idx="1267">
                  <c:v>504</c:v>
                </c:pt>
                <c:pt idx="1268">
                  <c:v>504</c:v>
                </c:pt>
                <c:pt idx="1269">
                  <c:v>504</c:v>
                </c:pt>
                <c:pt idx="1270">
                  <c:v>504</c:v>
                </c:pt>
                <c:pt idx="1271">
                  <c:v>504</c:v>
                </c:pt>
                <c:pt idx="1272">
                  <c:v>504</c:v>
                </c:pt>
                <c:pt idx="1273">
                  <c:v>504</c:v>
                </c:pt>
                <c:pt idx="1274">
                  <c:v>504</c:v>
                </c:pt>
                <c:pt idx="1275">
                  <c:v>504</c:v>
                </c:pt>
                <c:pt idx="1276">
                  <c:v>504</c:v>
                </c:pt>
                <c:pt idx="1277">
                  <c:v>504</c:v>
                </c:pt>
                <c:pt idx="1278">
                  <c:v>504</c:v>
                </c:pt>
                <c:pt idx="1279">
                  <c:v>504</c:v>
                </c:pt>
                <c:pt idx="1280">
                  <c:v>504</c:v>
                </c:pt>
                <c:pt idx="1281">
                  <c:v>504</c:v>
                </c:pt>
                <c:pt idx="1282">
                  <c:v>504</c:v>
                </c:pt>
                <c:pt idx="1283">
                  <c:v>504</c:v>
                </c:pt>
                <c:pt idx="1284">
                  <c:v>504</c:v>
                </c:pt>
                <c:pt idx="1285">
                  <c:v>504</c:v>
                </c:pt>
                <c:pt idx="1286">
                  <c:v>504</c:v>
                </c:pt>
                <c:pt idx="1287">
                  <c:v>504</c:v>
                </c:pt>
                <c:pt idx="1288">
                  <c:v>504</c:v>
                </c:pt>
                <c:pt idx="1289">
                  <c:v>504</c:v>
                </c:pt>
                <c:pt idx="1290">
                  <c:v>504</c:v>
                </c:pt>
                <c:pt idx="1291">
                  <c:v>504</c:v>
                </c:pt>
                <c:pt idx="1292">
                  <c:v>504</c:v>
                </c:pt>
                <c:pt idx="1293">
                  <c:v>504</c:v>
                </c:pt>
                <c:pt idx="1294">
                  <c:v>504</c:v>
                </c:pt>
                <c:pt idx="1295">
                  <c:v>504</c:v>
                </c:pt>
                <c:pt idx="1296">
                  <c:v>504</c:v>
                </c:pt>
                <c:pt idx="1297">
                  <c:v>504</c:v>
                </c:pt>
                <c:pt idx="1298">
                  <c:v>504</c:v>
                </c:pt>
                <c:pt idx="1299">
                  <c:v>504</c:v>
                </c:pt>
                <c:pt idx="1300">
                  <c:v>504</c:v>
                </c:pt>
                <c:pt idx="1301">
                  <c:v>504</c:v>
                </c:pt>
                <c:pt idx="1302">
                  <c:v>504</c:v>
                </c:pt>
                <c:pt idx="1303">
                  <c:v>504</c:v>
                </c:pt>
                <c:pt idx="1304">
                  <c:v>504</c:v>
                </c:pt>
                <c:pt idx="1305">
                  <c:v>504</c:v>
                </c:pt>
                <c:pt idx="1306">
                  <c:v>504</c:v>
                </c:pt>
                <c:pt idx="1307">
                  <c:v>504</c:v>
                </c:pt>
                <c:pt idx="1308">
                  <c:v>504</c:v>
                </c:pt>
                <c:pt idx="1309">
                  <c:v>504</c:v>
                </c:pt>
                <c:pt idx="1310">
                  <c:v>504</c:v>
                </c:pt>
                <c:pt idx="1311">
                  <c:v>504</c:v>
                </c:pt>
                <c:pt idx="1312">
                  <c:v>504</c:v>
                </c:pt>
                <c:pt idx="1313">
                  <c:v>504</c:v>
                </c:pt>
                <c:pt idx="1314">
                  <c:v>504</c:v>
                </c:pt>
                <c:pt idx="1315">
                  <c:v>504</c:v>
                </c:pt>
                <c:pt idx="1316">
                  <c:v>504</c:v>
                </c:pt>
                <c:pt idx="1317">
                  <c:v>504</c:v>
                </c:pt>
                <c:pt idx="1318">
                  <c:v>504</c:v>
                </c:pt>
                <c:pt idx="1319">
                  <c:v>504</c:v>
                </c:pt>
                <c:pt idx="1320">
                  <c:v>504</c:v>
                </c:pt>
                <c:pt idx="1321">
                  <c:v>504</c:v>
                </c:pt>
                <c:pt idx="1322">
                  <c:v>504</c:v>
                </c:pt>
                <c:pt idx="1323">
                  <c:v>504</c:v>
                </c:pt>
                <c:pt idx="1324">
                  <c:v>504</c:v>
                </c:pt>
                <c:pt idx="1325">
                  <c:v>504</c:v>
                </c:pt>
                <c:pt idx="1326">
                  <c:v>504</c:v>
                </c:pt>
                <c:pt idx="1327">
                  <c:v>504</c:v>
                </c:pt>
                <c:pt idx="1328">
                  <c:v>504</c:v>
                </c:pt>
                <c:pt idx="1329">
                  <c:v>504</c:v>
                </c:pt>
                <c:pt idx="1330">
                  <c:v>504</c:v>
                </c:pt>
                <c:pt idx="1331">
                  <c:v>504</c:v>
                </c:pt>
                <c:pt idx="1332">
                  <c:v>504</c:v>
                </c:pt>
                <c:pt idx="1333">
                  <c:v>504</c:v>
                </c:pt>
                <c:pt idx="1334">
                  <c:v>504</c:v>
                </c:pt>
                <c:pt idx="1335">
                  <c:v>504</c:v>
                </c:pt>
                <c:pt idx="1336">
                  <c:v>504</c:v>
                </c:pt>
                <c:pt idx="1337">
                  <c:v>504</c:v>
                </c:pt>
                <c:pt idx="1338">
                  <c:v>504</c:v>
                </c:pt>
                <c:pt idx="1339">
                  <c:v>504</c:v>
                </c:pt>
                <c:pt idx="1340">
                  <c:v>504</c:v>
                </c:pt>
                <c:pt idx="1341">
                  <c:v>504</c:v>
                </c:pt>
                <c:pt idx="1342">
                  <c:v>504</c:v>
                </c:pt>
                <c:pt idx="1343">
                  <c:v>504</c:v>
                </c:pt>
                <c:pt idx="1344">
                  <c:v>504</c:v>
                </c:pt>
                <c:pt idx="1345">
                  <c:v>504</c:v>
                </c:pt>
                <c:pt idx="1346">
                  <c:v>504</c:v>
                </c:pt>
                <c:pt idx="1347">
                  <c:v>504</c:v>
                </c:pt>
                <c:pt idx="1348">
                  <c:v>504</c:v>
                </c:pt>
                <c:pt idx="1349">
                  <c:v>504</c:v>
                </c:pt>
                <c:pt idx="1350">
                  <c:v>504</c:v>
                </c:pt>
                <c:pt idx="1351">
                  <c:v>504</c:v>
                </c:pt>
                <c:pt idx="1352">
                  <c:v>504</c:v>
                </c:pt>
                <c:pt idx="1353">
                  <c:v>504</c:v>
                </c:pt>
                <c:pt idx="1354">
                  <c:v>504</c:v>
                </c:pt>
                <c:pt idx="1355">
                  <c:v>504</c:v>
                </c:pt>
                <c:pt idx="1356">
                  <c:v>504</c:v>
                </c:pt>
                <c:pt idx="1357">
                  <c:v>504</c:v>
                </c:pt>
                <c:pt idx="1358">
                  <c:v>504</c:v>
                </c:pt>
                <c:pt idx="1359">
                  <c:v>504</c:v>
                </c:pt>
                <c:pt idx="1360">
                  <c:v>504</c:v>
                </c:pt>
                <c:pt idx="1361">
                  <c:v>504</c:v>
                </c:pt>
                <c:pt idx="1362">
                  <c:v>504</c:v>
                </c:pt>
                <c:pt idx="1363">
                  <c:v>504</c:v>
                </c:pt>
                <c:pt idx="1364">
                  <c:v>504</c:v>
                </c:pt>
                <c:pt idx="1365">
                  <c:v>504</c:v>
                </c:pt>
                <c:pt idx="1366">
                  <c:v>504</c:v>
                </c:pt>
                <c:pt idx="1367">
                  <c:v>504</c:v>
                </c:pt>
                <c:pt idx="1368">
                  <c:v>504</c:v>
                </c:pt>
                <c:pt idx="1369">
                  <c:v>504</c:v>
                </c:pt>
                <c:pt idx="1370">
                  <c:v>504</c:v>
                </c:pt>
                <c:pt idx="1371">
                  <c:v>504</c:v>
                </c:pt>
                <c:pt idx="1372">
                  <c:v>504</c:v>
                </c:pt>
                <c:pt idx="1373">
                  <c:v>504</c:v>
                </c:pt>
                <c:pt idx="1374">
                  <c:v>504</c:v>
                </c:pt>
                <c:pt idx="1375">
                  <c:v>504</c:v>
                </c:pt>
                <c:pt idx="1376">
                  <c:v>504</c:v>
                </c:pt>
                <c:pt idx="1377">
                  <c:v>504</c:v>
                </c:pt>
                <c:pt idx="1378">
                  <c:v>504</c:v>
                </c:pt>
                <c:pt idx="1379">
                  <c:v>504</c:v>
                </c:pt>
                <c:pt idx="1380">
                  <c:v>504</c:v>
                </c:pt>
                <c:pt idx="1381">
                  <c:v>504</c:v>
                </c:pt>
                <c:pt idx="1382">
                  <c:v>504</c:v>
                </c:pt>
                <c:pt idx="1383">
                  <c:v>504</c:v>
                </c:pt>
                <c:pt idx="1384">
                  <c:v>504</c:v>
                </c:pt>
                <c:pt idx="1385">
                  <c:v>504</c:v>
                </c:pt>
                <c:pt idx="1386">
                  <c:v>504</c:v>
                </c:pt>
                <c:pt idx="1387">
                  <c:v>504</c:v>
                </c:pt>
                <c:pt idx="1388">
                  <c:v>504</c:v>
                </c:pt>
                <c:pt idx="1389">
                  <c:v>504</c:v>
                </c:pt>
                <c:pt idx="1390">
                  <c:v>504</c:v>
                </c:pt>
                <c:pt idx="1391">
                  <c:v>504</c:v>
                </c:pt>
                <c:pt idx="1392">
                  <c:v>504</c:v>
                </c:pt>
                <c:pt idx="1393">
                  <c:v>504</c:v>
                </c:pt>
                <c:pt idx="1394">
                  <c:v>504</c:v>
                </c:pt>
                <c:pt idx="1395">
                  <c:v>504</c:v>
                </c:pt>
                <c:pt idx="1396">
                  <c:v>504</c:v>
                </c:pt>
                <c:pt idx="1397">
                  <c:v>504</c:v>
                </c:pt>
                <c:pt idx="1398">
                  <c:v>504</c:v>
                </c:pt>
                <c:pt idx="1399">
                  <c:v>504</c:v>
                </c:pt>
                <c:pt idx="1400">
                  <c:v>504</c:v>
                </c:pt>
                <c:pt idx="1401">
                  <c:v>504</c:v>
                </c:pt>
                <c:pt idx="1402">
                  <c:v>504</c:v>
                </c:pt>
                <c:pt idx="1403">
                  <c:v>504</c:v>
                </c:pt>
                <c:pt idx="1404">
                  <c:v>504</c:v>
                </c:pt>
                <c:pt idx="1405">
                  <c:v>504</c:v>
                </c:pt>
                <c:pt idx="1406">
                  <c:v>504</c:v>
                </c:pt>
                <c:pt idx="1407">
                  <c:v>504</c:v>
                </c:pt>
                <c:pt idx="1408">
                  <c:v>504</c:v>
                </c:pt>
                <c:pt idx="1409">
                  <c:v>504</c:v>
                </c:pt>
                <c:pt idx="1410">
                  <c:v>504</c:v>
                </c:pt>
                <c:pt idx="1411">
                  <c:v>504</c:v>
                </c:pt>
                <c:pt idx="1412">
                  <c:v>504</c:v>
                </c:pt>
                <c:pt idx="1413">
                  <c:v>504</c:v>
                </c:pt>
                <c:pt idx="1414">
                  <c:v>504</c:v>
                </c:pt>
                <c:pt idx="1415">
                  <c:v>504</c:v>
                </c:pt>
                <c:pt idx="1416">
                  <c:v>504</c:v>
                </c:pt>
                <c:pt idx="1417">
                  <c:v>504</c:v>
                </c:pt>
                <c:pt idx="1418">
                  <c:v>504</c:v>
                </c:pt>
                <c:pt idx="1419">
                  <c:v>504</c:v>
                </c:pt>
                <c:pt idx="1420">
                  <c:v>504</c:v>
                </c:pt>
                <c:pt idx="1421">
                  <c:v>504</c:v>
                </c:pt>
                <c:pt idx="1422">
                  <c:v>504</c:v>
                </c:pt>
                <c:pt idx="1423">
                  <c:v>504</c:v>
                </c:pt>
                <c:pt idx="1424">
                  <c:v>504</c:v>
                </c:pt>
                <c:pt idx="1425">
                  <c:v>504</c:v>
                </c:pt>
                <c:pt idx="1426">
                  <c:v>504</c:v>
                </c:pt>
                <c:pt idx="1427">
                  <c:v>504</c:v>
                </c:pt>
                <c:pt idx="1428">
                  <c:v>504</c:v>
                </c:pt>
                <c:pt idx="1429">
                  <c:v>504</c:v>
                </c:pt>
                <c:pt idx="1430">
                  <c:v>504</c:v>
                </c:pt>
                <c:pt idx="1431">
                  <c:v>504</c:v>
                </c:pt>
                <c:pt idx="1432">
                  <c:v>504</c:v>
                </c:pt>
                <c:pt idx="1433">
                  <c:v>504</c:v>
                </c:pt>
                <c:pt idx="1434">
                  <c:v>504</c:v>
                </c:pt>
                <c:pt idx="1435">
                  <c:v>504</c:v>
                </c:pt>
                <c:pt idx="1436">
                  <c:v>504</c:v>
                </c:pt>
                <c:pt idx="1437">
                  <c:v>504</c:v>
                </c:pt>
                <c:pt idx="1438">
                  <c:v>504</c:v>
                </c:pt>
                <c:pt idx="1439">
                  <c:v>504</c:v>
                </c:pt>
                <c:pt idx="1440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2D-448B-BEB3-4C5004E2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074991"/>
        <c:axId val="32664495"/>
      </c:lineChart>
      <c:catAx>
        <c:axId val="20540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64495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326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Potência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07499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22</xdr:row>
      <xdr:rowOff>123825</xdr:rowOff>
    </xdr:from>
    <xdr:to>
      <xdr:col>13</xdr:col>
      <xdr:colOff>400050</xdr:colOff>
      <xdr:row>39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3D0DEF-B3CA-4660-A488-15A4D021A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171449</xdr:colOff>
      <xdr:row>18</xdr:row>
      <xdr:rowOff>95250</xdr:rowOff>
    </xdr:from>
    <xdr:to>
      <xdr:col>33</xdr:col>
      <xdr:colOff>467474</xdr:colOff>
      <xdr:row>35</xdr:row>
      <xdr:rowOff>38100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5901C0DF-2FE2-45BF-BC32-E8EA5D2A1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171449</xdr:colOff>
      <xdr:row>1</xdr:row>
      <xdr:rowOff>57150</xdr:rowOff>
    </xdr:from>
    <xdr:to>
      <xdr:col>33</xdr:col>
      <xdr:colOff>466724</xdr:colOff>
      <xdr:row>17</xdr:row>
      <xdr:rowOff>171450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E46BAA07-AE84-4193-AF4E-9DB4AF644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9</xdr:row>
      <xdr:rowOff>102437</xdr:rowOff>
    </xdr:from>
    <xdr:to>
      <xdr:col>18</xdr:col>
      <xdr:colOff>627203</xdr:colOff>
      <xdr:row>10</xdr:row>
      <xdr:rowOff>81619</xdr:rowOff>
    </xdr:to>
    <xdr:sp macro="" textlink="$P$3">
      <xdr:nvSpPr>
        <xdr:cNvPr id="2" name="CaixaDeTexto 1">
          <a:extLst>
            <a:ext uri="{FF2B5EF4-FFF2-40B4-BE49-F238E27FC236}">
              <a16:creationId xmlns:a16="http://schemas.microsoft.com/office/drawing/2014/main" id="{A439AA6A-221A-45CF-9ADF-FF44F718AF30}"/>
            </a:ext>
          </a:extLst>
        </xdr:cNvPr>
        <xdr:cNvSpPr txBox="1"/>
      </xdr:nvSpPr>
      <xdr:spPr>
        <a:xfrm>
          <a:off x="10067925" y="2112212"/>
          <a:ext cx="1236803" cy="16968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fld id="{6C3C6201-23D4-4AC2-A2E2-8F7EAC6E0B8A}" type="TxLink">
            <a:rPr lang="en-US" sz="1100" b="1" i="0" u="none" strike="noStrike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pPr/>
            <a:t>Dmédia = 302KW</a:t>
          </a:fld>
          <a:endParaRPr lang="pt-BR" sz="1100" b="1">
            <a:solidFill>
              <a:sysClr val="windowText" lastClr="000000"/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57150</xdr:colOff>
      <xdr:row>6</xdr:row>
      <xdr:rowOff>0</xdr:rowOff>
    </xdr:from>
    <xdr:to>
      <xdr:col>18</xdr:col>
      <xdr:colOff>371476</xdr:colOff>
      <xdr:row>6</xdr:row>
      <xdr:rowOff>180975</xdr:rowOff>
    </xdr:to>
    <xdr:sp macro="" textlink="$O$2">
      <xdr:nvSpPr>
        <xdr:cNvPr id="7" name="CaixaDeTexto 6">
          <a:extLst>
            <a:ext uri="{FF2B5EF4-FFF2-40B4-BE49-F238E27FC236}">
              <a16:creationId xmlns:a16="http://schemas.microsoft.com/office/drawing/2014/main" id="{6DEA6709-BA10-4864-9714-FD2AC2C53805}"/>
            </a:ext>
          </a:extLst>
        </xdr:cNvPr>
        <xdr:cNvSpPr txBox="1"/>
      </xdr:nvSpPr>
      <xdr:spPr>
        <a:xfrm>
          <a:off x="10067925" y="1400175"/>
          <a:ext cx="981076" cy="1809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fld id="{FDC64E5A-F450-4BC1-9DC8-C0863DA8BD9D}" type="TxLink">
            <a:rPr lang="en-US" sz="11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/>
            <a:t>Dmáx = 480KW</a:t>
          </a:fld>
          <a:endParaRPr lang="pt-BR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57150</xdr:colOff>
      <xdr:row>4</xdr:row>
      <xdr:rowOff>114300</xdr:rowOff>
    </xdr:from>
    <xdr:to>
      <xdr:col>19</xdr:col>
      <xdr:colOff>57150</xdr:colOff>
      <xdr:row>5</xdr:row>
      <xdr:rowOff>28575</xdr:rowOff>
    </xdr:to>
    <xdr:sp macro="" textlink="$P$2">
      <xdr:nvSpPr>
        <xdr:cNvPr id="8" name="CaixaDeTexto 7">
          <a:extLst>
            <a:ext uri="{FF2B5EF4-FFF2-40B4-BE49-F238E27FC236}">
              <a16:creationId xmlns:a16="http://schemas.microsoft.com/office/drawing/2014/main" id="{2D7D3DB9-194B-4BA3-A145-6E2209B9D41F}"/>
            </a:ext>
          </a:extLst>
        </xdr:cNvPr>
        <xdr:cNvSpPr txBox="1"/>
      </xdr:nvSpPr>
      <xdr:spPr>
        <a:xfrm>
          <a:off x="10067925" y="1057275"/>
          <a:ext cx="1333500" cy="1428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fld id="{F8A11888-DBA8-4C81-A842-AD159BB4BC1B}" type="TxLink">
            <a:rPr lang="en-US" sz="10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Limite de Ultrapassagem</a:t>
          </a:fld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</xdr:colOff>
      <xdr:row>2</xdr:row>
      <xdr:rowOff>365125</xdr:rowOff>
    </xdr:from>
    <xdr:to>
      <xdr:col>110</xdr:col>
      <xdr:colOff>79375</xdr:colOff>
      <xdr:row>11</xdr:row>
      <xdr:rowOff>31750</xdr:rowOff>
    </xdr:to>
    <xdr:sp macro="" textlink="">
      <xdr:nvSpPr>
        <xdr:cNvPr id="12" name="Forma Livre: Forma 11">
          <a:extLst>
            <a:ext uri="{FF2B5EF4-FFF2-40B4-BE49-F238E27FC236}">
              <a16:creationId xmlns:a16="http://schemas.microsoft.com/office/drawing/2014/main" id="{B45AC450-C4C3-4003-83FC-6ACDE2E2B16D}"/>
            </a:ext>
          </a:extLst>
        </xdr:cNvPr>
        <xdr:cNvSpPr/>
      </xdr:nvSpPr>
      <xdr:spPr>
        <a:xfrm>
          <a:off x="1095375" y="746125"/>
          <a:ext cx="17145000" cy="1571625"/>
        </a:xfrm>
        <a:custGeom>
          <a:avLst/>
          <a:gdLst>
            <a:gd name="connsiteX0" fmla="*/ 0 w 17145000"/>
            <a:gd name="connsiteY0" fmla="*/ 1539875 h 1571625"/>
            <a:gd name="connsiteX1" fmla="*/ 476250 w 17145000"/>
            <a:gd name="connsiteY1" fmla="*/ 31750 h 1571625"/>
            <a:gd name="connsiteX2" fmla="*/ 1270000 w 17145000"/>
            <a:gd name="connsiteY2" fmla="*/ 1555750 h 1571625"/>
            <a:gd name="connsiteX3" fmla="*/ 1905000 w 17145000"/>
            <a:gd name="connsiteY3" fmla="*/ 31750 h 1571625"/>
            <a:gd name="connsiteX4" fmla="*/ 3492500 w 17145000"/>
            <a:gd name="connsiteY4" fmla="*/ 1555750 h 1571625"/>
            <a:gd name="connsiteX5" fmla="*/ 4445000 w 17145000"/>
            <a:gd name="connsiteY5" fmla="*/ 0 h 1571625"/>
            <a:gd name="connsiteX6" fmla="*/ 6048375 w 17145000"/>
            <a:gd name="connsiteY6" fmla="*/ 1571625 h 1571625"/>
            <a:gd name="connsiteX7" fmla="*/ 6969125 w 17145000"/>
            <a:gd name="connsiteY7" fmla="*/ 0 h 1571625"/>
            <a:gd name="connsiteX8" fmla="*/ 8572500 w 17145000"/>
            <a:gd name="connsiteY8" fmla="*/ 1539875 h 1571625"/>
            <a:gd name="connsiteX9" fmla="*/ 9525000 w 17145000"/>
            <a:gd name="connsiteY9" fmla="*/ 0 h 1571625"/>
            <a:gd name="connsiteX10" fmla="*/ 11128375 w 17145000"/>
            <a:gd name="connsiteY10" fmla="*/ 1555750 h 1571625"/>
            <a:gd name="connsiteX11" fmla="*/ 12065000 w 17145000"/>
            <a:gd name="connsiteY11" fmla="*/ 15875 h 1571625"/>
            <a:gd name="connsiteX12" fmla="*/ 13668375 w 17145000"/>
            <a:gd name="connsiteY12" fmla="*/ 1555750 h 1571625"/>
            <a:gd name="connsiteX13" fmla="*/ 14605000 w 17145000"/>
            <a:gd name="connsiteY13" fmla="*/ 15875 h 1571625"/>
            <a:gd name="connsiteX14" fmla="*/ 16192500 w 17145000"/>
            <a:gd name="connsiteY14" fmla="*/ 1555750 h 1571625"/>
            <a:gd name="connsiteX15" fmla="*/ 17145000 w 17145000"/>
            <a:gd name="connsiteY15" fmla="*/ 1587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7145000" h="1571625">
              <a:moveTo>
                <a:pt x="0" y="1539875"/>
              </a:moveTo>
              <a:lnTo>
                <a:pt x="476250" y="31750"/>
              </a:lnTo>
              <a:lnTo>
                <a:pt x="1270000" y="1555750"/>
              </a:lnTo>
              <a:lnTo>
                <a:pt x="1905000" y="31750"/>
              </a:lnTo>
              <a:lnTo>
                <a:pt x="3492500" y="1555750"/>
              </a:lnTo>
              <a:lnTo>
                <a:pt x="4445000" y="0"/>
              </a:lnTo>
              <a:lnTo>
                <a:pt x="6048375" y="1571625"/>
              </a:lnTo>
              <a:lnTo>
                <a:pt x="6969125" y="0"/>
              </a:lnTo>
              <a:lnTo>
                <a:pt x="8572500" y="1539875"/>
              </a:lnTo>
              <a:lnTo>
                <a:pt x="9525000" y="0"/>
              </a:lnTo>
              <a:lnTo>
                <a:pt x="11128375" y="1555750"/>
              </a:lnTo>
              <a:lnTo>
                <a:pt x="12065000" y="15875"/>
              </a:lnTo>
              <a:lnTo>
                <a:pt x="13668375" y="1555750"/>
              </a:lnTo>
              <a:lnTo>
                <a:pt x="14605000" y="15875"/>
              </a:lnTo>
              <a:lnTo>
                <a:pt x="16192500" y="1555750"/>
              </a:lnTo>
              <a:lnTo>
                <a:pt x="17145000" y="15875"/>
              </a:lnTo>
            </a:path>
          </a:pathLst>
        </a:cu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16CC9A6-4E40-467C-8B62-16595801A48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6E95B46-D525-4441-A544-3B09697C434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1414E-576A-4D03-83DE-276F4E0FD7E4}" name="Table_2" displayName="Table_2" ref="A1:S10" tableType="queryTable" totalsRowShown="0">
  <autoFilter ref="A1:S10" xr:uid="{69245B15-DA43-4E7C-8E7B-233298940167}"/>
  <tableColumns count="19">
    <tableColumn id="1" xr3:uid="{C020FEA0-34CD-4BAA-BCC4-278748164F4E}" uniqueName="1" name="Column1" queryTableFieldId="1" dataDxfId="31"/>
    <tableColumn id="2" xr3:uid="{917E78E7-9244-4E7C-8064-9F85631C6321}" uniqueName="2" name="Column2" queryTableFieldId="2" dataDxfId="30"/>
    <tableColumn id="3" xr3:uid="{37490690-8460-4F91-9A7E-E9B4D099E974}" uniqueName="3" name="Column3" queryTableFieldId="3" dataDxfId="29"/>
    <tableColumn id="4" xr3:uid="{3237CFDF-93FC-482E-9D18-3D1D367AC93F}" uniqueName="4" name="Column4" queryTableFieldId="4" dataDxfId="28"/>
    <tableColumn id="5" xr3:uid="{1474F3B8-A6C7-435F-84C9-CEA731C0ABF0}" uniqueName="5" name="Column5" queryTableFieldId="5" dataDxfId="27"/>
    <tableColumn id="6" xr3:uid="{D84080FE-A547-4BC8-92BA-A570B180ED47}" uniqueName="6" name="Column6" queryTableFieldId="6" dataDxfId="26"/>
    <tableColumn id="7" xr3:uid="{CD962497-FFEA-43E2-BCEE-EB97A4B32C31}" uniqueName="7" name="Column7" queryTableFieldId="7" dataDxfId="25"/>
    <tableColumn id="8" xr3:uid="{4D54A8DB-7B95-4B5E-9237-E628CB32046E}" uniqueName="8" name="Column8" queryTableFieldId="8" dataDxfId="24"/>
    <tableColumn id="9" xr3:uid="{7B94C68D-3B29-40AB-AC66-13684B410177}" uniqueName="9" name="Column9" queryTableFieldId="9" dataDxfId="23"/>
    <tableColumn id="10" xr3:uid="{7E33791F-989E-4081-8448-7AE59824BC10}" uniqueName="10" name="Column10" queryTableFieldId="10" dataDxfId="22"/>
    <tableColumn id="11" xr3:uid="{3219C5AC-8148-4FE9-8B63-82FD45592F62}" uniqueName="11" name="Column11" queryTableFieldId="11" dataDxfId="21"/>
    <tableColumn id="12" xr3:uid="{915CABDF-92BC-4EAE-BCB4-C0498C3F5A98}" uniqueName="12" name="Column12" queryTableFieldId="12" dataDxfId="20"/>
    <tableColumn id="13" xr3:uid="{4313E83C-3EE7-4A28-AAC0-19DC27450796}" uniqueName="13" name="Column13" queryTableFieldId="13" dataDxfId="19"/>
    <tableColumn id="14" xr3:uid="{3E027419-5E93-49C9-9C7E-6E3578C74077}" uniqueName="14" name="Column14" queryTableFieldId="14" dataDxfId="18"/>
    <tableColumn id="15" xr3:uid="{B98338E2-A48B-4DFA-82EE-9AB025202224}" uniqueName="15" name="Column15" queryTableFieldId="15" dataDxfId="17"/>
    <tableColumn id="16" xr3:uid="{9E98730C-B3EB-46FC-9CE3-9FC7616C67D2}" uniqueName="16" name="Column16" queryTableFieldId="16" dataDxfId="16"/>
    <tableColumn id="17" xr3:uid="{3838478F-2FE9-4D93-BF1E-A692CAB861EC}" uniqueName="17" name="Column17" queryTableFieldId="17" dataDxfId="15"/>
    <tableColumn id="18" xr3:uid="{90E5A973-B775-48B7-9667-71E83DF8DA51}" uniqueName="18" name="Column18" queryTableFieldId="18" dataDxfId="14"/>
    <tableColumn id="19" xr3:uid="{76664725-7ABF-497F-8F84-E32FA18676AA}" uniqueName="19" name="Column19" queryTableFieldId="1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AEA56-D09B-4E02-AAE2-AE3606106E91}" name="Table_3" displayName="Table_3" ref="A1:M10" tableType="queryTable" totalsRowShown="0">
  <autoFilter ref="A1:M10" xr:uid="{6EBC680C-3DE2-4EDF-BD51-C46131970ABA}"/>
  <tableColumns count="13">
    <tableColumn id="1" xr3:uid="{6AA59D1C-2EEE-4DDB-8E28-065009F5049C}" uniqueName="1" name="Column1" queryTableFieldId="1" dataDxfId="12"/>
    <tableColumn id="2" xr3:uid="{C8A409A0-5CA3-4B2E-A5D5-121FC48D524A}" uniqueName="2" name="Column2" queryTableFieldId="2" dataDxfId="11"/>
    <tableColumn id="3" xr3:uid="{D605C479-1344-4C4A-AC69-C48170CC79FC}" uniqueName="3" name="Column3" queryTableFieldId="3" dataDxfId="10"/>
    <tableColumn id="4" xr3:uid="{C872D1E7-4C6E-4596-A73E-91C58E3BE7A6}" uniqueName="4" name="Column4" queryTableFieldId="4" dataDxfId="9"/>
    <tableColumn id="5" xr3:uid="{5B616034-5C29-46E1-AEC8-C30634969133}" uniqueName="5" name="Column5" queryTableFieldId="5" dataDxfId="8"/>
    <tableColumn id="6" xr3:uid="{7D256D6E-A141-4121-B225-85921E7CADD0}" uniqueName="6" name="Column6" queryTableFieldId="6" dataDxfId="7"/>
    <tableColumn id="7" xr3:uid="{F3AE80B1-BC51-4681-8BDE-673CAD94598B}" uniqueName="7" name="Column7" queryTableFieldId="7" dataDxfId="6"/>
    <tableColumn id="8" xr3:uid="{DBB27022-5DBC-4918-8A0F-87A05FF3C001}" uniqueName="8" name="Column8" queryTableFieldId="8" dataDxfId="5"/>
    <tableColumn id="9" xr3:uid="{E0BD0244-91A9-4F13-A530-DB6B09E17CF7}" uniqueName="9" name="Column9" queryTableFieldId="9" dataDxfId="4"/>
    <tableColumn id="10" xr3:uid="{1E556971-F899-45E7-A48D-523A9589A98F}" uniqueName="10" name="Column10" queryTableFieldId="10" dataDxfId="3"/>
    <tableColumn id="11" xr3:uid="{DB0AA906-796F-4956-912D-3F1F09B4F178}" uniqueName="11" name="Column11" queryTableFieldId="11" dataDxfId="2"/>
    <tableColumn id="12" xr3:uid="{8FAD9E79-28E0-41CE-9503-805B035C394C}" uniqueName="12" name="Column12" queryTableFieldId="12" dataDxfId="1"/>
    <tableColumn id="13" xr3:uid="{ACA03573-A75B-40B7-A5A1-871DA8F77F4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4CA8-928B-4CB9-BF21-EE70BC034BC9}">
  <dimension ref="A1:BD89"/>
  <sheetViews>
    <sheetView showGridLines="0" topLeftCell="C1" zoomScaleNormal="100" workbookViewId="0">
      <pane xSplit="8" ySplit="3" topLeftCell="K4" activePane="bottomRight" state="frozen"/>
      <selection activeCell="C1" sqref="C1"/>
      <selection pane="topRight" activeCell="K1" sqref="K1"/>
      <selection pane="bottomLeft" activeCell="C4" sqref="C4"/>
      <selection pane="bottomRight" activeCell="C1" sqref="C1"/>
    </sheetView>
  </sheetViews>
  <sheetFormatPr defaultRowHeight="15" x14ac:dyDescent="0.25"/>
  <cols>
    <col min="1" max="1" width="7.42578125" hidden="1" customWidth="1"/>
    <col min="2" max="2" width="9.85546875" hidden="1" customWidth="1"/>
    <col min="3" max="3" width="1.5703125" customWidth="1"/>
    <col min="4" max="4" width="4.7109375" style="7" customWidth="1"/>
    <col min="5" max="6" width="14.42578125" style="1" customWidth="1"/>
    <col min="7" max="7" width="20.28515625" style="1" customWidth="1"/>
    <col min="8" max="9" width="11.5703125" hidden="1" customWidth="1"/>
    <col min="10" max="10" width="0" hidden="1" customWidth="1"/>
    <col min="11" max="11" width="1" customWidth="1"/>
    <col min="12" max="12" width="7.85546875" style="1" bestFit="1" customWidth="1"/>
    <col min="13" max="13" width="5.7109375" style="1" bestFit="1" customWidth="1"/>
    <col min="14" max="14" width="8.5703125" style="1" bestFit="1" customWidth="1"/>
    <col min="15" max="15" width="7.85546875" style="1" bestFit="1" customWidth="1"/>
    <col min="16" max="16" width="5.7109375" style="1" bestFit="1" customWidth="1"/>
    <col min="17" max="17" width="8.5703125" style="1" bestFit="1" customWidth="1"/>
    <col min="18" max="18" width="7.85546875" style="1" bestFit="1" customWidth="1"/>
    <col min="19" max="19" width="5.7109375" style="1" bestFit="1" customWidth="1"/>
    <col min="20" max="20" width="8.5703125" style="1" bestFit="1" customWidth="1"/>
    <col min="21" max="21" width="7.85546875" style="1" bestFit="1" customWidth="1"/>
    <col min="22" max="22" width="5.7109375" style="1" bestFit="1" customWidth="1"/>
    <col min="23" max="23" width="8.5703125" style="1" bestFit="1" customWidth="1"/>
    <col min="24" max="24" width="7.85546875" bestFit="1" customWidth="1"/>
    <col min="25" max="25" width="5.7109375" bestFit="1" customWidth="1"/>
    <col min="26" max="26" width="8.5703125" bestFit="1" customWidth="1"/>
    <col min="27" max="27" width="7.85546875" style="1" bestFit="1" customWidth="1"/>
    <col min="28" max="28" width="6.28515625" style="1" customWidth="1"/>
    <col min="29" max="29" width="8.5703125" style="1" bestFit="1" customWidth="1"/>
    <col min="30" max="30" width="7.85546875" bestFit="1" customWidth="1"/>
    <col min="31" max="31" width="5.7109375" bestFit="1" customWidth="1"/>
    <col min="32" max="32" width="8.5703125" bestFit="1" customWidth="1"/>
    <col min="33" max="33" width="7.85546875" bestFit="1" customWidth="1"/>
    <col min="34" max="34" width="5.7109375" bestFit="1" customWidth="1"/>
    <col min="35" max="35" width="8.5703125" bestFit="1" customWidth="1"/>
    <col min="36" max="36" width="7.85546875" bestFit="1" customWidth="1"/>
    <col min="37" max="37" width="5.7109375" bestFit="1" customWidth="1"/>
    <col min="38" max="38" width="8.5703125" bestFit="1" customWidth="1"/>
    <col min="39" max="39" width="7.85546875" bestFit="1" customWidth="1"/>
    <col min="40" max="40" width="5.7109375" bestFit="1" customWidth="1"/>
    <col min="41" max="41" width="8.5703125" bestFit="1" customWidth="1"/>
    <col min="42" max="42" width="7.85546875" bestFit="1" customWidth="1"/>
    <col min="43" max="43" width="5.7109375" bestFit="1" customWidth="1"/>
    <col min="44" max="44" width="8.5703125" bestFit="1" customWidth="1"/>
    <col min="45" max="45" width="7.85546875" bestFit="1" customWidth="1"/>
    <col min="46" max="46" width="5.7109375" bestFit="1" customWidth="1"/>
    <col min="47" max="47" width="8.5703125" bestFit="1" customWidth="1"/>
    <col min="48" max="48" width="7.85546875" bestFit="1" customWidth="1"/>
    <col min="49" max="49" width="5.7109375" bestFit="1" customWidth="1"/>
    <col min="50" max="50" width="8.5703125" bestFit="1" customWidth="1"/>
    <col min="51" max="51" width="7.85546875" bestFit="1" customWidth="1"/>
    <col min="52" max="52" width="5.7109375" bestFit="1" customWidth="1"/>
    <col min="53" max="53" width="8.5703125" bestFit="1" customWidth="1"/>
    <col min="54" max="54" width="7.85546875" bestFit="1" customWidth="1"/>
    <col min="55" max="55" width="5.7109375" bestFit="1" customWidth="1"/>
    <col min="56" max="56" width="8.5703125" bestFit="1" customWidth="1"/>
  </cols>
  <sheetData>
    <row r="1" spans="1:56" ht="9.75" customHeight="1" thickBot="1" x14ac:dyDescent="0.3"/>
    <row r="2" spans="1:56" ht="18" customHeight="1" thickBot="1" x14ac:dyDescent="0.3">
      <c r="E2" s="687" t="s">
        <v>3</v>
      </c>
      <c r="F2" s="688"/>
      <c r="G2" s="689"/>
      <c r="H2" s="687" t="s">
        <v>5</v>
      </c>
      <c r="I2" s="688"/>
      <c r="J2" s="689"/>
      <c r="L2" s="734" t="s">
        <v>41</v>
      </c>
      <c r="M2" s="735"/>
      <c r="N2" s="736"/>
      <c r="O2" s="737" t="s">
        <v>45</v>
      </c>
      <c r="P2" s="737"/>
      <c r="Q2" s="738"/>
      <c r="R2" s="739" t="s">
        <v>49</v>
      </c>
      <c r="S2" s="740"/>
      <c r="T2" s="741"/>
      <c r="U2" s="742" t="s">
        <v>50</v>
      </c>
      <c r="V2" s="743"/>
      <c r="W2" s="744"/>
      <c r="X2" s="745" t="s">
        <v>51</v>
      </c>
      <c r="Y2" s="746"/>
      <c r="Z2" s="747"/>
      <c r="AA2" s="748" t="s">
        <v>52</v>
      </c>
      <c r="AB2" s="749"/>
      <c r="AC2" s="750"/>
      <c r="AD2" s="751" t="s">
        <v>53</v>
      </c>
      <c r="AE2" s="752"/>
      <c r="AF2" s="753"/>
      <c r="AG2" s="754" t="s">
        <v>54</v>
      </c>
      <c r="AH2" s="755"/>
      <c r="AI2" s="756"/>
      <c r="AJ2" s="757" t="s">
        <v>55</v>
      </c>
      <c r="AK2" s="758"/>
      <c r="AL2" s="759"/>
      <c r="AM2" s="760" t="s">
        <v>56</v>
      </c>
      <c r="AN2" s="761"/>
      <c r="AO2" s="762"/>
      <c r="AP2" s="763" t="s">
        <v>57</v>
      </c>
      <c r="AQ2" s="764"/>
      <c r="AR2" s="765"/>
      <c r="AS2" s="766" t="s">
        <v>58</v>
      </c>
      <c r="AT2" s="767"/>
      <c r="AU2" s="768"/>
      <c r="AV2" s="769" t="s">
        <v>59</v>
      </c>
      <c r="AW2" s="770"/>
      <c r="AX2" s="771"/>
      <c r="AY2" s="772" t="s">
        <v>60</v>
      </c>
      <c r="AZ2" s="773"/>
      <c r="BA2" s="774"/>
      <c r="BB2" s="775" t="s">
        <v>61</v>
      </c>
      <c r="BC2" s="776"/>
      <c r="BD2" s="777"/>
    </row>
    <row r="3" spans="1:56" ht="33" customHeight="1" thickBot="1" x14ac:dyDescent="0.3">
      <c r="A3" s="50" t="s">
        <v>47</v>
      </c>
      <c r="B3" s="51" t="s">
        <v>48</v>
      </c>
      <c r="E3" s="11" t="s">
        <v>0</v>
      </c>
      <c r="F3" s="12" t="s">
        <v>1</v>
      </c>
      <c r="G3" s="13" t="s">
        <v>6</v>
      </c>
      <c r="H3" s="32" t="s">
        <v>0</v>
      </c>
      <c r="I3" s="33" t="s">
        <v>1</v>
      </c>
      <c r="J3" s="34" t="s">
        <v>4</v>
      </c>
      <c r="L3" s="76" t="s">
        <v>47</v>
      </c>
      <c r="M3" s="77" t="s">
        <v>44</v>
      </c>
      <c r="N3" s="78" t="s">
        <v>46</v>
      </c>
      <c r="O3" s="98" t="s">
        <v>47</v>
      </c>
      <c r="P3" s="77" t="s">
        <v>44</v>
      </c>
      <c r="Q3" s="78" t="s">
        <v>46</v>
      </c>
      <c r="R3" s="76" t="s">
        <v>47</v>
      </c>
      <c r="S3" s="77" t="s">
        <v>44</v>
      </c>
      <c r="T3" s="78" t="s">
        <v>46</v>
      </c>
      <c r="U3" s="76" t="s">
        <v>47</v>
      </c>
      <c r="V3" s="77" t="s">
        <v>44</v>
      </c>
      <c r="W3" s="78" t="s">
        <v>46</v>
      </c>
      <c r="X3" s="76" t="s">
        <v>47</v>
      </c>
      <c r="Y3" s="77" t="s">
        <v>44</v>
      </c>
      <c r="Z3" s="78" t="s">
        <v>46</v>
      </c>
      <c r="AA3" s="76" t="s">
        <v>47</v>
      </c>
      <c r="AB3" s="77" t="s">
        <v>44</v>
      </c>
      <c r="AC3" s="78" t="s">
        <v>46</v>
      </c>
      <c r="AD3" s="76" t="s">
        <v>47</v>
      </c>
      <c r="AE3" s="77" t="s">
        <v>44</v>
      </c>
      <c r="AF3" s="78" t="s">
        <v>46</v>
      </c>
      <c r="AG3" s="76" t="s">
        <v>47</v>
      </c>
      <c r="AH3" s="77" t="s">
        <v>44</v>
      </c>
      <c r="AI3" s="78" t="s">
        <v>46</v>
      </c>
      <c r="AJ3" s="76" t="s">
        <v>47</v>
      </c>
      <c r="AK3" s="77" t="s">
        <v>44</v>
      </c>
      <c r="AL3" s="78" t="s">
        <v>46</v>
      </c>
      <c r="AM3" s="76" t="s">
        <v>47</v>
      </c>
      <c r="AN3" s="77" t="s">
        <v>44</v>
      </c>
      <c r="AO3" s="78" t="s">
        <v>46</v>
      </c>
      <c r="AP3" s="76" t="s">
        <v>47</v>
      </c>
      <c r="AQ3" s="77" t="s">
        <v>44</v>
      </c>
      <c r="AR3" s="78" t="s">
        <v>46</v>
      </c>
      <c r="AS3" s="76" t="s">
        <v>47</v>
      </c>
      <c r="AT3" s="77" t="s">
        <v>44</v>
      </c>
      <c r="AU3" s="78" t="s">
        <v>46</v>
      </c>
      <c r="AV3" s="76" t="s">
        <v>47</v>
      </c>
      <c r="AW3" s="77" t="s">
        <v>44</v>
      </c>
      <c r="AX3" s="78" t="s">
        <v>46</v>
      </c>
      <c r="AY3" s="76" t="s">
        <v>47</v>
      </c>
      <c r="AZ3" s="77" t="s">
        <v>44</v>
      </c>
      <c r="BA3" s="78" t="s">
        <v>46</v>
      </c>
      <c r="BB3" s="76" t="s">
        <v>47</v>
      </c>
      <c r="BC3" s="77" t="s">
        <v>44</v>
      </c>
      <c r="BD3" s="78" t="s">
        <v>46</v>
      </c>
    </row>
    <row r="4" spans="1:56" x14ac:dyDescent="0.25">
      <c r="A4" s="49" t="s">
        <v>42</v>
      </c>
      <c r="B4" s="49">
        <v>60</v>
      </c>
      <c r="D4" s="711" t="s">
        <v>2</v>
      </c>
      <c r="E4" s="44">
        <v>0.20138888888888887</v>
      </c>
      <c r="F4" s="47">
        <v>0.20138888888888887</v>
      </c>
      <c r="G4" s="20"/>
      <c r="H4" s="714">
        <f>COUNTA(E4:E8)+COUNTA(G4:G8)</f>
        <v>5</v>
      </c>
      <c r="I4" s="717">
        <f>COUNTA(F4:F8)</f>
        <v>5</v>
      </c>
      <c r="J4" s="690">
        <f>SUM(H4:I8)</f>
        <v>10</v>
      </c>
      <c r="L4" s="103" t="s">
        <v>42</v>
      </c>
      <c r="M4" s="5">
        <f>E4</f>
        <v>0.20138888888888887</v>
      </c>
      <c r="N4" s="104">
        <f>IF(L4=$A$4,M4+($B$4/(24*60)),M4+($B$5/(24*60)))</f>
        <v>0.24305555555555552</v>
      </c>
      <c r="O4" s="103" t="s">
        <v>43</v>
      </c>
      <c r="P4" s="5">
        <f>F4</f>
        <v>0.20138888888888887</v>
      </c>
      <c r="Q4" s="104">
        <f>IF(O4=$A$4,P4+($B$4/(24*60)),P4+($B$5/(24*60)))</f>
        <v>0.22222222222222221</v>
      </c>
      <c r="R4" s="99"/>
      <c r="S4" s="101"/>
      <c r="T4" s="101"/>
      <c r="U4" s="101"/>
      <c r="V4" s="101"/>
      <c r="W4" s="101"/>
      <c r="X4" s="74"/>
      <c r="Y4" s="74"/>
      <c r="Z4" s="74"/>
      <c r="AA4" s="101"/>
      <c r="AB4" s="101"/>
      <c r="AC4" s="101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</row>
    <row r="5" spans="1:56" x14ac:dyDescent="0.25">
      <c r="A5" s="49" t="s">
        <v>43</v>
      </c>
      <c r="B5" s="49">
        <v>30</v>
      </c>
      <c r="D5" s="712"/>
      <c r="E5" s="53">
        <f>E4+(15/(24*60))</f>
        <v>0.21180555555555552</v>
      </c>
      <c r="F5" s="56">
        <f>F4+(15/(24*60))</f>
        <v>0.21180555555555552</v>
      </c>
      <c r="G5" s="21"/>
      <c r="H5" s="715"/>
      <c r="I5" s="700"/>
      <c r="J5" s="691"/>
      <c r="L5" s="61"/>
      <c r="M5" s="49"/>
      <c r="N5" s="63"/>
      <c r="O5" s="61"/>
      <c r="P5" s="49"/>
      <c r="Q5" s="63"/>
      <c r="R5" s="60" t="s">
        <v>42</v>
      </c>
      <c r="S5" s="3">
        <f>E5</f>
        <v>0.21180555555555552</v>
      </c>
      <c r="T5" s="3">
        <f>IF(R5=$A$4,S5+($B$4/(24*60)),S5+($B$5/(24*60)))</f>
        <v>0.25347222222222221</v>
      </c>
      <c r="U5" s="49" t="s">
        <v>43</v>
      </c>
      <c r="V5" s="3">
        <f>F5</f>
        <v>0.21180555555555552</v>
      </c>
      <c r="W5" s="3">
        <f>IF(U5=$A$4,V5+($B$4/(24*60)),V5+($B$5/(24*60)))</f>
        <v>0.23263888888888887</v>
      </c>
      <c r="X5" s="59"/>
      <c r="Y5" s="59"/>
      <c r="Z5" s="59"/>
      <c r="AA5" s="49"/>
      <c r="AB5" s="49"/>
      <c r="AC5" s="49"/>
      <c r="AD5" s="59"/>
      <c r="AE5" s="59"/>
      <c r="AF5" s="59"/>
      <c r="AG5" s="59"/>
      <c r="AH5" s="59"/>
      <c r="AI5" s="59"/>
      <c r="AJ5" s="49"/>
      <c r="AK5" s="3"/>
      <c r="AL5" s="3"/>
      <c r="AM5" s="49"/>
      <c r="AN5" s="3"/>
      <c r="AO5" s="3"/>
      <c r="AP5" s="49"/>
      <c r="AQ5" s="3"/>
      <c r="AR5" s="3"/>
      <c r="AS5" s="49"/>
      <c r="AT5" s="3"/>
      <c r="AU5" s="3"/>
      <c r="AV5" s="49"/>
      <c r="AW5" s="3"/>
      <c r="AX5" s="3"/>
      <c r="AY5" s="49"/>
      <c r="AZ5" s="3"/>
      <c r="BA5" s="3"/>
      <c r="BB5" s="49"/>
      <c r="BC5" s="3"/>
      <c r="BD5" s="3"/>
    </row>
    <row r="6" spans="1:56" x14ac:dyDescent="0.25">
      <c r="D6" s="712"/>
      <c r="E6" s="79">
        <f t="shared" ref="E6:E69" si="0">E5+(15/(24*60))</f>
        <v>0.22222222222222218</v>
      </c>
      <c r="F6" s="82">
        <f t="shared" ref="F6:F69" si="1">F5+(15/(24*60))</f>
        <v>0.22222222222222218</v>
      </c>
      <c r="G6" s="21"/>
      <c r="H6" s="715"/>
      <c r="I6" s="700"/>
      <c r="J6" s="691"/>
      <c r="L6" s="61"/>
      <c r="M6" s="49"/>
      <c r="N6" s="63"/>
      <c r="O6" s="61"/>
      <c r="P6" s="49"/>
      <c r="Q6" s="63"/>
      <c r="R6" s="60"/>
      <c r="S6" s="49"/>
      <c r="T6" s="49"/>
      <c r="U6" s="49"/>
      <c r="V6" s="49"/>
      <c r="W6" s="49"/>
      <c r="X6" s="49" t="s">
        <v>42</v>
      </c>
      <c r="Y6" s="81">
        <f>E6</f>
        <v>0.22222222222222218</v>
      </c>
      <c r="Z6" s="3">
        <f>IF(X6=$A$4,Y6+($B$4/(24*60)),Y6+($B$5/(24*60)))</f>
        <v>0.26388888888888884</v>
      </c>
      <c r="AA6" s="49" t="s">
        <v>43</v>
      </c>
      <c r="AB6" s="3">
        <f>F6</f>
        <v>0.22222222222222218</v>
      </c>
      <c r="AC6" s="3">
        <f>IF(AA6=$A$4,AB6+($B$4/(24*60)),AB6+($B$5/(24*60)))</f>
        <v>0.24305555555555552</v>
      </c>
      <c r="AD6" s="59"/>
      <c r="AE6" s="59"/>
      <c r="AF6" s="59"/>
      <c r="AG6" s="59"/>
      <c r="AH6" s="59"/>
      <c r="AI6" s="59"/>
      <c r="AJ6" s="49"/>
      <c r="AK6" s="3"/>
      <c r="AL6" s="3"/>
      <c r="AM6" s="49"/>
      <c r="AN6" s="3"/>
      <c r="AO6" s="3"/>
      <c r="AP6" s="49"/>
      <c r="AQ6" s="3"/>
      <c r="AR6" s="3"/>
      <c r="AS6" s="49"/>
      <c r="AT6" s="3"/>
      <c r="AU6" s="3"/>
      <c r="AV6" s="49"/>
      <c r="AW6" s="3"/>
      <c r="AX6" s="3"/>
      <c r="AY6" s="49"/>
      <c r="AZ6" s="3"/>
      <c r="BA6" s="3"/>
      <c r="BB6" s="49"/>
      <c r="BC6" s="3"/>
      <c r="BD6" s="3"/>
    </row>
    <row r="7" spans="1:56" x14ac:dyDescent="0.25">
      <c r="D7" s="712"/>
      <c r="E7" s="48">
        <f t="shared" si="0"/>
        <v>0.23263888888888884</v>
      </c>
      <c r="F7" s="84">
        <f t="shared" si="1"/>
        <v>0.23263888888888884</v>
      </c>
      <c r="G7" s="21"/>
      <c r="H7" s="715"/>
      <c r="I7" s="700"/>
      <c r="J7" s="691"/>
      <c r="L7" s="61"/>
      <c r="M7" s="49"/>
      <c r="N7" s="63"/>
      <c r="O7" s="61" t="s">
        <v>42</v>
      </c>
      <c r="P7" s="3">
        <f>E7</f>
        <v>0.23263888888888884</v>
      </c>
      <c r="Q7" s="62">
        <f>IF(O7=$A$4,P7+($B$4/(24*60)),P7+($B$5/(24*60)))</f>
        <v>0.27430555555555552</v>
      </c>
      <c r="R7" s="60"/>
      <c r="S7" s="49"/>
      <c r="T7" s="49"/>
      <c r="U7" s="49"/>
      <c r="V7" s="49"/>
      <c r="W7" s="49"/>
      <c r="X7" s="59"/>
      <c r="Y7" s="59"/>
      <c r="Z7" s="59"/>
      <c r="AA7" s="49"/>
      <c r="AB7" s="49"/>
      <c r="AC7" s="49"/>
      <c r="AD7" s="49" t="s">
        <v>43</v>
      </c>
      <c r="AE7" s="3">
        <f>F7</f>
        <v>0.23263888888888884</v>
      </c>
      <c r="AF7" s="3">
        <f>IF(AD7=$A$4,AE7+($B$4/(24*60)),AE7+($B$5/(24*60)))</f>
        <v>0.25347222222222215</v>
      </c>
      <c r="AG7" s="59"/>
      <c r="AH7" s="59"/>
      <c r="AI7" s="59"/>
      <c r="AJ7" s="49"/>
      <c r="AK7" s="3"/>
      <c r="AL7" s="3"/>
      <c r="AM7" s="49"/>
      <c r="AN7" s="3"/>
      <c r="AO7" s="3"/>
      <c r="AP7" s="49"/>
      <c r="AQ7" s="3"/>
      <c r="AR7" s="3"/>
      <c r="AS7" s="49"/>
      <c r="AT7" s="3"/>
      <c r="AU7" s="3"/>
      <c r="AV7" s="49"/>
      <c r="AW7" s="3"/>
      <c r="AX7" s="3"/>
      <c r="AY7" s="49"/>
      <c r="AZ7" s="3"/>
      <c r="BA7" s="3"/>
      <c r="BB7" s="49"/>
      <c r="BC7" s="3"/>
      <c r="BD7" s="3"/>
    </row>
    <row r="8" spans="1:56" ht="15.75" thickBot="1" x14ac:dyDescent="0.3">
      <c r="D8" s="713"/>
      <c r="E8" s="57">
        <f t="shared" si="0"/>
        <v>0.2430555555555555</v>
      </c>
      <c r="F8" s="86">
        <f t="shared" si="1"/>
        <v>0.2430555555555555</v>
      </c>
      <c r="G8" s="22"/>
      <c r="H8" s="716"/>
      <c r="I8" s="708"/>
      <c r="J8" s="692"/>
      <c r="L8" s="61"/>
      <c r="M8" s="49"/>
      <c r="N8" s="63"/>
      <c r="O8" s="61"/>
      <c r="P8" s="49"/>
      <c r="Q8" s="63"/>
      <c r="R8" s="60"/>
      <c r="S8" s="49"/>
      <c r="T8" s="49"/>
      <c r="U8" s="49" t="s">
        <v>42</v>
      </c>
      <c r="V8" s="3">
        <f>E8</f>
        <v>0.2430555555555555</v>
      </c>
      <c r="W8" s="3">
        <f>IF(U8=$A$4,V8+($B$4/(24*60)),V8+($B$5/(24*60)))</f>
        <v>0.28472222222222215</v>
      </c>
      <c r="X8" s="59"/>
      <c r="Y8" s="59"/>
      <c r="Z8" s="59"/>
      <c r="AA8" s="49"/>
      <c r="AB8" s="49"/>
      <c r="AC8" s="49"/>
      <c r="AD8" s="59"/>
      <c r="AE8" s="59"/>
      <c r="AF8" s="59"/>
      <c r="AG8" s="49" t="s">
        <v>43</v>
      </c>
      <c r="AH8" s="3">
        <f>F8</f>
        <v>0.2430555555555555</v>
      </c>
      <c r="AI8" s="3">
        <f>IF(AG8=$A$4,AH8+($B$4/(24*60)),AH8+($B$5/(24*60)))</f>
        <v>0.26388888888888884</v>
      </c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</row>
    <row r="9" spans="1:56" x14ac:dyDescent="0.25">
      <c r="D9" s="729" t="str">
        <f>RIGHT(D4,2)&amp;" às "&amp;LEFT(RIGHT(D4,2),1)+1&amp;"h"</f>
        <v>6h às 7h</v>
      </c>
      <c r="E9" s="83">
        <f t="shared" si="0"/>
        <v>0.25347222222222215</v>
      </c>
      <c r="F9" s="45">
        <f t="shared" si="1"/>
        <v>0.25347222222222215</v>
      </c>
      <c r="G9" s="23"/>
      <c r="H9" s="718">
        <f>SUM(COUNTA(E9:E12),COUNTA(G9:G12))</f>
        <v>4</v>
      </c>
      <c r="I9" s="721">
        <f>COUNTA(F9:F12)</f>
        <v>4</v>
      </c>
      <c r="J9" s="696">
        <f>SUM(H9:I12)</f>
        <v>8</v>
      </c>
      <c r="L9" s="61" t="s">
        <v>43</v>
      </c>
      <c r="M9" s="3">
        <f>F9</f>
        <v>0.25347222222222215</v>
      </c>
      <c r="N9" s="62">
        <f t="shared" ref="N9" si="2">IF(L9=$A$4,M9+($B$4/(24*60)),M9+($B$5/(24*60)))</f>
        <v>0.27430555555555547</v>
      </c>
      <c r="O9" s="61"/>
      <c r="P9" s="49"/>
      <c r="Q9" s="63"/>
      <c r="R9" s="60"/>
      <c r="S9" s="49"/>
      <c r="T9" s="49"/>
      <c r="U9" s="49"/>
      <c r="V9" s="49"/>
      <c r="W9" s="49"/>
      <c r="X9" s="59"/>
      <c r="Y9" s="59"/>
      <c r="Z9" s="59"/>
      <c r="AA9" s="49" t="s">
        <v>42</v>
      </c>
      <c r="AB9" s="3">
        <f>E9</f>
        <v>0.25347222222222215</v>
      </c>
      <c r="AC9" s="3">
        <f>IF(AA9=$A$4,AB9+($B$4/(24*60)),AB9+($B$5/(24*60)))</f>
        <v>0.29513888888888884</v>
      </c>
      <c r="AD9" s="59"/>
      <c r="AE9" s="59"/>
      <c r="AF9" s="59"/>
      <c r="AG9" s="59"/>
      <c r="AH9" s="59"/>
      <c r="AI9" s="5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</row>
    <row r="10" spans="1:56" x14ac:dyDescent="0.25">
      <c r="D10" s="730"/>
      <c r="E10" s="85">
        <f t="shared" si="0"/>
        <v>0.26388888888888884</v>
      </c>
      <c r="F10" s="54">
        <f t="shared" si="1"/>
        <v>0.26388888888888884</v>
      </c>
      <c r="G10" s="24"/>
      <c r="H10" s="719"/>
      <c r="I10" s="722"/>
      <c r="J10" s="697"/>
      <c r="L10" s="61"/>
      <c r="M10" s="49"/>
      <c r="N10" s="63"/>
      <c r="O10" s="61"/>
      <c r="P10" s="49"/>
      <c r="Q10" s="63"/>
      <c r="R10" s="60" t="s">
        <v>43</v>
      </c>
      <c r="S10" s="3">
        <f>F10</f>
        <v>0.26388888888888884</v>
      </c>
      <c r="T10" s="3">
        <f>IF(R10=$A$4,S10+($B$4/(24*60)),S10+($B$5/(24*60)))</f>
        <v>0.28472222222222215</v>
      </c>
      <c r="U10" s="49"/>
      <c r="V10" s="49"/>
      <c r="W10" s="49"/>
      <c r="X10" s="59"/>
      <c r="Y10" s="59"/>
      <c r="Z10" s="59"/>
      <c r="AA10" s="49"/>
      <c r="AB10" s="49"/>
      <c r="AC10" s="49"/>
      <c r="AD10" s="49" t="s">
        <v>42</v>
      </c>
      <c r="AE10" s="3">
        <f>E10</f>
        <v>0.26388888888888884</v>
      </c>
      <c r="AF10" s="3">
        <f>IF(AD10=$A$4,AE10+($B$4/(24*60)),AE10+($B$5/(24*60)))</f>
        <v>0.30555555555555552</v>
      </c>
      <c r="AG10" s="59"/>
      <c r="AH10" s="59"/>
      <c r="AI10" s="5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</row>
    <row r="11" spans="1:56" x14ac:dyDescent="0.25">
      <c r="D11" s="730"/>
      <c r="E11" s="87">
        <f t="shared" si="0"/>
        <v>0.27430555555555552</v>
      </c>
      <c r="F11" s="80">
        <f t="shared" si="1"/>
        <v>0.27430555555555552</v>
      </c>
      <c r="G11" s="24"/>
      <c r="H11" s="719"/>
      <c r="I11" s="722"/>
      <c r="J11" s="697"/>
      <c r="L11" s="61"/>
      <c r="M11" s="49"/>
      <c r="N11" s="63"/>
      <c r="O11" s="61"/>
      <c r="P11" s="49"/>
      <c r="Q11" s="63"/>
      <c r="R11" s="60"/>
      <c r="S11" s="49"/>
      <c r="T11" s="49"/>
      <c r="U11" s="49"/>
      <c r="V11" s="49"/>
      <c r="W11" s="49"/>
      <c r="X11" s="49" t="s">
        <v>43</v>
      </c>
      <c r="Y11" s="81">
        <f>F11</f>
        <v>0.27430555555555552</v>
      </c>
      <c r="Z11" s="3">
        <f>IF(X11=$A$4,Y11+($B$4/(24*60)),Y11+($B$5/(24*60)))</f>
        <v>0.29513888888888884</v>
      </c>
      <c r="AA11" s="49"/>
      <c r="AB11" s="49"/>
      <c r="AC11" s="49"/>
      <c r="AD11" s="59"/>
      <c r="AE11" s="59"/>
      <c r="AF11" s="59"/>
      <c r="AG11" s="49" t="s">
        <v>42</v>
      </c>
      <c r="AH11" s="3">
        <f>E11</f>
        <v>0.27430555555555552</v>
      </c>
      <c r="AI11" s="3">
        <f>IF(AG11=$A$4,AH11+($B$4/(24*60)),AH11+($B$5/(24*60)))</f>
        <v>0.31597222222222221</v>
      </c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</row>
    <row r="12" spans="1:56" ht="15.75" thickBot="1" x14ac:dyDescent="0.3">
      <c r="D12" s="731"/>
      <c r="E12" s="46">
        <f t="shared" si="0"/>
        <v>0.28472222222222221</v>
      </c>
      <c r="F12" s="52">
        <f t="shared" si="1"/>
        <v>0.28472222222222221</v>
      </c>
      <c r="G12" s="25"/>
      <c r="H12" s="720"/>
      <c r="I12" s="723"/>
      <c r="J12" s="698"/>
      <c r="L12" s="61" t="s">
        <v>42</v>
      </c>
      <c r="M12" s="3">
        <f>E12</f>
        <v>0.28472222222222221</v>
      </c>
      <c r="N12" s="62">
        <f>IF(L12=$A$4,M12+($B$4/(24*60)),M12+($B$5/(24*60)))</f>
        <v>0.3263888888888889</v>
      </c>
      <c r="O12" s="61" t="s">
        <v>43</v>
      </c>
      <c r="P12" s="3">
        <f>F12</f>
        <v>0.28472222222222221</v>
      </c>
      <c r="Q12" s="62">
        <f>IF(O12=$A$4,P12+($B$4/(24*60)),P12+($B$5/(24*60)))</f>
        <v>0.30555555555555552</v>
      </c>
      <c r="R12" s="60"/>
      <c r="S12" s="49"/>
      <c r="T12" s="49"/>
      <c r="U12" s="49"/>
      <c r="V12" s="49"/>
      <c r="W12" s="49"/>
      <c r="X12" s="59"/>
      <c r="Y12" s="59"/>
      <c r="Z12" s="59"/>
      <c r="AA12" s="49"/>
      <c r="AB12" s="49"/>
      <c r="AC12" s="49"/>
      <c r="AD12" s="59"/>
      <c r="AE12" s="59"/>
      <c r="AF12" s="59"/>
      <c r="AG12" s="59"/>
      <c r="AH12" s="59"/>
      <c r="AI12" s="5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</row>
    <row r="13" spans="1:56" ht="15" customHeight="1" x14ac:dyDescent="0.25">
      <c r="D13" s="732" t="str">
        <f>RIGHT(D9,2)&amp;" às "&amp;LEFT(RIGHT(D9,2),1)+1&amp;"h"</f>
        <v>7h às 8h</v>
      </c>
      <c r="E13" s="55">
        <f t="shared" si="0"/>
        <v>0.2951388888888889</v>
      </c>
      <c r="F13" s="58">
        <f t="shared" si="1"/>
        <v>0.2951388888888889</v>
      </c>
      <c r="G13" s="35"/>
      <c r="H13" s="709">
        <f t="shared" ref="H13" si="3">SUM(COUNTA(E13:E16),COUNTA(G13:G16))</f>
        <v>6</v>
      </c>
      <c r="I13" s="710">
        <f t="shared" ref="I13" si="4">COUNTA(F13:F16)</f>
        <v>4</v>
      </c>
      <c r="J13" s="691">
        <f t="shared" ref="J13" si="5">SUM(H13:I16)</f>
        <v>10</v>
      </c>
      <c r="L13" s="61"/>
      <c r="M13" s="49"/>
      <c r="N13" s="63"/>
      <c r="O13" s="61"/>
      <c r="P13" s="49"/>
      <c r="Q13" s="63"/>
      <c r="R13" s="60" t="s">
        <v>42</v>
      </c>
      <c r="S13" s="3">
        <f>E13</f>
        <v>0.2951388888888889</v>
      </c>
      <c r="T13" s="3">
        <f>IF(R13=$A$4,S13+($B$4/(24*60)),S13+($B$5/(24*60)))</f>
        <v>0.33680555555555558</v>
      </c>
      <c r="U13" s="49" t="s">
        <v>43</v>
      </c>
      <c r="V13" s="3">
        <f>F13</f>
        <v>0.2951388888888889</v>
      </c>
      <c r="W13" s="3">
        <f>IF(U13=$A$4,V13+($B$4/(24*60)),V13+($B$5/(24*60)))</f>
        <v>0.31597222222222221</v>
      </c>
      <c r="X13" s="59"/>
      <c r="Y13" s="59"/>
      <c r="Z13" s="59"/>
      <c r="AA13" s="49"/>
      <c r="AB13" s="49"/>
      <c r="AC13" s="49"/>
      <c r="AD13" s="49"/>
      <c r="AE13" s="49"/>
      <c r="AF13" s="49"/>
      <c r="AG13" s="59"/>
      <c r="AH13" s="59"/>
      <c r="AI13" s="5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</row>
    <row r="14" spans="1:56" x14ac:dyDescent="0.25">
      <c r="D14" s="732"/>
      <c r="E14" s="79">
        <f t="shared" si="0"/>
        <v>0.30555555555555558</v>
      </c>
      <c r="F14" s="82">
        <f t="shared" si="1"/>
        <v>0.30555555555555558</v>
      </c>
      <c r="G14" s="21"/>
      <c r="H14" s="699"/>
      <c r="I14" s="700"/>
      <c r="J14" s="691"/>
      <c r="L14" s="61"/>
      <c r="M14" s="49"/>
      <c r="N14" s="63"/>
      <c r="O14" s="61"/>
      <c r="P14" s="49"/>
      <c r="Q14" s="63"/>
      <c r="R14" s="60"/>
      <c r="S14" s="49"/>
      <c r="T14" s="49"/>
      <c r="U14" s="49"/>
      <c r="V14" s="49"/>
      <c r="W14" s="49"/>
      <c r="X14" s="49" t="s">
        <v>42</v>
      </c>
      <c r="Y14" s="81">
        <f>E14</f>
        <v>0.30555555555555558</v>
      </c>
      <c r="Z14" s="3">
        <f>IF(X14=$A$4,Y14+($B$4/(24*60)),Y14+($B$5/(24*60)))</f>
        <v>0.34722222222222227</v>
      </c>
      <c r="AA14" s="49" t="s">
        <v>43</v>
      </c>
      <c r="AB14" s="3">
        <f>F14</f>
        <v>0.30555555555555558</v>
      </c>
      <c r="AC14" s="3">
        <f>IF(AA14=$A$4,AB14+($B$4/(24*60)),AB14+($B$5/(24*60)))</f>
        <v>0.3263888888888889</v>
      </c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</row>
    <row r="15" spans="1:56" x14ac:dyDescent="0.25">
      <c r="D15" s="732"/>
      <c r="E15" s="48">
        <f t="shared" si="0"/>
        <v>0.31597222222222227</v>
      </c>
      <c r="F15" s="84">
        <f t="shared" si="1"/>
        <v>0.31597222222222227</v>
      </c>
      <c r="G15" s="91">
        <v>0.3125</v>
      </c>
      <c r="H15" s="699"/>
      <c r="I15" s="700"/>
      <c r="J15" s="691"/>
      <c r="L15" s="61"/>
      <c r="M15" s="49"/>
      <c r="N15" s="63"/>
      <c r="O15" s="61" t="s">
        <v>42</v>
      </c>
      <c r="P15" s="3">
        <f>E15</f>
        <v>0.31597222222222227</v>
      </c>
      <c r="Q15" s="62">
        <f>IF(O15=$A$4,P15+($B$4/(24*60)),P15+($B$5/(24*60)))</f>
        <v>0.35763888888888895</v>
      </c>
      <c r="R15" s="60"/>
      <c r="S15" s="49"/>
      <c r="T15" s="49"/>
      <c r="U15" s="49"/>
      <c r="V15" s="49"/>
      <c r="W15" s="49"/>
      <c r="X15" s="59"/>
      <c r="Y15" s="59"/>
      <c r="Z15" s="59"/>
      <c r="AA15" s="49"/>
      <c r="AB15" s="49"/>
      <c r="AC15" s="49"/>
      <c r="AD15" s="49" t="s">
        <v>43</v>
      </c>
      <c r="AE15" s="3">
        <f>F15</f>
        <v>0.31597222222222227</v>
      </c>
      <c r="AF15" s="3">
        <f>IF(AD15=$A$4,AE15+($B$4/(24*60)),AE15+($B$5/(24*60)))</f>
        <v>0.33680555555555558</v>
      </c>
      <c r="AG15" s="49"/>
      <c r="AH15" s="49"/>
      <c r="AI15" s="49"/>
      <c r="AJ15" s="49" t="s">
        <v>42</v>
      </c>
      <c r="AK15" s="3">
        <f>G15</f>
        <v>0.3125</v>
      </c>
      <c r="AL15" s="3">
        <f>IF(AJ15=$A$4,AK15+($B$4/(24*60)),AK15+($B$5/(24*60)))</f>
        <v>0.35416666666666669</v>
      </c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</row>
    <row r="16" spans="1:56" ht="15.75" thickBot="1" x14ac:dyDescent="0.3">
      <c r="D16" s="732"/>
      <c r="E16" s="90">
        <f t="shared" si="0"/>
        <v>0.32638888888888895</v>
      </c>
      <c r="F16" s="88">
        <f t="shared" si="1"/>
        <v>0.32638888888888895</v>
      </c>
      <c r="G16" s="92">
        <f t="shared" ref="G16:G63" si="6">G15+(15/(24*60))</f>
        <v>0.32291666666666669</v>
      </c>
      <c r="H16" s="724"/>
      <c r="I16" s="725"/>
      <c r="J16" s="691"/>
      <c r="L16" s="61"/>
      <c r="M16" s="49"/>
      <c r="N16" s="63"/>
      <c r="O16" s="61"/>
      <c r="P16" s="49"/>
      <c r="Q16" s="63"/>
      <c r="R16" s="60"/>
      <c r="S16" s="49"/>
      <c r="T16" s="49"/>
      <c r="U16" s="49" t="s">
        <v>42</v>
      </c>
      <c r="V16" s="3">
        <f>E16</f>
        <v>0.32638888888888895</v>
      </c>
      <c r="W16" s="3">
        <f>IF(U16=$A$4,V16+($B$4/(24*60)),V16+($B$5/(24*60)))</f>
        <v>0.36805555555555564</v>
      </c>
      <c r="X16" s="59"/>
      <c r="Y16" s="59"/>
      <c r="Z16" s="59"/>
      <c r="AA16" s="49"/>
      <c r="AB16" s="49"/>
      <c r="AC16" s="49"/>
      <c r="AD16" s="59"/>
      <c r="AE16" s="59"/>
      <c r="AF16" s="59"/>
      <c r="AG16" s="49" t="s">
        <v>43</v>
      </c>
      <c r="AH16" s="3">
        <f>F16</f>
        <v>0.32638888888888895</v>
      </c>
      <c r="AI16" s="3">
        <f>IF(AG16=$A$4,AH16+($B$4/(24*60)),AH16+($B$5/(24*60)))</f>
        <v>0.34722222222222227</v>
      </c>
      <c r="AJ16" s="49"/>
      <c r="AK16" s="49"/>
      <c r="AL16" s="49"/>
      <c r="AM16" s="49" t="s">
        <v>42</v>
      </c>
      <c r="AN16" s="3">
        <f>G16</f>
        <v>0.32291666666666669</v>
      </c>
      <c r="AO16" s="3">
        <f>IF(AM16=$A$4,AN16+($B$4/(24*60)),AN16+($B$5/(24*60)))</f>
        <v>0.36458333333333337</v>
      </c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</row>
    <row r="17" spans="4:56" ht="15" customHeight="1" x14ac:dyDescent="0.25">
      <c r="D17" s="726" t="str">
        <f>RIGHT(D13,2)&amp;" às "&amp;LEFT(RIGHT(D13,2),1)+1&amp;"h"</f>
        <v>8h às 9h</v>
      </c>
      <c r="E17" s="83">
        <f t="shared" si="0"/>
        <v>0.33680555555555564</v>
      </c>
      <c r="F17" s="45">
        <f t="shared" si="1"/>
        <v>0.33680555555555564</v>
      </c>
      <c r="G17" s="93">
        <f t="shared" si="6"/>
        <v>0.33333333333333337</v>
      </c>
      <c r="H17" s="701">
        <f t="shared" ref="H17" si="7">SUM(COUNTA(E17:E20),COUNTA(G17:G20))</f>
        <v>8</v>
      </c>
      <c r="I17" s="704">
        <f t="shared" ref="I17" si="8">COUNTA(F17:F20)</f>
        <v>4</v>
      </c>
      <c r="J17" s="693">
        <f t="shared" ref="J17" si="9">SUM(H17:I20)</f>
        <v>12</v>
      </c>
      <c r="L17" s="61" t="s">
        <v>43</v>
      </c>
      <c r="M17" s="3">
        <f>F17</f>
        <v>0.33680555555555564</v>
      </c>
      <c r="N17" s="62">
        <f>IF(L17=$A$4,M17+($B$4/(24*60)),M17+($B$5/(24*60)))</f>
        <v>0.35763888888888895</v>
      </c>
      <c r="O17" s="61"/>
      <c r="P17" s="49"/>
      <c r="Q17" s="63"/>
      <c r="R17" s="60"/>
      <c r="S17" s="49"/>
      <c r="T17" s="49"/>
      <c r="U17" s="49"/>
      <c r="V17" s="49"/>
      <c r="W17" s="49"/>
      <c r="X17" s="59"/>
      <c r="Y17" s="59"/>
      <c r="Z17" s="59"/>
      <c r="AA17" s="49" t="s">
        <v>42</v>
      </c>
      <c r="AB17" s="3">
        <f>E17</f>
        <v>0.33680555555555564</v>
      </c>
      <c r="AC17" s="3">
        <f>IF(AA17=$A$4,AB17+($B$4/(24*60)),AB17+($B$5/(24*60)))</f>
        <v>0.37847222222222232</v>
      </c>
      <c r="AD17" s="49"/>
      <c r="AE17" s="49"/>
      <c r="AF17" s="49"/>
      <c r="AG17" s="59"/>
      <c r="AH17" s="59"/>
      <c r="AI17" s="59"/>
      <c r="AJ17" s="49"/>
      <c r="AK17" s="49"/>
      <c r="AL17" s="49"/>
      <c r="AM17" s="49"/>
      <c r="AN17" s="49"/>
      <c r="AO17" s="49"/>
      <c r="AP17" s="49" t="s">
        <v>42</v>
      </c>
      <c r="AQ17" s="3">
        <f>G17</f>
        <v>0.33333333333333337</v>
      </c>
      <c r="AR17" s="3">
        <f>IF(AP17=$A$4,AQ17+($B$4/(24*60)),AQ17+($B$5/(24*60)))</f>
        <v>0.37500000000000006</v>
      </c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</row>
    <row r="18" spans="4:56" ht="15" customHeight="1" x14ac:dyDescent="0.25">
      <c r="D18" s="727"/>
      <c r="E18" s="85">
        <f t="shared" si="0"/>
        <v>0.34722222222222232</v>
      </c>
      <c r="F18" s="54">
        <f t="shared" si="1"/>
        <v>0.34722222222222232</v>
      </c>
      <c r="G18" s="95">
        <f t="shared" si="6"/>
        <v>0.34375000000000006</v>
      </c>
      <c r="H18" s="702"/>
      <c r="I18" s="705"/>
      <c r="J18" s="694"/>
      <c r="L18" s="61"/>
      <c r="M18" s="49"/>
      <c r="N18" s="63"/>
      <c r="O18" s="61"/>
      <c r="P18" s="49"/>
      <c r="Q18" s="63"/>
      <c r="R18" s="60" t="s">
        <v>43</v>
      </c>
      <c r="S18" s="3">
        <f>F18</f>
        <v>0.34722222222222232</v>
      </c>
      <c r="T18" s="3">
        <f>IF(R18=$A$4,S18+($B$4/(24*60)),S18+($B$5/(24*60)))</f>
        <v>0.36805555555555564</v>
      </c>
      <c r="U18" s="49"/>
      <c r="V18" s="49"/>
      <c r="W18" s="49"/>
      <c r="X18" s="59"/>
      <c r="Y18" s="59"/>
      <c r="Z18" s="59"/>
      <c r="AA18" s="49"/>
      <c r="AB18" s="49"/>
      <c r="AC18" s="49"/>
      <c r="AD18" s="49" t="s">
        <v>42</v>
      </c>
      <c r="AE18" s="3">
        <f>E18</f>
        <v>0.34722222222222232</v>
      </c>
      <c r="AF18" s="3">
        <f>IF(AD18=$A$4,AE18+($B$4/(24*60)),AE18+($B$5/(24*60)))</f>
        <v>0.38888888888888901</v>
      </c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 t="s">
        <v>42</v>
      </c>
      <c r="AT18" s="3">
        <f>G18</f>
        <v>0.34375000000000006</v>
      </c>
      <c r="AU18" s="3">
        <f>IF(AS18=$A$4,AT18+($B$4/(24*60)),AT18+($B$5/(24*60)))</f>
        <v>0.38541666666666674</v>
      </c>
      <c r="AV18" s="49"/>
      <c r="AW18" s="49"/>
      <c r="AX18" s="49"/>
      <c r="AY18" s="49"/>
      <c r="AZ18" s="49"/>
      <c r="BA18" s="49"/>
      <c r="BB18" s="49"/>
      <c r="BC18" s="49"/>
      <c r="BD18" s="49"/>
    </row>
    <row r="19" spans="4:56" ht="15" customHeight="1" x14ac:dyDescent="0.25">
      <c r="D19" s="727"/>
      <c r="E19" s="87">
        <f t="shared" si="0"/>
        <v>0.35763888888888901</v>
      </c>
      <c r="F19" s="80">
        <f t="shared" si="1"/>
        <v>0.35763888888888901</v>
      </c>
      <c r="G19" s="94">
        <f t="shared" si="6"/>
        <v>0.35416666666666674</v>
      </c>
      <c r="H19" s="702"/>
      <c r="I19" s="705"/>
      <c r="J19" s="694"/>
      <c r="L19" s="61"/>
      <c r="M19" s="49"/>
      <c r="N19" s="63"/>
      <c r="O19" s="61"/>
      <c r="P19" s="49"/>
      <c r="Q19" s="63"/>
      <c r="R19" s="60"/>
      <c r="S19" s="49"/>
      <c r="T19" s="49"/>
      <c r="U19" s="49"/>
      <c r="V19" s="49"/>
      <c r="W19" s="49"/>
      <c r="X19" s="49" t="s">
        <v>43</v>
      </c>
      <c r="Y19" s="81">
        <f>F19</f>
        <v>0.35763888888888901</v>
      </c>
      <c r="Z19" s="3">
        <f>IF(X19=$A$4,Y19+($B$4/(24*60)),Y19+($B$5/(24*60)))</f>
        <v>0.37847222222222232</v>
      </c>
      <c r="AA19" s="49"/>
      <c r="AB19" s="49"/>
      <c r="AC19" s="49"/>
      <c r="AD19" s="49"/>
      <c r="AE19" s="49"/>
      <c r="AF19" s="49"/>
      <c r="AG19" s="49" t="s">
        <v>42</v>
      </c>
      <c r="AH19" s="3">
        <f>E19</f>
        <v>0.35763888888888901</v>
      </c>
      <c r="AI19" s="3">
        <f>IF(AG19=$A$4,AH19+($B$4/(24*60)),AH19+($B$5/(24*60)))</f>
        <v>0.39930555555555569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 t="s">
        <v>42</v>
      </c>
      <c r="AW19" s="3">
        <f>G19</f>
        <v>0.35416666666666674</v>
      </c>
      <c r="AX19" s="3">
        <f>IF(AV19=$A$4,AW19+($B$4/(24*60)),AW19+($B$5/(24*60)))</f>
        <v>0.39583333333333343</v>
      </c>
      <c r="AY19" s="49"/>
      <c r="AZ19" s="49"/>
      <c r="BA19" s="49"/>
      <c r="BB19" s="49"/>
      <c r="BC19" s="49"/>
      <c r="BD19" s="49"/>
    </row>
    <row r="20" spans="4:56" ht="15.75" customHeight="1" thickBot="1" x14ac:dyDescent="0.3">
      <c r="D20" s="728"/>
      <c r="E20" s="46">
        <f t="shared" si="0"/>
        <v>0.36805555555555569</v>
      </c>
      <c r="F20" s="105">
        <f t="shared" si="1"/>
        <v>0.36805555555555569</v>
      </c>
      <c r="G20" s="96">
        <f t="shared" si="6"/>
        <v>0.36458333333333343</v>
      </c>
      <c r="H20" s="703"/>
      <c r="I20" s="706"/>
      <c r="J20" s="695"/>
      <c r="L20" s="61" t="s">
        <v>42</v>
      </c>
      <c r="M20" s="3">
        <f>E20</f>
        <v>0.36805555555555569</v>
      </c>
      <c r="N20" s="62">
        <f>IF(L20=$A$4,M20+($B$4/(24*60)),M20+($B$5/(24*60)))</f>
        <v>0.40972222222222238</v>
      </c>
      <c r="O20" s="61"/>
      <c r="P20" s="49"/>
      <c r="Q20" s="63"/>
      <c r="R20" s="60"/>
      <c r="S20" s="49"/>
      <c r="T20" s="49"/>
      <c r="U20" s="49"/>
      <c r="V20" s="49"/>
      <c r="W20" s="49"/>
      <c r="X20" s="59"/>
      <c r="Y20" s="59"/>
      <c r="Z20" s="59"/>
      <c r="AA20" s="49"/>
      <c r="AB20" s="49"/>
      <c r="AC20" s="49"/>
      <c r="AD20" s="49"/>
      <c r="AE20" s="49"/>
      <c r="AF20" s="49"/>
      <c r="AG20" s="49"/>
      <c r="AH20" s="49"/>
      <c r="AI20" s="49"/>
      <c r="AJ20" s="49" t="s">
        <v>43</v>
      </c>
      <c r="AK20" s="3">
        <f>F20</f>
        <v>0.36805555555555569</v>
      </c>
      <c r="AL20" s="3">
        <f>IF(AJ20=$A$4,AK20+($B$4/(24*60)),AK20+($B$5/(24*60)))</f>
        <v>0.38888888888888901</v>
      </c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 t="s">
        <v>42</v>
      </c>
      <c r="AZ20" s="3">
        <f>G20</f>
        <v>0.36458333333333343</v>
      </c>
      <c r="BA20" s="3">
        <f>IF(AY20=$A$4,AZ20+($B$4/(24*60)),AZ20+($B$5/(24*60)))</f>
        <v>0.40625000000000011</v>
      </c>
      <c r="BB20" s="49"/>
      <c r="BC20" s="49"/>
      <c r="BD20" s="49"/>
    </row>
    <row r="21" spans="4:56" ht="15" customHeight="1" x14ac:dyDescent="0.25">
      <c r="D21" s="732" t="str">
        <f>RIGHT(D17,2)&amp;" às "&amp;LEFT(RIGHT(D17,2),1)+1&amp;"h"</f>
        <v>9h às 10h</v>
      </c>
      <c r="E21" s="55">
        <f t="shared" si="0"/>
        <v>0.37847222222222238</v>
      </c>
      <c r="F21" s="4">
        <f t="shared" si="1"/>
        <v>0.37847222222222238</v>
      </c>
      <c r="G21" s="97">
        <f t="shared" si="6"/>
        <v>0.37500000000000011</v>
      </c>
      <c r="H21" s="709">
        <f t="shared" ref="H21" si="10">SUM(COUNTA(E21:E24),COUNTA(G21:G24))</f>
        <v>8</v>
      </c>
      <c r="I21" s="710">
        <f t="shared" ref="I21" si="11">COUNTA(F21:F24)</f>
        <v>4</v>
      </c>
      <c r="J21" s="691">
        <f t="shared" ref="J21" si="12">SUM(H21:I24)</f>
        <v>12</v>
      </c>
      <c r="L21" s="61"/>
      <c r="M21" s="49"/>
      <c r="N21" s="63"/>
      <c r="O21" s="61"/>
      <c r="P21" s="49"/>
      <c r="Q21" s="63"/>
      <c r="R21" s="60" t="s">
        <v>42</v>
      </c>
      <c r="S21" s="3">
        <f>E21</f>
        <v>0.37847222222222238</v>
      </c>
      <c r="T21" s="3">
        <f>IF(R21=$A$4,S21+($B$4/(24*60)),S21+($B$5/(24*60)))</f>
        <v>0.42013888888888906</v>
      </c>
      <c r="U21" s="49"/>
      <c r="V21" s="49"/>
      <c r="W21" s="49"/>
      <c r="X21" s="59"/>
      <c r="Y21" s="59"/>
      <c r="Z21" s="59"/>
      <c r="AA21" s="49"/>
      <c r="AB21" s="49"/>
      <c r="AC21" s="4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49" t="s">
        <v>42</v>
      </c>
      <c r="BC21" s="3">
        <f>G21</f>
        <v>0.37500000000000011</v>
      </c>
      <c r="BD21" s="3">
        <f>IF(BB21=$A$4,BC21+($B$4/(24*60)),BC21+($B$5/(24*60)))</f>
        <v>0.4166666666666668</v>
      </c>
    </row>
    <row r="22" spans="4:56" x14ac:dyDescent="0.25">
      <c r="D22" s="732"/>
      <c r="E22" s="9">
        <f>E21+(15/(24*60))</f>
        <v>0.38888888888888906</v>
      </c>
      <c r="F22" s="3">
        <f t="shared" si="1"/>
        <v>0.38888888888888906</v>
      </c>
      <c r="G22" s="26">
        <f t="shared" si="6"/>
        <v>0.3854166666666668</v>
      </c>
      <c r="H22" s="699"/>
      <c r="I22" s="700"/>
      <c r="J22" s="691"/>
      <c r="L22" s="61"/>
      <c r="M22" s="49"/>
      <c r="N22" s="63"/>
      <c r="O22" s="61"/>
      <c r="P22" s="49"/>
      <c r="Q22" s="63"/>
      <c r="R22" s="60"/>
      <c r="S22" s="49"/>
      <c r="T22" s="49"/>
      <c r="U22" s="49"/>
      <c r="V22" s="49"/>
      <c r="W22" s="49"/>
      <c r="X22" s="59"/>
      <c r="Y22" s="59"/>
      <c r="Z22" s="59"/>
      <c r="AA22" s="49"/>
      <c r="AB22" s="49"/>
      <c r="AC22" s="4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</row>
    <row r="23" spans="4:56" x14ac:dyDescent="0.25">
      <c r="D23" s="732"/>
      <c r="E23" s="9">
        <f t="shared" si="0"/>
        <v>0.39930555555555575</v>
      </c>
      <c r="F23" s="3">
        <f t="shared" si="1"/>
        <v>0.39930555555555575</v>
      </c>
      <c r="G23" s="26">
        <f t="shared" si="6"/>
        <v>0.39583333333333348</v>
      </c>
      <c r="H23" s="699"/>
      <c r="I23" s="700"/>
      <c r="J23" s="691"/>
      <c r="L23" s="61"/>
      <c r="M23" s="49"/>
      <c r="N23" s="63"/>
      <c r="O23" s="61"/>
      <c r="P23" s="49"/>
      <c r="Q23" s="63"/>
      <c r="R23" s="60"/>
      <c r="S23" s="49"/>
      <c r="T23" s="49"/>
      <c r="U23" s="49"/>
      <c r="V23" s="49"/>
      <c r="W23" s="49"/>
      <c r="X23" s="59"/>
      <c r="Y23" s="59"/>
      <c r="Z23" s="59"/>
      <c r="AA23" s="49"/>
      <c r="AB23" s="49"/>
      <c r="AC23" s="4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</row>
    <row r="24" spans="4:56" ht="15.75" thickBot="1" x14ac:dyDescent="0.3">
      <c r="D24" s="733"/>
      <c r="E24" s="10">
        <f t="shared" si="0"/>
        <v>0.40972222222222243</v>
      </c>
      <c r="F24" s="6">
        <f t="shared" si="1"/>
        <v>0.40972222222222243</v>
      </c>
      <c r="G24" s="27">
        <f t="shared" si="6"/>
        <v>0.40625000000000017</v>
      </c>
      <c r="H24" s="699"/>
      <c r="I24" s="700"/>
      <c r="J24" s="692"/>
      <c r="L24" s="61"/>
      <c r="M24" s="49"/>
      <c r="N24" s="63"/>
      <c r="O24" s="61"/>
      <c r="P24" s="49"/>
      <c r="Q24" s="63"/>
      <c r="R24" s="60"/>
      <c r="S24" s="49"/>
      <c r="T24" s="49"/>
      <c r="U24" s="49"/>
      <c r="V24" s="49"/>
      <c r="W24" s="49"/>
      <c r="X24" s="59"/>
      <c r="Y24" s="59"/>
      <c r="Z24" s="59"/>
      <c r="AA24" s="49"/>
      <c r="AB24" s="49"/>
      <c r="AC24" s="4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</row>
    <row r="25" spans="4:56" ht="15" customHeight="1" x14ac:dyDescent="0.25">
      <c r="D25" s="726" t="str">
        <f>RIGHT(D21,3)&amp;" às "&amp;LEFT(RIGHT(D21,3),2)+1&amp;"h"</f>
        <v>10h às 11h</v>
      </c>
      <c r="E25" s="14">
        <f t="shared" si="0"/>
        <v>0.42013888888888912</v>
      </c>
      <c r="F25" s="15">
        <f t="shared" si="1"/>
        <v>0.42013888888888912</v>
      </c>
      <c r="G25" s="28">
        <f t="shared" si="6"/>
        <v>0.41666666666666685</v>
      </c>
      <c r="H25" s="701">
        <f t="shared" ref="H25" si="13">SUM(COUNTA(E25:E28),COUNTA(G25:G28))</f>
        <v>8</v>
      </c>
      <c r="I25" s="704">
        <f t="shared" ref="I25" si="14">COUNTA(F25:F28)</f>
        <v>4</v>
      </c>
      <c r="J25" s="693">
        <f t="shared" ref="J25" si="15">SUM(H25:I28)</f>
        <v>12</v>
      </c>
      <c r="L25" s="61"/>
      <c r="M25" s="49"/>
      <c r="N25" s="63"/>
      <c r="O25" s="61"/>
      <c r="P25" s="49"/>
      <c r="Q25" s="63"/>
      <c r="R25" s="60"/>
      <c r="S25" s="49"/>
      <c r="T25" s="49"/>
      <c r="U25" s="49"/>
      <c r="V25" s="49"/>
      <c r="W25" s="49"/>
      <c r="X25" s="59"/>
      <c r="Y25" s="59"/>
      <c r="Z25" s="59"/>
      <c r="AA25" s="49"/>
      <c r="AB25" s="49"/>
      <c r="AC25" s="4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</row>
    <row r="26" spans="4:56" ht="15" customHeight="1" x14ac:dyDescent="0.25">
      <c r="D26" s="727"/>
      <c r="E26" s="16">
        <f t="shared" si="0"/>
        <v>0.4305555555555558</v>
      </c>
      <c r="F26" s="17">
        <f t="shared" si="1"/>
        <v>0.4305555555555558</v>
      </c>
      <c r="G26" s="29">
        <f t="shared" si="6"/>
        <v>0.42708333333333354</v>
      </c>
      <c r="H26" s="702"/>
      <c r="I26" s="705"/>
      <c r="J26" s="694"/>
      <c r="L26" s="61"/>
      <c r="M26" s="49"/>
      <c r="N26" s="63"/>
      <c r="O26" s="61"/>
      <c r="P26" s="49"/>
      <c r="Q26" s="63"/>
      <c r="R26" s="60"/>
      <c r="S26" s="49"/>
      <c r="T26" s="49"/>
      <c r="U26" s="49"/>
      <c r="V26" s="49"/>
      <c r="W26" s="49"/>
      <c r="X26" s="59"/>
      <c r="Y26" s="59"/>
      <c r="Z26" s="59"/>
      <c r="AA26" s="49"/>
      <c r="AB26" s="49"/>
      <c r="AC26" s="4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</row>
    <row r="27" spans="4:56" ht="15" customHeight="1" x14ac:dyDescent="0.25">
      <c r="D27" s="727"/>
      <c r="E27" s="16">
        <f t="shared" si="0"/>
        <v>0.44097222222222249</v>
      </c>
      <c r="F27" s="17">
        <f t="shared" si="1"/>
        <v>0.44097222222222249</v>
      </c>
      <c r="G27" s="29">
        <f t="shared" si="6"/>
        <v>0.43750000000000022</v>
      </c>
      <c r="H27" s="702"/>
      <c r="I27" s="705"/>
      <c r="J27" s="694"/>
      <c r="L27" s="61"/>
      <c r="M27" s="49"/>
      <c r="N27" s="63"/>
      <c r="O27" s="61"/>
      <c r="P27" s="49"/>
      <c r="Q27" s="63"/>
      <c r="R27" s="60"/>
      <c r="S27" s="49"/>
      <c r="T27" s="49"/>
      <c r="U27" s="49"/>
      <c r="V27" s="49"/>
      <c r="W27" s="49"/>
      <c r="X27" s="59"/>
      <c r="Y27" s="59"/>
      <c r="Z27" s="59"/>
      <c r="AA27" s="49"/>
      <c r="AB27" s="49"/>
      <c r="AC27" s="4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</row>
    <row r="28" spans="4:56" ht="15.75" customHeight="1" thickBot="1" x14ac:dyDescent="0.3">
      <c r="D28" s="728"/>
      <c r="E28" s="18">
        <f t="shared" si="0"/>
        <v>0.45138888888888917</v>
      </c>
      <c r="F28" s="19">
        <f t="shared" si="1"/>
        <v>0.45138888888888917</v>
      </c>
      <c r="G28" s="30">
        <f t="shared" si="6"/>
        <v>0.44791666666666691</v>
      </c>
      <c r="H28" s="703"/>
      <c r="I28" s="706"/>
      <c r="J28" s="695"/>
      <c r="L28" s="61"/>
      <c r="M28" s="49"/>
      <c r="N28" s="63"/>
      <c r="O28" s="61"/>
      <c r="P28" s="49"/>
      <c r="Q28" s="63"/>
      <c r="R28" s="60"/>
      <c r="S28" s="49"/>
      <c r="T28" s="49"/>
      <c r="U28" s="49"/>
      <c r="V28" s="49"/>
      <c r="W28" s="49"/>
      <c r="X28" s="59"/>
      <c r="Y28" s="59"/>
      <c r="Z28" s="59"/>
      <c r="AA28" s="49"/>
      <c r="AB28" s="49"/>
      <c r="AC28" s="4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</row>
    <row r="29" spans="4:56" x14ac:dyDescent="0.25">
      <c r="D29" s="711" t="str">
        <f>RIGHT(D25,3)&amp;" às "&amp;LEFT(RIGHT(D25,3),2)+1&amp;"h"</f>
        <v>11h às 12h</v>
      </c>
      <c r="E29" s="8">
        <f t="shared" si="0"/>
        <v>0.46180555555555586</v>
      </c>
      <c r="F29" s="5">
        <f t="shared" si="1"/>
        <v>0.46180555555555586</v>
      </c>
      <c r="G29" s="31">
        <f t="shared" si="6"/>
        <v>0.45833333333333359</v>
      </c>
      <c r="H29" s="699">
        <f t="shared" ref="H29" si="16">SUM(COUNTA(E29:E32),COUNTA(G29:G32))</f>
        <v>8</v>
      </c>
      <c r="I29" s="700">
        <f t="shared" ref="I29" si="17">COUNTA(F29:F32)</f>
        <v>4</v>
      </c>
      <c r="J29" s="690">
        <f t="shared" ref="J29" si="18">SUM(H29:I32)</f>
        <v>12</v>
      </c>
      <c r="L29" s="61"/>
      <c r="M29" s="49"/>
      <c r="N29" s="63"/>
      <c r="O29" s="61"/>
      <c r="P29" s="49"/>
      <c r="Q29" s="63"/>
      <c r="R29" s="60"/>
      <c r="S29" s="49"/>
      <c r="T29" s="49"/>
      <c r="U29" s="49"/>
      <c r="V29" s="49"/>
      <c r="W29" s="49"/>
      <c r="X29" s="59"/>
      <c r="Y29" s="59"/>
      <c r="Z29" s="59"/>
      <c r="AA29" s="49"/>
      <c r="AB29" s="49"/>
      <c r="AC29" s="4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</row>
    <row r="30" spans="4:56" x14ac:dyDescent="0.25">
      <c r="D30" s="712"/>
      <c r="E30" s="9">
        <f t="shared" si="0"/>
        <v>0.47222222222222254</v>
      </c>
      <c r="F30" s="3">
        <f t="shared" si="1"/>
        <v>0.47222222222222254</v>
      </c>
      <c r="G30" s="26">
        <f t="shared" si="6"/>
        <v>0.46875000000000028</v>
      </c>
      <c r="H30" s="699"/>
      <c r="I30" s="700"/>
      <c r="J30" s="691"/>
      <c r="L30" s="61"/>
      <c r="M30" s="49"/>
      <c r="N30" s="63"/>
      <c r="O30" s="61"/>
      <c r="P30" s="49"/>
      <c r="Q30" s="63"/>
      <c r="R30" s="60"/>
      <c r="S30" s="49"/>
      <c r="T30" s="49"/>
      <c r="U30" s="49"/>
      <c r="V30" s="49"/>
      <c r="W30" s="49"/>
      <c r="X30" s="59"/>
      <c r="Y30" s="59"/>
      <c r="Z30" s="59"/>
      <c r="AA30" s="49"/>
      <c r="AB30" s="49"/>
      <c r="AC30" s="4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</row>
    <row r="31" spans="4:56" x14ac:dyDescent="0.25">
      <c r="D31" s="712"/>
      <c r="E31" s="9">
        <f t="shared" si="0"/>
        <v>0.48263888888888923</v>
      </c>
      <c r="F31" s="3">
        <f t="shared" si="1"/>
        <v>0.48263888888888923</v>
      </c>
      <c r="G31" s="26">
        <f t="shared" si="6"/>
        <v>0.47916666666666696</v>
      </c>
      <c r="H31" s="699"/>
      <c r="I31" s="700"/>
      <c r="J31" s="691"/>
      <c r="L31" s="61"/>
      <c r="M31" s="49"/>
      <c r="N31" s="63"/>
      <c r="O31" s="61"/>
      <c r="P31" s="49"/>
      <c r="Q31" s="63"/>
      <c r="R31" s="60"/>
      <c r="S31" s="49"/>
      <c r="T31" s="49"/>
      <c r="U31" s="49"/>
      <c r="V31" s="49"/>
      <c r="W31" s="49"/>
      <c r="X31" s="59"/>
      <c r="Y31" s="59"/>
      <c r="Z31" s="59"/>
      <c r="AA31" s="49"/>
      <c r="AB31" s="49"/>
      <c r="AC31" s="4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</row>
    <row r="32" spans="4:56" ht="15.75" thickBot="1" x14ac:dyDescent="0.3">
      <c r="D32" s="713"/>
      <c r="E32" s="10">
        <f t="shared" si="0"/>
        <v>0.49305555555555591</v>
      </c>
      <c r="F32" s="6">
        <f t="shared" si="1"/>
        <v>0.49305555555555591</v>
      </c>
      <c r="G32" s="27">
        <f t="shared" si="6"/>
        <v>0.48958333333333365</v>
      </c>
      <c r="H32" s="699"/>
      <c r="I32" s="700"/>
      <c r="J32" s="692"/>
      <c r="L32" s="61"/>
      <c r="M32" s="49"/>
      <c r="N32" s="63"/>
      <c r="O32" s="61"/>
      <c r="P32" s="49"/>
      <c r="Q32" s="63"/>
      <c r="R32" s="60"/>
      <c r="S32" s="49"/>
      <c r="T32" s="49"/>
      <c r="U32" s="49"/>
      <c r="V32" s="49"/>
      <c r="W32" s="49"/>
      <c r="X32" s="59"/>
      <c r="Y32" s="59"/>
      <c r="Z32" s="59"/>
      <c r="AA32" s="49"/>
      <c r="AB32" s="49"/>
      <c r="AC32" s="4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</row>
    <row r="33" spans="4:56" ht="15" customHeight="1" x14ac:dyDescent="0.25">
      <c r="D33" s="726" t="str">
        <f>RIGHT(D29,3)&amp;" às "&amp;LEFT(RIGHT(D29,3),2)+1&amp;"h"</f>
        <v>12h às 13h</v>
      </c>
      <c r="E33" s="14">
        <f t="shared" si="0"/>
        <v>0.50347222222222254</v>
      </c>
      <c r="F33" s="15">
        <f t="shared" si="1"/>
        <v>0.50347222222222254</v>
      </c>
      <c r="G33" s="28">
        <f t="shared" si="6"/>
        <v>0.50000000000000033</v>
      </c>
      <c r="H33" s="701">
        <f t="shared" ref="H33" si="19">SUM(COUNTA(E33:E36),COUNTA(G33:G36))</f>
        <v>8</v>
      </c>
      <c r="I33" s="704">
        <f t="shared" ref="I33" si="20">COUNTA(F33:F36)</f>
        <v>4</v>
      </c>
      <c r="J33" s="693">
        <f t="shared" ref="J33" si="21">SUM(H33:I36)</f>
        <v>12</v>
      </c>
      <c r="L33" s="61"/>
      <c r="M33" s="49"/>
      <c r="N33" s="63"/>
      <c r="O33" s="61"/>
      <c r="P33" s="49"/>
      <c r="Q33" s="63"/>
      <c r="R33" s="60"/>
      <c r="S33" s="49"/>
      <c r="T33" s="49"/>
      <c r="U33" s="49"/>
      <c r="V33" s="49"/>
      <c r="W33" s="49"/>
      <c r="X33" s="59"/>
      <c r="Y33" s="59"/>
      <c r="Z33" s="59"/>
      <c r="AA33" s="49"/>
      <c r="AB33" s="49"/>
      <c r="AC33" s="4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</row>
    <row r="34" spans="4:56" ht="15" customHeight="1" x14ac:dyDescent="0.25">
      <c r="D34" s="727"/>
      <c r="E34" s="16">
        <f t="shared" si="0"/>
        <v>0.51388888888888917</v>
      </c>
      <c r="F34" s="17">
        <f t="shared" si="1"/>
        <v>0.51388888888888917</v>
      </c>
      <c r="G34" s="29">
        <f t="shared" si="6"/>
        <v>0.51041666666666696</v>
      </c>
      <c r="H34" s="702"/>
      <c r="I34" s="705"/>
      <c r="J34" s="694"/>
      <c r="L34" s="61"/>
      <c r="M34" s="49"/>
      <c r="N34" s="63"/>
      <c r="O34" s="61"/>
      <c r="P34" s="49"/>
      <c r="Q34" s="63"/>
      <c r="R34" s="60"/>
      <c r="S34" s="49"/>
      <c r="T34" s="49"/>
      <c r="U34" s="49"/>
      <c r="V34" s="49"/>
      <c r="W34" s="49"/>
      <c r="X34" s="59"/>
      <c r="Y34" s="59"/>
      <c r="Z34" s="59"/>
      <c r="AA34" s="49"/>
      <c r="AB34" s="49"/>
      <c r="AC34" s="4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</row>
    <row r="35" spans="4:56" ht="15" customHeight="1" x14ac:dyDescent="0.25">
      <c r="D35" s="727"/>
      <c r="E35" s="16">
        <f t="shared" si="0"/>
        <v>0.5243055555555558</v>
      </c>
      <c r="F35" s="17">
        <f t="shared" si="1"/>
        <v>0.5243055555555558</v>
      </c>
      <c r="G35" s="29">
        <f t="shared" si="6"/>
        <v>0.52083333333333359</v>
      </c>
      <c r="H35" s="702"/>
      <c r="I35" s="705"/>
      <c r="J35" s="694"/>
      <c r="L35" s="61"/>
      <c r="M35" s="49"/>
      <c r="N35" s="63"/>
      <c r="O35" s="61"/>
      <c r="P35" s="49"/>
      <c r="Q35" s="63"/>
      <c r="R35" s="60"/>
      <c r="S35" s="49"/>
      <c r="T35" s="49"/>
      <c r="U35" s="49"/>
      <c r="V35" s="49"/>
      <c r="W35" s="49"/>
      <c r="X35" s="59"/>
      <c r="Y35" s="59"/>
      <c r="Z35" s="59"/>
      <c r="AA35" s="49"/>
      <c r="AB35" s="49"/>
      <c r="AC35" s="4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</row>
    <row r="36" spans="4:56" ht="15.75" customHeight="1" thickBot="1" x14ac:dyDescent="0.3">
      <c r="D36" s="728"/>
      <c r="E36" s="18">
        <f t="shared" si="0"/>
        <v>0.53472222222222243</v>
      </c>
      <c r="F36" s="19">
        <f t="shared" si="1"/>
        <v>0.53472222222222243</v>
      </c>
      <c r="G36" s="30">
        <f t="shared" si="6"/>
        <v>0.53125000000000022</v>
      </c>
      <c r="H36" s="703"/>
      <c r="I36" s="706"/>
      <c r="J36" s="695"/>
      <c r="L36" s="61"/>
      <c r="M36" s="49"/>
      <c r="N36" s="63"/>
      <c r="O36" s="61"/>
      <c r="P36" s="49"/>
      <c r="Q36" s="63"/>
      <c r="R36" s="60"/>
      <c r="S36" s="49"/>
      <c r="T36" s="49"/>
      <c r="U36" s="49"/>
      <c r="V36" s="49"/>
      <c r="W36" s="49"/>
      <c r="X36" s="59"/>
      <c r="Y36" s="59"/>
      <c r="Z36" s="59"/>
      <c r="AA36" s="49"/>
      <c r="AB36" s="49"/>
      <c r="AC36" s="4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</row>
    <row r="37" spans="4:56" x14ac:dyDescent="0.25">
      <c r="D37" s="711" t="str">
        <f>RIGHT(D33,3)&amp;" às "&amp;LEFT(RIGHT(D33,3),2)+1&amp;"h"</f>
        <v>13h às 14h</v>
      </c>
      <c r="E37" s="8">
        <f t="shared" si="0"/>
        <v>0.54513888888888906</v>
      </c>
      <c r="F37" s="5">
        <f t="shared" si="1"/>
        <v>0.54513888888888906</v>
      </c>
      <c r="G37" s="31">
        <f t="shared" si="6"/>
        <v>0.54166666666666685</v>
      </c>
      <c r="H37" s="699">
        <f t="shared" ref="H37" si="22">SUM(COUNTA(E37:E40),COUNTA(G37:G40))</f>
        <v>8</v>
      </c>
      <c r="I37" s="700">
        <f t="shared" ref="I37" si="23">COUNTA(F37:F40)</f>
        <v>4</v>
      </c>
      <c r="J37" s="690">
        <f t="shared" ref="J37" si="24">SUM(H37:I40)</f>
        <v>12</v>
      </c>
      <c r="L37" s="61"/>
      <c r="M37" s="49"/>
      <c r="N37" s="63"/>
      <c r="O37" s="61"/>
      <c r="P37" s="49"/>
      <c r="Q37" s="63"/>
      <c r="R37" s="60"/>
      <c r="S37" s="49"/>
      <c r="T37" s="49"/>
      <c r="U37" s="49"/>
      <c r="V37" s="49"/>
      <c r="W37" s="49"/>
      <c r="X37" s="59"/>
      <c r="Y37" s="59"/>
      <c r="Z37" s="59"/>
      <c r="AA37" s="49"/>
      <c r="AB37" s="49"/>
      <c r="AC37" s="4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</row>
    <row r="38" spans="4:56" x14ac:dyDescent="0.25">
      <c r="D38" s="712"/>
      <c r="E38" s="9">
        <f t="shared" si="0"/>
        <v>0.55555555555555569</v>
      </c>
      <c r="F38" s="3">
        <f t="shared" si="1"/>
        <v>0.55555555555555569</v>
      </c>
      <c r="G38" s="26">
        <f t="shared" si="6"/>
        <v>0.55208333333333348</v>
      </c>
      <c r="H38" s="699"/>
      <c r="I38" s="700"/>
      <c r="J38" s="691"/>
      <c r="L38" s="61"/>
      <c r="M38" s="49"/>
      <c r="N38" s="63"/>
      <c r="O38" s="61"/>
      <c r="P38" s="49"/>
      <c r="Q38" s="63"/>
      <c r="R38" s="60"/>
      <c r="S38" s="49"/>
      <c r="T38" s="49"/>
      <c r="U38" s="49"/>
      <c r="V38" s="49"/>
      <c r="W38" s="49"/>
      <c r="X38" s="59"/>
      <c r="Y38" s="59"/>
      <c r="Z38" s="59"/>
      <c r="AA38" s="49"/>
      <c r="AB38" s="49"/>
      <c r="AC38" s="4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</row>
    <row r="39" spans="4:56" x14ac:dyDescent="0.25">
      <c r="D39" s="712"/>
      <c r="E39" s="9">
        <f t="shared" si="0"/>
        <v>0.56597222222222232</v>
      </c>
      <c r="F39" s="3">
        <f t="shared" si="1"/>
        <v>0.56597222222222232</v>
      </c>
      <c r="G39" s="26">
        <f t="shared" si="6"/>
        <v>0.56250000000000011</v>
      </c>
      <c r="H39" s="699"/>
      <c r="I39" s="700"/>
      <c r="J39" s="691"/>
      <c r="L39" s="61"/>
      <c r="M39" s="49"/>
      <c r="N39" s="63"/>
      <c r="O39" s="61"/>
      <c r="P39" s="49"/>
      <c r="Q39" s="63"/>
      <c r="R39" s="60"/>
      <c r="S39" s="49"/>
      <c r="T39" s="49"/>
      <c r="U39" s="49"/>
      <c r="V39" s="49"/>
      <c r="W39" s="49"/>
      <c r="X39" s="59"/>
      <c r="Y39" s="59"/>
      <c r="Z39" s="59"/>
      <c r="AA39" s="49"/>
      <c r="AB39" s="49"/>
      <c r="AC39" s="4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</row>
    <row r="40" spans="4:56" ht="15.75" thickBot="1" x14ac:dyDescent="0.3">
      <c r="D40" s="713"/>
      <c r="E40" s="10">
        <f t="shared" si="0"/>
        <v>0.57638888888888895</v>
      </c>
      <c r="F40" s="6">
        <f t="shared" si="1"/>
        <v>0.57638888888888895</v>
      </c>
      <c r="G40" s="27">
        <f t="shared" si="6"/>
        <v>0.57291666666666674</v>
      </c>
      <c r="H40" s="699"/>
      <c r="I40" s="700"/>
      <c r="J40" s="692"/>
      <c r="L40" s="61"/>
      <c r="M40" s="49"/>
      <c r="N40" s="63"/>
      <c r="O40" s="61"/>
      <c r="P40" s="49"/>
      <c r="Q40" s="63"/>
      <c r="R40" s="60"/>
      <c r="S40" s="49"/>
      <c r="T40" s="49"/>
      <c r="U40" s="49"/>
      <c r="V40" s="49"/>
      <c r="W40" s="49"/>
      <c r="X40" s="59"/>
      <c r="Y40" s="59"/>
      <c r="Z40" s="59"/>
      <c r="AA40" s="49"/>
      <c r="AB40" s="49"/>
      <c r="AC40" s="4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</row>
    <row r="41" spans="4:56" ht="15" customHeight="1" x14ac:dyDescent="0.25">
      <c r="D41" s="726" t="str">
        <f>RIGHT(D37,3)&amp;" às "&amp;LEFT(RIGHT(D37,3),2)+1&amp;"h"</f>
        <v>14h às 15h</v>
      </c>
      <c r="E41" s="14">
        <f t="shared" si="0"/>
        <v>0.58680555555555558</v>
      </c>
      <c r="F41" s="15">
        <f t="shared" si="1"/>
        <v>0.58680555555555558</v>
      </c>
      <c r="G41" s="28">
        <f t="shared" si="6"/>
        <v>0.58333333333333337</v>
      </c>
      <c r="H41" s="701">
        <f t="shared" ref="H41" si="25">SUM(COUNTA(E41:E44),COUNTA(G41:G44))</f>
        <v>8</v>
      </c>
      <c r="I41" s="704">
        <f t="shared" ref="I41" si="26">COUNTA(F41:F44)</f>
        <v>4</v>
      </c>
      <c r="J41" s="693">
        <f t="shared" ref="J41" si="27">SUM(H41:I44)</f>
        <v>12</v>
      </c>
      <c r="L41" s="61"/>
      <c r="M41" s="49"/>
      <c r="N41" s="63"/>
      <c r="O41" s="61"/>
      <c r="P41" s="49"/>
      <c r="Q41" s="63"/>
      <c r="R41" s="60"/>
      <c r="S41" s="49"/>
      <c r="T41" s="49"/>
      <c r="U41" s="49"/>
      <c r="V41" s="49"/>
      <c r="W41" s="49"/>
      <c r="X41" s="59"/>
      <c r="Y41" s="59"/>
      <c r="Z41" s="59"/>
      <c r="AA41" s="49"/>
      <c r="AB41" s="49"/>
      <c r="AC41" s="4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</row>
    <row r="42" spans="4:56" ht="15" customHeight="1" x14ac:dyDescent="0.25">
      <c r="D42" s="727"/>
      <c r="E42" s="16">
        <f t="shared" si="0"/>
        <v>0.59722222222222221</v>
      </c>
      <c r="F42" s="17">
        <f t="shared" si="1"/>
        <v>0.59722222222222221</v>
      </c>
      <c r="G42" s="29">
        <f t="shared" si="6"/>
        <v>0.59375</v>
      </c>
      <c r="H42" s="702"/>
      <c r="I42" s="705"/>
      <c r="J42" s="694"/>
      <c r="L42" s="61"/>
      <c r="M42" s="49"/>
      <c r="N42" s="63"/>
      <c r="O42" s="61"/>
      <c r="P42" s="49"/>
      <c r="Q42" s="63"/>
      <c r="R42" s="60"/>
      <c r="S42" s="49"/>
      <c r="T42" s="49"/>
      <c r="U42" s="49"/>
      <c r="V42" s="49"/>
      <c r="W42" s="49"/>
      <c r="X42" s="59"/>
      <c r="Y42" s="59"/>
      <c r="Z42" s="59"/>
      <c r="AA42" s="49"/>
      <c r="AB42" s="49"/>
      <c r="AC42" s="4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</row>
    <row r="43" spans="4:56" ht="15" customHeight="1" x14ac:dyDescent="0.25">
      <c r="D43" s="727"/>
      <c r="E43" s="16">
        <f t="shared" si="0"/>
        <v>0.60763888888888884</v>
      </c>
      <c r="F43" s="17">
        <f t="shared" si="1"/>
        <v>0.60763888888888884</v>
      </c>
      <c r="G43" s="29">
        <f t="shared" si="6"/>
        <v>0.60416666666666663</v>
      </c>
      <c r="H43" s="702"/>
      <c r="I43" s="705"/>
      <c r="J43" s="694"/>
      <c r="L43" s="61"/>
      <c r="M43" s="49"/>
      <c r="N43" s="63"/>
      <c r="O43" s="61"/>
      <c r="P43" s="49"/>
      <c r="Q43" s="63"/>
      <c r="R43" s="60"/>
      <c r="S43" s="49"/>
      <c r="T43" s="49"/>
      <c r="U43" s="49"/>
      <c r="V43" s="49"/>
      <c r="W43" s="49"/>
      <c r="X43" s="59"/>
      <c r="Y43" s="59"/>
      <c r="Z43" s="59"/>
      <c r="AA43" s="49"/>
      <c r="AB43" s="49"/>
      <c r="AC43" s="4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</row>
    <row r="44" spans="4:56" ht="15.75" customHeight="1" thickBot="1" x14ac:dyDescent="0.3">
      <c r="D44" s="728"/>
      <c r="E44" s="18">
        <f t="shared" si="0"/>
        <v>0.61805555555555547</v>
      </c>
      <c r="F44" s="19">
        <f t="shared" si="1"/>
        <v>0.61805555555555547</v>
      </c>
      <c r="G44" s="30">
        <f t="shared" si="6"/>
        <v>0.61458333333333326</v>
      </c>
      <c r="H44" s="703"/>
      <c r="I44" s="706"/>
      <c r="J44" s="695"/>
      <c r="L44" s="61"/>
      <c r="M44" s="49"/>
      <c r="N44" s="63"/>
      <c r="O44" s="61"/>
      <c r="P44" s="49"/>
      <c r="Q44" s="63"/>
      <c r="R44" s="60"/>
      <c r="S44" s="49"/>
      <c r="T44" s="49"/>
      <c r="U44" s="49"/>
      <c r="V44" s="49"/>
      <c r="W44" s="49"/>
      <c r="X44" s="59"/>
      <c r="Y44" s="59"/>
      <c r="Z44" s="59"/>
      <c r="AA44" s="49"/>
      <c r="AB44" s="49"/>
      <c r="AC44" s="4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</row>
    <row r="45" spans="4:56" x14ac:dyDescent="0.25">
      <c r="D45" s="711" t="str">
        <f>RIGHT(D41,3)&amp;" às "&amp;LEFT(RIGHT(D41,3),2)+1&amp;"h"</f>
        <v>15h às 16h</v>
      </c>
      <c r="E45" s="8">
        <f t="shared" si="0"/>
        <v>0.6284722222222221</v>
      </c>
      <c r="F45" s="5">
        <f t="shared" si="1"/>
        <v>0.6284722222222221</v>
      </c>
      <c r="G45" s="31">
        <f t="shared" si="6"/>
        <v>0.62499999999999989</v>
      </c>
      <c r="H45" s="699">
        <f t="shared" ref="H45" si="28">SUM(COUNTA(E45:E48),COUNTA(G45:G48))</f>
        <v>8</v>
      </c>
      <c r="I45" s="700">
        <f t="shared" ref="I45" si="29">COUNTA(F45:F48)</f>
        <v>4</v>
      </c>
      <c r="J45" s="690">
        <f t="shared" ref="J45" si="30">SUM(H45:I48)</f>
        <v>12</v>
      </c>
      <c r="L45" s="61"/>
      <c r="M45" s="49"/>
      <c r="N45" s="63"/>
      <c r="O45" s="61"/>
      <c r="P45" s="49"/>
      <c r="Q45" s="63"/>
      <c r="R45" s="60"/>
      <c r="S45" s="49"/>
      <c r="T45" s="49"/>
      <c r="U45" s="49"/>
      <c r="V45" s="49"/>
      <c r="W45" s="49"/>
      <c r="X45" s="59"/>
      <c r="Y45" s="59"/>
      <c r="Z45" s="59"/>
      <c r="AA45" s="49"/>
      <c r="AB45" s="49"/>
      <c r="AC45" s="4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</row>
    <row r="46" spans="4:56" x14ac:dyDescent="0.25">
      <c r="D46" s="712"/>
      <c r="E46" s="9">
        <f t="shared" si="0"/>
        <v>0.63888888888888873</v>
      </c>
      <c r="F46" s="3">
        <f t="shared" si="1"/>
        <v>0.63888888888888873</v>
      </c>
      <c r="G46" s="26">
        <f t="shared" si="6"/>
        <v>0.63541666666666652</v>
      </c>
      <c r="H46" s="699"/>
      <c r="I46" s="700"/>
      <c r="J46" s="691"/>
      <c r="L46" s="61"/>
      <c r="M46" s="49"/>
      <c r="N46" s="63"/>
      <c r="O46" s="61"/>
      <c r="P46" s="49"/>
      <c r="Q46" s="63"/>
      <c r="R46" s="60"/>
      <c r="S46" s="49"/>
      <c r="T46" s="49"/>
      <c r="U46" s="49"/>
      <c r="V46" s="49"/>
      <c r="W46" s="49"/>
      <c r="X46" s="59"/>
      <c r="Y46" s="59"/>
      <c r="Z46" s="59"/>
      <c r="AA46" s="49"/>
      <c r="AB46" s="49"/>
      <c r="AC46" s="4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</row>
    <row r="47" spans="4:56" x14ac:dyDescent="0.25">
      <c r="D47" s="712"/>
      <c r="E47" s="9">
        <f t="shared" si="0"/>
        <v>0.64930555555555536</v>
      </c>
      <c r="F47" s="3">
        <f t="shared" si="1"/>
        <v>0.64930555555555536</v>
      </c>
      <c r="G47" s="26">
        <f t="shared" si="6"/>
        <v>0.64583333333333315</v>
      </c>
      <c r="H47" s="699"/>
      <c r="I47" s="700"/>
      <c r="J47" s="691"/>
      <c r="L47" s="61"/>
      <c r="M47" s="49"/>
      <c r="N47" s="63"/>
      <c r="O47" s="61"/>
      <c r="P47" s="49"/>
      <c r="Q47" s="63"/>
      <c r="R47" s="60"/>
      <c r="S47" s="49"/>
      <c r="T47" s="49"/>
      <c r="U47" s="49"/>
      <c r="V47" s="49"/>
      <c r="W47" s="49"/>
      <c r="X47" s="59"/>
      <c r="Y47" s="59"/>
      <c r="Z47" s="59"/>
      <c r="AA47" s="49"/>
      <c r="AB47" s="49"/>
      <c r="AC47" s="4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</row>
    <row r="48" spans="4:56" ht="15.75" thickBot="1" x14ac:dyDescent="0.3">
      <c r="D48" s="713"/>
      <c r="E48" s="10">
        <f t="shared" si="0"/>
        <v>0.65972222222222199</v>
      </c>
      <c r="F48" s="6">
        <f t="shared" si="1"/>
        <v>0.65972222222222199</v>
      </c>
      <c r="G48" s="27">
        <f t="shared" si="6"/>
        <v>0.65624999999999978</v>
      </c>
      <c r="H48" s="699"/>
      <c r="I48" s="700"/>
      <c r="J48" s="692"/>
      <c r="L48" s="61"/>
      <c r="M48" s="49"/>
      <c r="N48" s="63"/>
      <c r="O48" s="61"/>
      <c r="P48" s="49"/>
      <c r="Q48" s="63"/>
      <c r="R48" s="60"/>
      <c r="S48" s="49"/>
      <c r="T48" s="49"/>
      <c r="U48" s="49"/>
      <c r="V48" s="49"/>
      <c r="W48" s="49"/>
      <c r="X48" s="59"/>
      <c r="Y48" s="59"/>
      <c r="Z48" s="59"/>
      <c r="AA48" s="49"/>
      <c r="AB48" s="49"/>
      <c r="AC48" s="4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</row>
    <row r="49" spans="4:56" ht="15" customHeight="1" x14ac:dyDescent="0.25">
      <c r="D49" s="726" t="str">
        <f>RIGHT(D45,3)&amp;" às "&amp;LEFT(RIGHT(D45,3),2)+1&amp;"h"</f>
        <v>16h às 17h</v>
      </c>
      <c r="E49" s="14">
        <f t="shared" si="0"/>
        <v>0.67013888888888862</v>
      </c>
      <c r="F49" s="15">
        <f t="shared" si="1"/>
        <v>0.67013888888888862</v>
      </c>
      <c r="G49" s="28">
        <f t="shared" si="6"/>
        <v>0.66666666666666641</v>
      </c>
      <c r="H49" s="701">
        <f t="shared" ref="H49" si="31">SUM(COUNTA(E49:E52),COUNTA(G49:G52))</f>
        <v>8</v>
      </c>
      <c r="I49" s="704">
        <f t="shared" ref="I49" si="32">COUNTA(F49:F52)</f>
        <v>4</v>
      </c>
      <c r="J49" s="693">
        <f t="shared" ref="J49" si="33">SUM(H49:I52)</f>
        <v>12</v>
      </c>
      <c r="L49" s="61"/>
      <c r="M49" s="49"/>
      <c r="N49" s="63"/>
      <c r="O49" s="61"/>
      <c r="P49" s="49"/>
      <c r="Q49" s="63"/>
      <c r="R49" s="60"/>
      <c r="S49" s="49"/>
      <c r="T49" s="49"/>
      <c r="U49" s="49"/>
      <c r="V49" s="49"/>
      <c r="W49" s="49"/>
      <c r="X49" s="59"/>
      <c r="Y49" s="59"/>
      <c r="Z49" s="59"/>
      <c r="AA49" s="49"/>
      <c r="AB49" s="49"/>
      <c r="AC49" s="4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</row>
    <row r="50" spans="4:56" ht="15" customHeight="1" x14ac:dyDescent="0.25">
      <c r="D50" s="727"/>
      <c r="E50" s="16">
        <f t="shared" si="0"/>
        <v>0.68055555555555525</v>
      </c>
      <c r="F50" s="17">
        <f t="shared" si="1"/>
        <v>0.68055555555555525</v>
      </c>
      <c r="G50" s="29">
        <f t="shared" si="6"/>
        <v>0.67708333333333304</v>
      </c>
      <c r="H50" s="702"/>
      <c r="I50" s="705"/>
      <c r="J50" s="694"/>
      <c r="L50" s="61"/>
      <c r="M50" s="49"/>
      <c r="N50" s="63"/>
      <c r="O50" s="61"/>
      <c r="P50" s="49"/>
      <c r="Q50" s="63"/>
      <c r="R50" s="60"/>
      <c r="S50" s="49"/>
      <c r="T50" s="49"/>
      <c r="U50" s="49"/>
      <c r="V50" s="49"/>
      <c r="W50" s="49"/>
      <c r="X50" s="59"/>
      <c r="Y50" s="59"/>
      <c r="Z50" s="59"/>
      <c r="AA50" s="49"/>
      <c r="AB50" s="49"/>
      <c r="AC50" s="4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</row>
    <row r="51" spans="4:56" ht="15" customHeight="1" x14ac:dyDescent="0.25">
      <c r="D51" s="727"/>
      <c r="E51" s="16">
        <f t="shared" si="0"/>
        <v>0.69097222222222188</v>
      </c>
      <c r="F51" s="17">
        <f t="shared" si="1"/>
        <v>0.69097222222222188</v>
      </c>
      <c r="G51" s="29">
        <f t="shared" si="6"/>
        <v>0.68749999999999967</v>
      </c>
      <c r="H51" s="702"/>
      <c r="I51" s="705"/>
      <c r="J51" s="694"/>
      <c r="L51" s="61"/>
      <c r="M51" s="49"/>
      <c r="N51" s="63"/>
      <c r="O51" s="61"/>
      <c r="P51" s="49"/>
      <c r="Q51" s="63"/>
      <c r="R51" s="60"/>
      <c r="S51" s="49"/>
      <c r="T51" s="49"/>
      <c r="U51" s="49"/>
      <c r="V51" s="49"/>
      <c r="W51" s="49"/>
      <c r="X51" s="59"/>
      <c r="Y51" s="59"/>
      <c r="Z51" s="59"/>
      <c r="AA51" s="49"/>
      <c r="AB51" s="49"/>
      <c r="AC51" s="4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</row>
    <row r="52" spans="4:56" ht="15.75" customHeight="1" thickBot="1" x14ac:dyDescent="0.3">
      <c r="D52" s="728"/>
      <c r="E52" s="18">
        <f t="shared" si="0"/>
        <v>0.70138888888888851</v>
      </c>
      <c r="F52" s="19">
        <f t="shared" si="1"/>
        <v>0.70138888888888851</v>
      </c>
      <c r="G52" s="30">
        <f t="shared" si="6"/>
        <v>0.6979166666666663</v>
      </c>
      <c r="H52" s="703"/>
      <c r="I52" s="706"/>
      <c r="J52" s="695"/>
      <c r="L52" s="61"/>
      <c r="M52" s="49"/>
      <c r="N52" s="63"/>
      <c r="O52" s="61"/>
      <c r="P52" s="49"/>
      <c r="Q52" s="63"/>
      <c r="R52" s="60"/>
      <c r="S52" s="49"/>
      <c r="T52" s="49"/>
      <c r="U52" s="49"/>
      <c r="V52" s="49"/>
      <c r="W52" s="49"/>
      <c r="X52" s="59"/>
      <c r="Y52" s="59"/>
      <c r="Z52" s="59"/>
      <c r="AA52" s="49"/>
      <c r="AB52" s="49"/>
      <c r="AC52" s="4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</row>
    <row r="53" spans="4:56" x14ac:dyDescent="0.25">
      <c r="D53" s="711" t="str">
        <f>RIGHT(D49,3)&amp;" às "&amp;LEFT(RIGHT(D49,3),2)+1&amp;"h"</f>
        <v>17h às 18h</v>
      </c>
      <c r="E53" s="8">
        <f t="shared" si="0"/>
        <v>0.71180555555555514</v>
      </c>
      <c r="F53" s="5">
        <f t="shared" si="1"/>
        <v>0.71180555555555514</v>
      </c>
      <c r="G53" s="31">
        <f t="shared" si="6"/>
        <v>0.70833333333333293</v>
      </c>
      <c r="H53" s="699">
        <f t="shared" ref="H53" si="34">SUM(COUNTA(E53:E56),COUNTA(G53:G56))</f>
        <v>8</v>
      </c>
      <c r="I53" s="700">
        <f t="shared" ref="I53" si="35">COUNTA(F53:F56)</f>
        <v>4</v>
      </c>
      <c r="J53" s="690">
        <f t="shared" ref="J53" si="36">SUM(H53:I56)</f>
        <v>12</v>
      </c>
      <c r="L53" s="61"/>
      <c r="M53" s="49"/>
      <c r="N53" s="63"/>
      <c r="O53" s="61"/>
      <c r="P53" s="49"/>
      <c r="Q53" s="63"/>
      <c r="R53" s="60"/>
      <c r="S53" s="49"/>
      <c r="T53" s="49"/>
      <c r="U53" s="49"/>
      <c r="V53" s="49"/>
      <c r="W53" s="49"/>
      <c r="X53" s="59"/>
      <c r="Y53" s="59"/>
      <c r="Z53" s="59"/>
      <c r="AA53" s="49"/>
      <c r="AB53" s="49"/>
      <c r="AC53" s="4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</row>
    <row r="54" spans="4:56" x14ac:dyDescent="0.25">
      <c r="D54" s="712"/>
      <c r="E54" s="9">
        <f t="shared" si="0"/>
        <v>0.72222222222222177</v>
      </c>
      <c r="F54" s="3">
        <f t="shared" si="1"/>
        <v>0.72222222222222177</v>
      </c>
      <c r="G54" s="26">
        <f t="shared" si="6"/>
        <v>0.71874999999999956</v>
      </c>
      <c r="H54" s="699"/>
      <c r="I54" s="700"/>
      <c r="J54" s="691"/>
      <c r="L54" s="61"/>
      <c r="M54" s="49"/>
      <c r="N54" s="63"/>
      <c r="O54" s="61"/>
      <c r="P54" s="49"/>
      <c r="Q54" s="63"/>
      <c r="R54" s="60"/>
      <c r="S54" s="49"/>
      <c r="T54" s="49"/>
      <c r="U54" s="49"/>
      <c r="V54" s="49"/>
      <c r="W54" s="49"/>
      <c r="X54" s="59"/>
      <c r="Y54" s="59"/>
      <c r="Z54" s="59"/>
      <c r="AA54" s="49"/>
      <c r="AB54" s="49"/>
      <c r="AC54" s="4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</row>
    <row r="55" spans="4:56" x14ac:dyDescent="0.25">
      <c r="D55" s="712"/>
      <c r="E55" s="9">
        <f t="shared" si="0"/>
        <v>0.7326388888888884</v>
      </c>
      <c r="F55" s="3">
        <f t="shared" si="1"/>
        <v>0.7326388888888884</v>
      </c>
      <c r="G55" s="26">
        <f t="shared" si="6"/>
        <v>0.72916666666666619</v>
      </c>
      <c r="H55" s="699"/>
      <c r="I55" s="700"/>
      <c r="J55" s="691"/>
      <c r="L55" s="61"/>
      <c r="M55" s="49"/>
      <c r="N55" s="63"/>
      <c r="O55" s="61"/>
      <c r="P55" s="49"/>
      <c r="Q55" s="63"/>
      <c r="R55" s="60"/>
      <c r="S55" s="49"/>
      <c r="T55" s="49"/>
      <c r="U55" s="49"/>
      <c r="V55" s="49"/>
      <c r="W55" s="49"/>
      <c r="X55" s="59"/>
      <c r="Y55" s="59"/>
      <c r="Z55" s="59"/>
      <c r="AA55" s="49"/>
      <c r="AB55" s="49"/>
      <c r="AC55" s="4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</row>
    <row r="56" spans="4:56" ht="15.75" thickBot="1" x14ac:dyDescent="0.3">
      <c r="D56" s="713"/>
      <c r="E56" s="10">
        <f t="shared" si="0"/>
        <v>0.74305555555555503</v>
      </c>
      <c r="F56" s="6">
        <f t="shared" si="1"/>
        <v>0.74305555555555503</v>
      </c>
      <c r="G56" s="27">
        <f t="shared" si="6"/>
        <v>0.73958333333333282</v>
      </c>
      <c r="H56" s="699"/>
      <c r="I56" s="700"/>
      <c r="J56" s="692"/>
      <c r="L56" s="61"/>
      <c r="M56" s="49"/>
      <c r="N56" s="63"/>
      <c r="O56" s="61"/>
      <c r="P56" s="49"/>
      <c r="Q56" s="63"/>
      <c r="R56" s="60"/>
      <c r="S56" s="49"/>
      <c r="T56" s="49"/>
      <c r="U56" s="49"/>
      <c r="V56" s="49"/>
      <c r="W56" s="49"/>
      <c r="X56" s="59"/>
      <c r="Y56" s="59"/>
      <c r="Z56" s="59"/>
      <c r="AA56" s="49"/>
      <c r="AB56" s="49"/>
      <c r="AC56" s="4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</row>
    <row r="57" spans="4:56" ht="15" customHeight="1" x14ac:dyDescent="0.25">
      <c r="D57" s="726" t="str">
        <f>RIGHT(D53,3)&amp;" às "&amp;LEFT(RIGHT(D53,3),2)+1&amp;"h"</f>
        <v>18h às 19h</v>
      </c>
      <c r="E57" s="14">
        <f t="shared" si="0"/>
        <v>0.75347222222222165</v>
      </c>
      <c r="F57" s="15">
        <f t="shared" si="1"/>
        <v>0.75347222222222165</v>
      </c>
      <c r="G57" s="28">
        <f t="shared" si="6"/>
        <v>0.74999999999999944</v>
      </c>
      <c r="H57" s="701">
        <f t="shared" ref="H57" si="37">SUM(COUNTA(E57:E60),COUNTA(G57:G60))</f>
        <v>8</v>
      </c>
      <c r="I57" s="704">
        <f t="shared" ref="I57" si="38">COUNTA(F57:F60)</f>
        <v>4</v>
      </c>
      <c r="J57" s="693">
        <f t="shared" ref="J57" si="39">SUM(H57:I60)</f>
        <v>12</v>
      </c>
      <c r="L57" s="61"/>
      <c r="M57" s="49"/>
      <c r="N57" s="63"/>
      <c r="O57" s="61"/>
      <c r="P57" s="49"/>
      <c r="Q57" s="63"/>
      <c r="R57" s="60"/>
      <c r="S57" s="49"/>
      <c r="T57" s="49"/>
      <c r="U57" s="49"/>
      <c r="V57" s="49"/>
      <c r="W57" s="49"/>
      <c r="X57" s="59"/>
      <c r="Y57" s="59"/>
      <c r="Z57" s="59"/>
      <c r="AA57" s="49"/>
      <c r="AB57" s="49"/>
      <c r="AC57" s="4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</row>
    <row r="58" spans="4:56" ht="15" customHeight="1" x14ac:dyDescent="0.25">
      <c r="D58" s="727"/>
      <c r="E58" s="16">
        <f>E57+(15/(24*60))</f>
        <v>0.76388888888888828</v>
      </c>
      <c r="F58" s="17">
        <f t="shared" si="1"/>
        <v>0.76388888888888828</v>
      </c>
      <c r="G58" s="29">
        <f t="shared" si="6"/>
        <v>0.76041666666666607</v>
      </c>
      <c r="H58" s="702"/>
      <c r="I58" s="705"/>
      <c r="J58" s="694"/>
      <c r="L58" s="61"/>
      <c r="M58" s="49"/>
      <c r="N58" s="63"/>
      <c r="O58" s="61"/>
      <c r="P58" s="49"/>
      <c r="Q58" s="63"/>
      <c r="R58" s="60"/>
      <c r="S58" s="49"/>
      <c r="T58" s="49"/>
      <c r="U58" s="49"/>
      <c r="V58" s="49"/>
      <c r="W58" s="49"/>
      <c r="X58" s="59"/>
      <c r="Y58" s="59"/>
      <c r="Z58" s="59"/>
      <c r="AA58" s="49"/>
      <c r="AB58" s="49"/>
      <c r="AC58" s="4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</row>
    <row r="59" spans="4:56" ht="15" customHeight="1" x14ac:dyDescent="0.25">
      <c r="D59" s="727"/>
      <c r="E59" s="16">
        <f t="shared" si="0"/>
        <v>0.77430555555555491</v>
      </c>
      <c r="F59" s="17">
        <f t="shared" si="1"/>
        <v>0.77430555555555491</v>
      </c>
      <c r="G59" s="29">
        <f t="shared" si="6"/>
        <v>0.7708333333333327</v>
      </c>
      <c r="H59" s="702"/>
      <c r="I59" s="705"/>
      <c r="J59" s="694"/>
      <c r="L59" s="61"/>
      <c r="M59" s="49"/>
      <c r="N59" s="63"/>
      <c r="O59" s="61"/>
      <c r="P59" s="49"/>
      <c r="Q59" s="63"/>
      <c r="R59" s="60"/>
      <c r="S59" s="49"/>
      <c r="T59" s="49"/>
      <c r="U59" s="49"/>
      <c r="V59" s="49"/>
      <c r="W59" s="49"/>
      <c r="X59" s="59"/>
      <c r="Y59" s="59"/>
      <c r="Z59" s="59"/>
      <c r="AA59" s="49"/>
      <c r="AB59" s="49"/>
      <c r="AC59" s="4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</row>
    <row r="60" spans="4:56" ht="15.75" customHeight="1" thickBot="1" x14ac:dyDescent="0.3">
      <c r="D60" s="728"/>
      <c r="E60" s="18">
        <f t="shared" si="0"/>
        <v>0.78472222222222154</v>
      </c>
      <c r="F60" s="19">
        <f t="shared" si="1"/>
        <v>0.78472222222222154</v>
      </c>
      <c r="G60" s="30">
        <f t="shared" si="6"/>
        <v>0.78124999999999933</v>
      </c>
      <c r="H60" s="703"/>
      <c r="I60" s="706"/>
      <c r="J60" s="695"/>
      <c r="L60" s="61"/>
      <c r="M60" s="49"/>
      <c r="N60" s="63"/>
      <c r="O60" s="61"/>
      <c r="P60" s="49"/>
      <c r="Q60" s="63"/>
      <c r="R60" s="60"/>
      <c r="S60" s="49"/>
      <c r="T60" s="49"/>
      <c r="U60" s="49"/>
      <c r="V60" s="49"/>
      <c r="W60" s="49"/>
      <c r="X60" s="59"/>
      <c r="Y60" s="59"/>
      <c r="Z60" s="59"/>
      <c r="AA60" s="49"/>
      <c r="AB60" s="49"/>
      <c r="AC60" s="4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</row>
    <row r="61" spans="4:56" x14ac:dyDescent="0.25">
      <c r="D61" s="711" t="str">
        <f>RIGHT(D57,3)&amp;" às "&amp;LEFT(RIGHT(D57,3),2)+1&amp;"h"</f>
        <v>19h às 20h</v>
      </c>
      <c r="E61" s="8">
        <f t="shared" si="0"/>
        <v>0.79513888888888817</v>
      </c>
      <c r="F61" s="5">
        <f t="shared" si="1"/>
        <v>0.79513888888888817</v>
      </c>
      <c r="G61" s="31">
        <f t="shared" si="6"/>
        <v>0.79166666666666596</v>
      </c>
      <c r="H61" s="699">
        <f t="shared" ref="H61" si="40">SUM(COUNTA(E61:E64),COUNTA(G61:G64))</f>
        <v>7</v>
      </c>
      <c r="I61" s="700">
        <f t="shared" ref="I61" si="41">COUNTA(F61:F64)</f>
        <v>4</v>
      </c>
      <c r="J61" s="690">
        <f t="shared" ref="J61" si="42">SUM(H61:I64)</f>
        <v>11</v>
      </c>
      <c r="L61" s="61"/>
      <c r="M61" s="49"/>
      <c r="N61" s="63"/>
      <c r="O61" s="61"/>
      <c r="P61" s="49"/>
      <c r="Q61" s="63"/>
      <c r="R61" s="60"/>
      <c r="S61" s="49"/>
      <c r="T61" s="49"/>
      <c r="U61" s="49"/>
      <c r="V61" s="49"/>
      <c r="W61" s="49"/>
      <c r="X61" s="59"/>
      <c r="Y61" s="59"/>
      <c r="Z61" s="59"/>
      <c r="AA61" s="49"/>
      <c r="AB61" s="49"/>
      <c r="AC61" s="4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</row>
    <row r="62" spans="4:56" x14ac:dyDescent="0.25">
      <c r="D62" s="712"/>
      <c r="E62" s="9">
        <f t="shared" si="0"/>
        <v>0.8055555555555548</v>
      </c>
      <c r="F62" s="3">
        <f t="shared" si="1"/>
        <v>0.8055555555555548</v>
      </c>
      <c r="G62" s="26">
        <f t="shared" si="6"/>
        <v>0.80208333333333259</v>
      </c>
      <c r="H62" s="699"/>
      <c r="I62" s="700"/>
      <c r="J62" s="691"/>
      <c r="L62" s="61"/>
      <c r="M62" s="49"/>
      <c r="N62" s="63"/>
      <c r="O62" s="61"/>
      <c r="P62" s="49"/>
      <c r="Q62" s="63"/>
      <c r="R62" s="60"/>
      <c r="S62" s="49"/>
      <c r="T62" s="49"/>
      <c r="U62" s="49"/>
      <c r="V62" s="49"/>
      <c r="W62" s="49"/>
      <c r="X62" s="59"/>
      <c r="Y62" s="59"/>
      <c r="Z62" s="59"/>
      <c r="AA62" s="49"/>
      <c r="AB62" s="49"/>
      <c r="AC62" s="4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</row>
    <row r="63" spans="4:56" x14ac:dyDescent="0.25">
      <c r="D63" s="712"/>
      <c r="E63" s="9">
        <f t="shared" si="0"/>
        <v>0.81597222222222143</v>
      </c>
      <c r="F63" s="3">
        <f t="shared" si="1"/>
        <v>0.81597222222222143</v>
      </c>
      <c r="G63" s="26">
        <f t="shared" si="6"/>
        <v>0.81249999999999922</v>
      </c>
      <c r="H63" s="699"/>
      <c r="I63" s="700"/>
      <c r="J63" s="691"/>
      <c r="L63" s="61"/>
      <c r="M63" s="49"/>
      <c r="N63" s="63"/>
      <c r="O63" s="61"/>
      <c r="P63" s="49"/>
      <c r="Q63" s="63"/>
      <c r="R63" s="60"/>
      <c r="S63" s="49"/>
      <c r="T63" s="49"/>
      <c r="U63" s="49"/>
      <c r="V63" s="49"/>
      <c r="W63" s="49"/>
      <c r="X63" s="59"/>
      <c r="Y63" s="59"/>
      <c r="Z63" s="59"/>
      <c r="AA63" s="49"/>
      <c r="AB63" s="49"/>
      <c r="AC63" s="4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</row>
    <row r="64" spans="4:56" ht="15.75" thickBot="1" x14ac:dyDescent="0.3">
      <c r="D64" s="713"/>
      <c r="E64" s="10">
        <f t="shared" si="0"/>
        <v>0.82638888888888806</v>
      </c>
      <c r="F64" s="6">
        <f t="shared" si="1"/>
        <v>0.82638888888888806</v>
      </c>
      <c r="G64" s="27"/>
      <c r="H64" s="699"/>
      <c r="I64" s="700"/>
      <c r="J64" s="692"/>
      <c r="L64" s="61"/>
      <c r="M64" s="49"/>
      <c r="N64" s="63"/>
      <c r="O64" s="61"/>
      <c r="P64" s="49"/>
      <c r="Q64" s="63"/>
      <c r="R64" s="60"/>
      <c r="S64" s="49"/>
      <c r="T64" s="49"/>
      <c r="U64" s="49"/>
      <c r="V64" s="49"/>
      <c r="W64" s="49"/>
      <c r="X64" s="59"/>
      <c r="Y64" s="59"/>
      <c r="Z64" s="59"/>
      <c r="AA64" s="49"/>
      <c r="AB64" s="49"/>
      <c r="AC64" s="4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</row>
    <row r="65" spans="4:56" ht="15" customHeight="1" x14ac:dyDescent="0.25">
      <c r="D65" s="726" t="str">
        <f>RIGHT(D61,3)&amp;" às "&amp;LEFT(RIGHT(D61,3),2)+1&amp;"h"</f>
        <v>20h às 21h</v>
      </c>
      <c r="E65" s="14">
        <f t="shared" si="0"/>
        <v>0.83680555555555469</v>
      </c>
      <c r="F65" s="15">
        <f t="shared" si="1"/>
        <v>0.83680555555555469</v>
      </c>
      <c r="G65" s="28"/>
      <c r="H65" s="701">
        <f t="shared" ref="H65" si="43">SUM(COUNTA(E65:E68),COUNTA(G65:G68))</f>
        <v>4</v>
      </c>
      <c r="I65" s="704">
        <f t="shared" ref="I65" si="44">COUNTA(F65:F68)</f>
        <v>4</v>
      </c>
      <c r="J65" s="693">
        <f t="shared" ref="J65" si="45">SUM(H65:I68)</f>
        <v>8</v>
      </c>
      <c r="L65" s="61"/>
      <c r="M65" s="49"/>
      <c r="N65" s="63"/>
      <c r="O65" s="61"/>
      <c r="P65" s="49"/>
      <c r="Q65" s="63"/>
      <c r="R65" s="60"/>
      <c r="S65" s="49"/>
      <c r="T65" s="49"/>
      <c r="U65" s="49"/>
      <c r="V65" s="49"/>
      <c r="W65" s="49"/>
      <c r="X65" s="59"/>
      <c r="Y65" s="59"/>
      <c r="Z65" s="59"/>
      <c r="AA65" s="49"/>
      <c r="AB65" s="49"/>
      <c r="AC65" s="4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</row>
    <row r="66" spans="4:56" ht="15" customHeight="1" x14ac:dyDescent="0.25">
      <c r="D66" s="727"/>
      <c r="E66" s="16">
        <f t="shared" si="0"/>
        <v>0.84722222222222132</v>
      </c>
      <c r="F66" s="17">
        <f t="shared" si="1"/>
        <v>0.84722222222222132</v>
      </c>
      <c r="G66" s="29"/>
      <c r="H66" s="702"/>
      <c r="I66" s="705"/>
      <c r="J66" s="694"/>
      <c r="L66" s="61"/>
      <c r="M66" s="49"/>
      <c r="N66" s="63"/>
      <c r="O66" s="61"/>
      <c r="P66" s="49"/>
      <c r="Q66" s="63"/>
      <c r="R66" s="60"/>
      <c r="S66" s="49"/>
      <c r="T66" s="49"/>
      <c r="U66" s="49"/>
      <c r="V66" s="49"/>
      <c r="W66" s="49"/>
      <c r="X66" s="59"/>
      <c r="Y66" s="59"/>
      <c r="Z66" s="59"/>
      <c r="AA66" s="49"/>
      <c r="AB66" s="49"/>
      <c r="AC66" s="4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</row>
    <row r="67" spans="4:56" ht="15" customHeight="1" x14ac:dyDescent="0.25">
      <c r="D67" s="727"/>
      <c r="E67" s="16">
        <f t="shared" si="0"/>
        <v>0.85763888888888795</v>
      </c>
      <c r="F67" s="17">
        <f t="shared" si="1"/>
        <v>0.85763888888888795</v>
      </c>
      <c r="G67" s="29"/>
      <c r="H67" s="702"/>
      <c r="I67" s="705"/>
      <c r="J67" s="694"/>
      <c r="L67" s="61"/>
      <c r="M67" s="49"/>
      <c r="N67" s="63"/>
      <c r="O67" s="61"/>
      <c r="P67" s="49"/>
      <c r="Q67" s="63"/>
      <c r="R67" s="60"/>
      <c r="S67" s="49"/>
      <c r="T67" s="49"/>
      <c r="U67" s="49"/>
      <c r="V67" s="49"/>
      <c r="W67" s="49"/>
      <c r="X67" s="59"/>
      <c r="Y67" s="59"/>
      <c r="Z67" s="59"/>
      <c r="AA67" s="49"/>
      <c r="AB67" s="49"/>
      <c r="AC67" s="4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</row>
    <row r="68" spans="4:56" ht="15.75" customHeight="1" thickBot="1" x14ac:dyDescent="0.3">
      <c r="D68" s="728"/>
      <c r="E68" s="18">
        <f t="shared" si="0"/>
        <v>0.86805555555555458</v>
      </c>
      <c r="F68" s="19">
        <f t="shared" si="1"/>
        <v>0.86805555555555458</v>
      </c>
      <c r="G68" s="30"/>
      <c r="H68" s="703"/>
      <c r="I68" s="706"/>
      <c r="J68" s="695"/>
      <c r="L68" s="61"/>
      <c r="M68" s="49"/>
      <c r="N68" s="63"/>
      <c r="O68" s="61"/>
      <c r="P68" s="49"/>
      <c r="Q68" s="63"/>
      <c r="R68" s="60"/>
      <c r="S68" s="49"/>
      <c r="T68" s="49"/>
      <c r="U68" s="49"/>
      <c r="V68" s="49"/>
      <c r="W68" s="49"/>
      <c r="X68" s="59"/>
      <c r="Y68" s="59"/>
      <c r="Z68" s="59"/>
      <c r="AA68" s="49"/>
      <c r="AB68" s="49"/>
      <c r="AC68" s="4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</row>
    <row r="69" spans="4:56" x14ac:dyDescent="0.25">
      <c r="D69" s="711" t="str">
        <f>RIGHT(D65,3)&amp;" às "&amp;LEFT(RIGHT(D65,3),2)+1&amp;"h"</f>
        <v>21h às 22h</v>
      </c>
      <c r="E69" s="8">
        <f t="shared" si="0"/>
        <v>0.87847222222222121</v>
      </c>
      <c r="F69" s="5">
        <f t="shared" si="1"/>
        <v>0.87847222222222121</v>
      </c>
      <c r="G69" s="31"/>
      <c r="H69" s="699">
        <f t="shared" ref="H69" si="46">SUM(COUNTA(E69:E72),COUNTA(G69:G72))</f>
        <v>4</v>
      </c>
      <c r="I69" s="700">
        <f t="shared" ref="I69" si="47">COUNTA(F69:F72)</f>
        <v>4</v>
      </c>
      <c r="J69" s="690">
        <f t="shared" ref="J69" si="48">SUM(H69:I72)</f>
        <v>8</v>
      </c>
      <c r="L69" s="61"/>
      <c r="M69" s="49"/>
      <c r="N69" s="63"/>
      <c r="O69" s="61"/>
      <c r="P69" s="49"/>
      <c r="Q69" s="63"/>
      <c r="R69" s="60"/>
      <c r="S69" s="49"/>
      <c r="T69" s="49"/>
      <c r="U69" s="49"/>
      <c r="V69" s="49"/>
      <c r="W69" s="49"/>
      <c r="X69" s="59"/>
      <c r="Y69" s="59"/>
      <c r="Z69" s="59"/>
      <c r="AA69" s="49"/>
      <c r="AB69" s="49"/>
      <c r="AC69" s="4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</row>
    <row r="70" spans="4:56" x14ac:dyDescent="0.25">
      <c r="D70" s="712"/>
      <c r="E70" s="9">
        <f t="shared" ref="E70:E80" si="49">E69+(15/(24*60))</f>
        <v>0.88888888888888784</v>
      </c>
      <c r="F70" s="3">
        <f t="shared" ref="F70:F80" si="50">F69+(15/(24*60))</f>
        <v>0.88888888888888784</v>
      </c>
      <c r="G70" s="26"/>
      <c r="H70" s="699"/>
      <c r="I70" s="700"/>
      <c r="J70" s="691"/>
      <c r="L70" s="61"/>
      <c r="M70" s="49"/>
      <c r="N70" s="63"/>
      <c r="O70" s="61"/>
      <c r="P70" s="49"/>
      <c r="Q70" s="63"/>
      <c r="R70" s="60"/>
      <c r="S70" s="49"/>
      <c r="T70" s="49"/>
      <c r="U70" s="49"/>
      <c r="V70" s="49"/>
      <c r="W70" s="49"/>
      <c r="X70" s="59"/>
      <c r="Y70" s="59"/>
      <c r="Z70" s="59"/>
      <c r="AA70" s="49"/>
      <c r="AB70" s="49"/>
      <c r="AC70" s="4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</row>
    <row r="71" spans="4:56" x14ac:dyDescent="0.25">
      <c r="D71" s="712"/>
      <c r="E71" s="9">
        <f t="shared" si="49"/>
        <v>0.89930555555555447</v>
      </c>
      <c r="F71" s="3">
        <f t="shared" si="50"/>
        <v>0.89930555555555447</v>
      </c>
      <c r="G71" s="26"/>
      <c r="H71" s="699"/>
      <c r="I71" s="700"/>
      <c r="J71" s="691"/>
      <c r="L71" s="61"/>
      <c r="M71" s="49"/>
      <c r="N71" s="63"/>
      <c r="O71" s="61"/>
      <c r="P71" s="49"/>
      <c r="Q71" s="63"/>
      <c r="R71" s="60"/>
      <c r="S71" s="49"/>
      <c r="T71" s="49"/>
      <c r="U71" s="49"/>
      <c r="V71" s="49"/>
      <c r="W71" s="49"/>
      <c r="X71" s="59"/>
      <c r="Y71" s="59"/>
      <c r="Z71" s="59"/>
      <c r="AA71" s="49"/>
      <c r="AB71" s="49"/>
      <c r="AC71" s="4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</row>
    <row r="72" spans="4:56" ht="15.75" thickBot="1" x14ac:dyDescent="0.3">
      <c r="D72" s="713"/>
      <c r="E72" s="10">
        <f t="shared" si="49"/>
        <v>0.9097222222222211</v>
      </c>
      <c r="F72" s="6">
        <f t="shared" si="50"/>
        <v>0.9097222222222211</v>
      </c>
      <c r="G72" s="27"/>
      <c r="H72" s="699"/>
      <c r="I72" s="700"/>
      <c r="J72" s="692"/>
      <c r="L72" s="61"/>
      <c r="M72" s="49"/>
      <c r="N72" s="63"/>
      <c r="O72" s="61"/>
      <c r="P72" s="49"/>
      <c r="Q72" s="63"/>
      <c r="R72" s="60"/>
      <c r="S72" s="49"/>
      <c r="T72" s="49"/>
      <c r="U72" s="49"/>
      <c r="V72" s="49"/>
      <c r="W72" s="49"/>
      <c r="X72" s="59"/>
      <c r="Y72" s="59"/>
      <c r="Z72" s="59"/>
      <c r="AA72" s="49"/>
      <c r="AB72" s="49"/>
      <c r="AC72" s="4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</row>
    <row r="73" spans="4:56" ht="15" customHeight="1" x14ac:dyDescent="0.25">
      <c r="D73" s="726" t="str">
        <f>RIGHT(D69,3)&amp;" às "&amp;LEFT(RIGHT(D69,3),2)+1&amp;"h"</f>
        <v>22h às 23h</v>
      </c>
      <c r="E73" s="14">
        <f t="shared" si="49"/>
        <v>0.92013888888888773</v>
      </c>
      <c r="F73" s="15">
        <f t="shared" si="50"/>
        <v>0.92013888888888773</v>
      </c>
      <c r="G73" s="28"/>
      <c r="H73" s="701">
        <f t="shared" ref="H73" si="51">SUM(COUNTA(E73:E76),COUNTA(G73:G76))</f>
        <v>4</v>
      </c>
      <c r="I73" s="704">
        <f t="shared" ref="I73" si="52">COUNTA(F73:F76)</f>
        <v>4</v>
      </c>
      <c r="J73" s="693">
        <f t="shared" ref="J73" si="53">SUM(H73:I76)</f>
        <v>8</v>
      </c>
      <c r="L73" s="61"/>
      <c r="M73" s="49"/>
      <c r="N73" s="63"/>
      <c r="O73" s="61"/>
      <c r="P73" s="49"/>
      <c r="Q73" s="63"/>
      <c r="R73" s="60"/>
      <c r="S73" s="49"/>
      <c r="T73" s="49"/>
      <c r="U73" s="49"/>
      <c r="V73" s="49"/>
      <c r="W73" s="49"/>
      <c r="X73" s="59"/>
      <c r="Y73" s="59"/>
      <c r="Z73" s="59"/>
      <c r="AA73" s="49"/>
      <c r="AB73" s="49"/>
      <c r="AC73" s="4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</row>
    <row r="74" spans="4:56" ht="15" customHeight="1" x14ac:dyDescent="0.25">
      <c r="D74" s="727"/>
      <c r="E74" s="16">
        <f t="shared" si="49"/>
        <v>0.93055555555555436</v>
      </c>
      <c r="F74" s="17">
        <f t="shared" si="50"/>
        <v>0.93055555555555436</v>
      </c>
      <c r="G74" s="29"/>
      <c r="H74" s="702"/>
      <c r="I74" s="705"/>
      <c r="J74" s="694"/>
      <c r="L74" s="61"/>
      <c r="M74" s="49"/>
      <c r="N74" s="63"/>
      <c r="O74" s="61"/>
      <c r="P74" s="49"/>
      <c r="Q74" s="63"/>
      <c r="R74" s="60"/>
      <c r="S74" s="49"/>
      <c r="T74" s="49"/>
      <c r="U74" s="49"/>
      <c r="V74" s="49"/>
      <c r="W74" s="49"/>
      <c r="X74" s="59"/>
      <c r="Y74" s="59"/>
      <c r="Z74" s="59"/>
      <c r="AA74" s="49"/>
      <c r="AB74" s="49"/>
      <c r="AC74" s="4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</row>
    <row r="75" spans="4:56" ht="15" customHeight="1" x14ac:dyDescent="0.25">
      <c r="D75" s="727"/>
      <c r="E75" s="16">
        <f>E74+(15/(24*60))</f>
        <v>0.94097222222222099</v>
      </c>
      <c r="F75" s="17">
        <f t="shared" si="50"/>
        <v>0.94097222222222099</v>
      </c>
      <c r="G75" s="29"/>
      <c r="H75" s="702"/>
      <c r="I75" s="705"/>
      <c r="J75" s="694"/>
      <c r="L75" s="61"/>
      <c r="M75" s="49"/>
      <c r="N75" s="63"/>
      <c r="O75" s="61"/>
      <c r="P75" s="49"/>
      <c r="Q75" s="63"/>
      <c r="R75" s="60"/>
      <c r="S75" s="49"/>
      <c r="T75" s="49"/>
      <c r="U75" s="49"/>
      <c r="V75" s="49"/>
      <c r="W75" s="49"/>
      <c r="X75" s="59"/>
      <c r="Y75" s="59"/>
      <c r="Z75" s="59"/>
      <c r="AA75" s="49"/>
      <c r="AB75" s="49"/>
      <c r="AC75" s="4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</row>
    <row r="76" spans="4:56" ht="15.75" customHeight="1" thickBot="1" x14ac:dyDescent="0.3">
      <c r="D76" s="728"/>
      <c r="E76" s="18">
        <f t="shared" si="49"/>
        <v>0.95138888888888762</v>
      </c>
      <c r="F76" s="19">
        <f t="shared" si="50"/>
        <v>0.95138888888888762</v>
      </c>
      <c r="G76" s="30"/>
      <c r="H76" s="703"/>
      <c r="I76" s="706"/>
      <c r="J76" s="695"/>
      <c r="L76" s="61"/>
      <c r="M76" s="49"/>
      <c r="N76" s="63"/>
      <c r="O76" s="61"/>
      <c r="P76" s="49"/>
      <c r="Q76" s="63"/>
      <c r="R76" s="60"/>
      <c r="S76" s="49"/>
      <c r="T76" s="49"/>
      <c r="U76" s="49"/>
      <c r="V76" s="49"/>
      <c r="W76" s="49"/>
      <c r="X76" s="59"/>
      <c r="Y76" s="59"/>
      <c r="Z76" s="59"/>
      <c r="AA76" s="49"/>
      <c r="AB76" s="49"/>
      <c r="AC76" s="4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</row>
    <row r="77" spans="4:56" x14ac:dyDescent="0.25">
      <c r="D77" s="711" t="str">
        <f>RIGHT(D73,3)&amp;" às "&amp;LEFT(RIGHT(D73,3),2)+1&amp;"h"</f>
        <v>23h às 24h</v>
      </c>
      <c r="E77" s="8">
        <f t="shared" si="49"/>
        <v>0.96180555555555425</v>
      </c>
      <c r="F77" s="5">
        <f t="shared" si="50"/>
        <v>0.96180555555555425</v>
      </c>
      <c r="G77" s="31"/>
      <c r="H77" s="699">
        <f t="shared" ref="H77" si="54">SUM(COUNTA(E77:E80),COUNTA(G77:G80))</f>
        <v>4</v>
      </c>
      <c r="I77" s="700">
        <f t="shared" ref="I77" si="55">COUNTA(F77:F80)</f>
        <v>4</v>
      </c>
      <c r="J77" s="690">
        <f t="shared" ref="J77" si="56">SUM(H77:I80)</f>
        <v>8</v>
      </c>
      <c r="L77" s="61"/>
      <c r="M77" s="49"/>
      <c r="N77" s="63"/>
      <c r="O77" s="61"/>
      <c r="P77" s="49"/>
      <c r="Q77" s="63"/>
      <c r="R77" s="60"/>
      <c r="S77" s="49"/>
      <c r="T77" s="49"/>
      <c r="U77" s="49"/>
      <c r="V77" s="49"/>
      <c r="W77" s="49"/>
      <c r="X77" s="59"/>
      <c r="Y77" s="59"/>
      <c r="Z77" s="59"/>
      <c r="AA77" s="49"/>
      <c r="AB77" s="49"/>
      <c r="AC77" s="4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</row>
    <row r="78" spans="4:56" x14ac:dyDescent="0.25">
      <c r="D78" s="712"/>
      <c r="E78" s="9">
        <f t="shared" si="49"/>
        <v>0.97222222222222088</v>
      </c>
      <c r="F78" s="3">
        <f t="shared" si="50"/>
        <v>0.97222222222222088</v>
      </c>
      <c r="G78" s="26"/>
      <c r="H78" s="699"/>
      <c r="I78" s="700"/>
      <c r="J78" s="691"/>
      <c r="L78" s="61"/>
      <c r="M78" s="49"/>
      <c r="N78" s="63"/>
      <c r="O78" s="61"/>
      <c r="P78" s="49"/>
      <c r="Q78" s="63"/>
      <c r="R78" s="60"/>
      <c r="S78" s="49"/>
      <c r="T78" s="49"/>
      <c r="U78" s="49"/>
      <c r="V78" s="49"/>
      <c r="W78" s="49"/>
      <c r="X78" s="59"/>
      <c r="Y78" s="59"/>
      <c r="Z78" s="59"/>
      <c r="AA78" s="49"/>
      <c r="AB78" s="49"/>
      <c r="AC78" s="4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</row>
    <row r="79" spans="4:56" x14ac:dyDescent="0.25">
      <c r="D79" s="712"/>
      <c r="E79" s="9">
        <f t="shared" si="49"/>
        <v>0.98263888888888751</v>
      </c>
      <c r="F79" s="3">
        <f t="shared" si="50"/>
        <v>0.98263888888888751</v>
      </c>
      <c r="G79" s="26"/>
      <c r="H79" s="699"/>
      <c r="I79" s="700"/>
      <c r="J79" s="691"/>
      <c r="L79" s="61"/>
      <c r="M79" s="49"/>
      <c r="N79" s="63"/>
      <c r="O79" s="61"/>
      <c r="P79" s="49"/>
      <c r="Q79" s="63"/>
      <c r="R79" s="60"/>
      <c r="S79" s="49"/>
      <c r="T79" s="49"/>
      <c r="U79" s="49"/>
      <c r="V79" s="49"/>
      <c r="W79" s="49"/>
      <c r="X79" s="59"/>
      <c r="Y79" s="59"/>
      <c r="Z79" s="59"/>
      <c r="AA79" s="49"/>
      <c r="AB79" s="49"/>
      <c r="AC79" s="4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</row>
    <row r="80" spans="4:56" ht="15.75" thickBot="1" x14ac:dyDescent="0.3">
      <c r="D80" s="713"/>
      <c r="E80" s="10">
        <f t="shared" si="49"/>
        <v>0.99305555555555414</v>
      </c>
      <c r="F80" s="6">
        <f t="shared" si="50"/>
        <v>0.99305555555555414</v>
      </c>
      <c r="G80" s="27"/>
      <c r="H80" s="707"/>
      <c r="I80" s="708"/>
      <c r="J80" s="692"/>
      <c r="L80" s="64"/>
      <c r="M80" s="65"/>
      <c r="N80" s="66"/>
      <c r="O80" s="64"/>
      <c r="P80" s="65"/>
      <c r="Q80" s="66"/>
      <c r="R80" s="60"/>
      <c r="S80" s="49"/>
      <c r="T80" s="49"/>
      <c r="U80" s="49"/>
      <c r="V80" s="49"/>
      <c r="W80" s="49"/>
      <c r="X80" s="59"/>
      <c r="Y80" s="59"/>
      <c r="Z80" s="59"/>
      <c r="AA80" s="49"/>
      <c r="AB80" s="49"/>
      <c r="AC80" s="4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</sheetData>
  <mergeCells count="93">
    <mergeCell ref="AP2:AR2"/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L2:N2"/>
    <mergeCell ref="O2:Q2"/>
    <mergeCell ref="R2:T2"/>
    <mergeCell ref="U2:W2"/>
    <mergeCell ref="X2:Z2"/>
    <mergeCell ref="D49:D52"/>
    <mergeCell ref="D4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77:D80"/>
    <mergeCell ref="E2:G2"/>
    <mergeCell ref="H4:H8"/>
    <mergeCell ref="I4:I8"/>
    <mergeCell ref="H9:H12"/>
    <mergeCell ref="I9:I12"/>
    <mergeCell ref="H13:H16"/>
    <mergeCell ref="I13:I16"/>
    <mergeCell ref="H17:H20"/>
    <mergeCell ref="I17:I20"/>
    <mergeCell ref="D53:D56"/>
    <mergeCell ref="D57:D60"/>
    <mergeCell ref="D61:D64"/>
    <mergeCell ref="D65:D68"/>
    <mergeCell ref="D69:D72"/>
    <mergeCell ref="D73:D76"/>
    <mergeCell ref="H41:H44"/>
    <mergeCell ref="I41:I44"/>
    <mergeCell ref="H21:H24"/>
    <mergeCell ref="I21:I24"/>
    <mergeCell ref="H25:H28"/>
    <mergeCell ref="I25:I28"/>
    <mergeCell ref="H29:H32"/>
    <mergeCell ref="I29:I32"/>
    <mergeCell ref="H73:H76"/>
    <mergeCell ref="I73:I76"/>
    <mergeCell ref="H77:H80"/>
    <mergeCell ref="I77:I80"/>
    <mergeCell ref="H57:H60"/>
    <mergeCell ref="I57:I60"/>
    <mergeCell ref="H61:H64"/>
    <mergeCell ref="I61:I64"/>
    <mergeCell ref="H65:H68"/>
    <mergeCell ref="I65:I68"/>
    <mergeCell ref="J13:J16"/>
    <mergeCell ref="J17:J20"/>
    <mergeCell ref="J21:J24"/>
    <mergeCell ref="J25:J28"/>
    <mergeCell ref="H69:H72"/>
    <mergeCell ref="I69:I72"/>
    <mergeCell ref="H45:H48"/>
    <mergeCell ref="I45:I48"/>
    <mergeCell ref="H49:H52"/>
    <mergeCell ref="I49:I52"/>
    <mergeCell ref="H53:H56"/>
    <mergeCell ref="I53:I56"/>
    <mergeCell ref="H33:H36"/>
    <mergeCell ref="I33:I36"/>
    <mergeCell ref="H37:H40"/>
    <mergeCell ref="I37:I40"/>
    <mergeCell ref="H2:J2"/>
    <mergeCell ref="J77:J80"/>
    <mergeCell ref="J53:J56"/>
    <mergeCell ref="J57:J60"/>
    <mergeCell ref="J61:J64"/>
    <mergeCell ref="J65:J68"/>
    <mergeCell ref="J69:J72"/>
    <mergeCell ref="J73:J76"/>
    <mergeCell ref="J29:J32"/>
    <mergeCell ref="J33:J36"/>
    <mergeCell ref="J37:J40"/>
    <mergeCell ref="J41:J44"/>
    <mergeCell ref="J45:J48"/>
    <mergeCell ref="J49:J52"/>
    <mergeCell ref="J4:J8"/>
    <mergeCell ref="J9:J1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C7F4-E1FD-4C21-BB84-BD5EDEB4EC94}">
  <dimension ref="A1:BG91"/>
  <sheetViews>
    <sheetView showGridLines="0" topLeftCell="C1" zoomScaleNormal="100" workbookViewId="0">
      <pane xSplit="6" ySplit="3" topLeftCell="I4" activePane="bottomRight" state="frozen"/>
      <selection activeCell="C1" sqref="C1"/>
      <selection pane="topRight" activeCell="K1" sqref="K1"/>
      <selection pane="bottomLeft" activeCell="C4" sqref="C4"/>
      <selection pane="bottomRight" activeCell="Y91" sqref="J91:Y91"/>
    </sheetView>
  </sheetViews>
  <sheetFormatPr defaultRowHeight="15" x14ac:dyDescent="0.25"/>
  <cols>
    <col min="1" max="1" width="7.42578125" hidden="1" customWidth="1"/>
    <col min="2" max="2" width="9.85546875" hidden="1" customWidth="1"/>
    <col min="3" max="3" width="1.5703125" customWidth="1"/>
    <col min="4" max="4" width="4.7109375" style="7" customWidth="1"/>
    <col min="5" max="5" width="14.42578125" style="1" customWidth="1"/>
    <col min="6" max="6" width="20.140625" style="1" bestFit="1" customWidth="1"/>
    <col min="7" max="7" width="14.42578125" style="1" customWidth="1"/>
    <col min="8" max="8" width="20.28515625" style="1" customWidth="1"/>
    <col min="9" max="9" width="1" customWidth="1"/>
    <col min="10" max="10" width="7.85546875" style="1" bestFit="1" customWidth="1"/>
    <col min="11" max="11" width="5.7109375" style="1" bestFit="1" customWidth="1"/>
    <col min="12" max="12" width="8.5703125" style="1" bestFit="1" customWidth="1"/>
    <col min="13" max="13" width="7.85546875" style="1" bestFit="1" customWidth="1"/>
    <col min="14" max="14" width="5.7109375" style="1" bestFit="1" customWidth="1"/>
    <col min="15" max="15" width="8.5703125" style="1" bestFit="1" customWidth="1"/>
    <col min="16" max="16" width="7.85546875" style="1" bestFit="1" customWidth="1"/>
    <col min="17" max="17" width="5.7109375" style="1" bestFit="1" customWidth="1"/>
    <col min="18" max="18" width="8.5703125" style="1" bestFit="1" customWidth="1"/>
    <col min="19" max="19" width="7.85546875" style="1" bestFit="1" customWidth="1"/>
    <col min="20" max="20" width="5.7109375" style="1" bestFit="1" customWidth="1"/>
    <col min="21" max="21" width="8.5703125" style="1" bestFit="1" customWidth="1"/>
    <col min="22" max="22" width="7.85546875" bestFit="1" customWidth="1"/>
    <col min="23" max="23" width="5.7109375" bestFit="1" customWidth="1"/>
    <col min="24" max="24" width="8.5703125" bestFit="1" customWidth="1"/>
    <col min="25" max="25" width="7.85546875" style="1" bestFit="1" customWidth="1"/>
    <col min="26" max="26" width="6.28515625" style="1" customWidth="1"/>
    <col min="27" max="27" width="8.5703125" style="1" bestFit="1" customWidth="1"/>
    <col min="28" max="28" width="7.85546875" bestFit="1" customWidth="1"/>
    <col min="29" max="29" width="5.7109375" bestFit="1" customWidth="1"/>
    <col min="30" max="30" width="8.5703125" bestFit="1" customWidth="1"/>
    <col min="31" max="31" width="7.85546875" bestFit="1" customWidth="1"/>
    <col min="32" max="32" width="5.7109375" bestFit="1" customWidth="1"/>
    <col min="33" max="33" width="8.5703125" bestFit="1" customWidth="1"/>
    <col min="34" max="34" width="7.85546875" bestFit="1" customWidth="1"/>
    <col min="35" max="35" width="5.7109375" bestFit="1" customWidth="1"/>
    <col min="36" max="36" width="8.5703125" bestFit="1" customWidth="1"/>
    <col min="37" max="37" width="7.85546875" bestFit="1" customWidth="1"/>
    <col min="38" max="38" width="5.7109375" bestFit="1" customWidth="1"/>
    <col min="39" max="39" width="8.5703125" bestFit="1" customWidth="1"/>
    <col min="40" max="40" width="7.85546875" bestFit="1" customWidth="1"/>
    <col min="41" max="41" width="5.7109375" bestFit="1" customWidth="1"/>
    <col min="42" max="42" width="8.5703125" bestFit="1" customWidth="1"/>
    <col min="43" max="43" width="7.85546875" bestFit="1" customWidth="1"/>
    <col min="44" max="44" width="5.7109375" bestFit="1" customWidth="1"/>
    <col min="45" max="45" width="8.5703125" bestFit="1" customWidth="1"/>
    <col min="46" max="46" width="7.85546875" bestFit="1" customWidth="1"/>
    <col min="47" max="47" width="5.7109375" bestFit="1" customWidth="1"/>
    <col min="48" max="48" width="8.5703125" bestFit="1" customWidth="1"/>
    <col min="49" max="49" width="7.85546875" bestFit="1" customWidth="1"/>
    <col min="50" max="50" width="5.7109375" bestFit="1" customWidth="1"/>
    <col min="51" max="51" width="8.5703125" bestFit="1" customWidth="1"/>
    <col min="52" max="52" width="7.85546875" bestFit="1" customWidth="1"/>
    <col min="53" max="53" width="5.7109375" bestFit="1" customWidth="1"/>
    <col min="54" max="54" width="8.5703125" bestFit="1" customWidth="1"/>
    <col min="55" max="55" width="7.85546875" bestFit="1" customWidth="1"/>
    <col min="56" max="56" width="5.7109375" bestFit="1" customWidth="1"/>
    <col min="57" max="57" width="8.5703125" bestFit="1" customWidth="1"/>
  </cols>
  <sheetData>
    <row r="1" spans="1:57" ht="9.75" customHeight="1" thickBot="1" x14ac:dyDescent="0.3"/>
    <row r="2" spans="1:57" ht="18" customHeight="1" thickBot="1" x14ac:dyDescent="0.3">
      <c r="E2" s="687" t="s">
        <v>3</v>
      </c>
      <c r="F2" s="688"/>
      <c r="G2" s="688"/>
      <c r="H2" s="689"/>
      <c r="J2" s="734" t="s">
        <v>41</v>
      </c>
      <c r="K2" s="735"/>
      <c r="L2" s="736"/>
      <c r="M2" s="737" t="s">
        <v>45</v>
      </c>
      <c r="N2" s="737"/>
      <c r="O2" s="738"/>
      <c r="P2" s="739" t="s">
        <v>49</v>
      </c>
      <c r="Q2" s="740"/>
      <c r="R2" s="741"/>
      <c r="S2" s="742" t="s">
        <v>50</v>
      </c>
      <c r="T2" s="743"/>
      <c r="U2" s="744"/>
      <c r="V2" s="745" t="s">
        <v>51</v>
      </c>
      <c r="W2" s="746"/>
      <c r="X2" s="747"/>
      <c r="Y2" s="748" t="s">
        <v>52</v>
      </c>
      <c r="Z2" s="749"/>
      <c r="AA2" s="750"/>
      <c r="AB2" s="751" t="s">
        <v>63</v>
      </c>
      <c r="AC2" s="752"/>
      <c r="AD2" s="753"/>
      <c r="AE2" s="754" t="s">
        <v>53</v>
      </c>
      <c r="AF2" s="755"/>
      <c r="AG2" s="756"/>
      <c r="AH2" s="757" t="s">
        <v>54</v>
      </c>
      <c r="AI2" s="758"/>
      <c r="AJ2" s="759"/>
      <c r="AK2" s="760" t="s">
        <v>55</v>
      </c>
      <c r="AL2" s="761"/>
      <c r="AM2" s="762"/>
      <c r="AN2" s="763" t="s">
        <v>56</v>
      </c>
      <c r="AO2" s="764"/>
      <c r="AP2" s="765"/>
      <c r="AQ2" s="766" t="s">
        <v>57</v>
      </c>
      <c r="AR2" s="767"/>
      <c r="AS2" s="768"/>
      <c r="AT2" s="769" t="s">
        <v>58</v>
      </c>
      <c r="AU2" s="770"/>
      <c r="AV2" s="771"/>
      <c r="AW2" s="772" t="s">
        <v>59</v>
      </c>
      <c r="AX2" s="773"/>
      <c r="AY2" s="774"/>
      <c r="AZ2" s="781" t="s">
        <v>60</v>
      </c>
      <c r="BA2" s="782"/>
      <c r="BB2" s="783"/>
      <c r="BC2" s="778" t="s">
        <v>61</v>
      </c>
      <c r="BD2" s="779"/>
      <c r="BE2" s="780"/>
    </row>
    <row r="3" spans="1:57" ht="33" customHeight="1" thickBot="1" x14ac:dyDescent="0.3">
      <c r="A3" s="50" t="s">
        <v>47</v>
      </c>
      <c r="B3" s="51" t="s">
        <v>48</v>
      </c>
      <c r="E3" s="32" t="s">
        <v>0</v>
      </c>
      <c r="F3" s="107" t="s">
        <v>6</v>
      </c>
      <c r="G3" s="106" t="s">
        <v>1</v>
      </c>
      <c r="H3" s="106" t="s">
        <v>62</v>
      </c>
      <c r="J3" s="76" t="s">
        <v>47</v>
      </c>
      <c r="K3" s="77" t="s">
        <v>44</v>
      </c>
      <c r="L3" s="78" t="s">
        <v>46</v>
      </c>
      <c r="M3" s="98" t="s">
        <v>47</v>
      </c>
      <c r="N3" s="77" t="s">
        <v>44</v>
      </c>
      <c r="O3" s="78" t="s">
        <v>46</v>
      </c>
      <c r="P3" s="76" t="s">
        <v>47</v>
      </c>
      <c r="Q3" s="77" t="s">
        <v>44</v>
      </c>
      <c r="R3" s="78" t="s">
        <v>46</v>
      </c>
      <c r="S3" s="76" t="s">
        <v>47</v>
      </c>
      <c r="T3" s="77" t="s">
        <v>44</v>
      </c>
      <c r="U3" s="78" t="s">
        <v>46</v>
      </c>
      <c r="V3" s="76" t="s">
        <v>47</v>
      </c>
      <c r="W3" s="77" t="s">
        <v>44</v>
      </c>
      <c r="X3" s="78" t="s">
        <v>46</v>
      </c>
      <c r="Y3" s="76" t="s">
        <v>47</v>
      </c>
      <c r="Z3" s="77" t="s">
        <v>44</v>
      </c>
      <c r="AA3" s="78" t="s">
        <v>46</v>
      </c>
      <c r="AB3" s="76" t="s">
        <v>47</v>
      </c>
      <c r="AC3" s="77" t="s">
        <v>44</v>
      </c>
      <c r="AD3" s="78" t="s">
        <v>46</v>
      </c>
      <c r="AE3" s="76" t="s">
        <v>47</v>
      </c>
      <c r="AF3" s="77" t="s">
        <v>44</v>
      </c>
      <c r="AG3" s="78" t="s">
        <v>46</v>
      </c>
      <c r="AH3" s="76" t="s">
        <v>47</v>
      </c>
      <c r="AI3" s="77" t="s">
        <v>44</v>
      </c>
      <c r="AJ3" s="78" t="s">
        <v>46</v>
      </c>
      <c r="AK3" s="76" t="s">
        <v>47</v>
      </c>
      <c r="AL3" s="77" t="s">
        <v>44</v>
      </c>
      <c r="AM3" s="78" t="s">
        <v>46</v>
      </c>
      <c r="AN3" s="76" t="s">
        <v>47</v>
      </c>
      <c r="AO3" s="77" t="s">
        <v>44</v>
      </c>
      <c r="AP3" s="78" t="s">
        <v>46</v>
      </c>
      <c r="AQ3" s="76" t="s">
        <v>47</v>
      </c>
      <c r="AR3" s="77" t="s">
        <v>44</v>
      </c>
      <c r="AS3" s="78" t="s">
        <v>46</v>
      </c>
      <c r="AT3" s="76" t="s">
        <v>47</v>
      </c>
      <c r="AU3" s="77" t="s">
        <v>44</v>
      </c>
      <c r="AV3" s="78" t="s">
        <v>46</v>
      </c>
      <c r="AW3" s="76" t="s">
        <v>47</v>
      </c>
      <c r="AX3" s="77" t="s">
        <v>44</v>
      </c>
      <c r="AY3" s="78" t="s">
        <v>46</v>
      </c>
      <c r="AZ3" s="76" t="s">
        <v>47</v>
      </c>
      <c r="BA3" s="77" t="s">
        <v>44</v>
      </c>
      <c r="BB3" s="78" t="s">
        <v>46</v>
      </c>
      <c r="BC3" s="76" t="s">
        <v>47</v>
      </c>
      <c r="BD3" s="77" t="s">
        <v>44</v>
      </c>
      <c r="BE3" s="78" t="s">
        <v>46</v>
      </c>
    </row>
    <row r="4" spans="1:57" x14ac:dyDescent="0.25">
      <c r="A4" s="49" t="s">
        <v>42</v>
      </c>
      <c r="B4" s="49">
        <v>60</v>
      </c>
      <c r="D4" s="711" t="s">
        <v>2</v>
      </c>
      <c r="E4" s="108">
        <v>0.20138888888888887</v>
      </c>
      <c r="F4" s="159"/>
      <c r="G4" s="47">
        <v>0.20138888888888887</v>
      </c>
      <c r="H4" s="109"/>
      <c r="J4" s="103" t="s">
        <v>42</v>
      </c>
      <c r="K4" s="5">
        <f>E4</f>
        <v>0.20138888888888887</v>
      </c>
      <c r="L4" s="104">
        <f>IF(J4=$A$4,K4+($B$4/(24*60)),K4+($B$5/(24*60)))</f>
        <v>0.24305555555555552</v>
      </c>
      <c r="M4" s="103" t="s">
        <v>43</v>
      </c>
      <c r="N4" s="5">
        <f>G4</f>
        <v>0.20138888888888887</v>
      </c>
      <c r="O4" s="104">
        <f>IF(M4=$A$4,N4+($B$4/(24*60)),N4+($B$5/(24*60)))</f>
        <v>0.22222222222222221</v>
      </c>
      <c r="P4" s="72"/>
      <c r="Q4" s="101"/>
      <c r="R4" s="102"/>
      <c r="S4" s="72"/>
      <c r="T4" s="101"/>
      <c r="U4" s="102"/>
      <c r="V4" s="73"/>
      <c r="W4" s="74"/>
      <c r="X4" s="75"/>
      <c r="Y4" s="72"/>
      <c r="Z4" s="101"/>
      <c r="AA4" s="102"/>
      <c r="AB4" s="73"/>
      <c r="AC4" s="74"/>
      <c r="AD4" s="75"/>
      <c r="AE4" s="73"/>
      <c r="AF4" s="74"/>
      <c r="AG4" s="75"/>
      <c r="AH4" s="73"/>
      <c r="AI4" s="74"/>
      <c r="AJ4" s="75"/>
      <c r="AK4" s="73"/>
      <c r="AL4" s="74"/>
      <c r="AM4" s="75"/>
      <c r="AN4" s="73"/>
      <c r="AO4" s="74"/>
      <c r="AP4" s="75"/>
      <c r="AQ4" s="73"/>
      <c r="AR4" s="74"/>
      <c r="AS4" s="75"/>
      <c r="AT4" s="73"/>
      <c r="AU4" s="74"/>
      <c r="AV4" s="75"/>
      <c r="AW4" s="73"/>
      <c r="AX4" s="74"/>
      <c r="AY4" s="75"/>
      <c r="AZ4" s="73"/>
      <c r="BA4" s="74"/>
      <c r="BB4" s="75"/>
      <c r="BC4" s="73"/>
      <c r="BD4" s="74"/>
      <c r="BE4" s="75"/>
    </row>
    <row r="5" spans="1:57" x14ac:dyDescent="0.25">
      <c r="A5" s="49" t="s">
        <v>43</v>
      </c>
      <c r="B5" s="49">
        <v>30</v>
      </c>
      <c r="D5" s="712"/>
      <c r="E5" s="110">
        <f>E4+(15/(24*60))</f>
        <v>0.21180555555555552</v>
      </c>
      <c r="F5" s="160"/>
      <c r="G5" s="56">
        <f t="shared" ref="G5:G36" si="0">G4+(15/(24*60))</f>
        <v>0.21180555555555552</v>
      </c>
      <c r="H5" s="63"/>
      <c r="J5" s="61"/>
      <c r="K5" s="49"/>
      <c r="L5" s="63"/>
      <c r="M5" s="61"/>
      <c r="N5" s="49"/>
      <c r="O5" s="63"/>
      <c r="P5" s="61" t="s">
        <v>42</v>
      </c>
      <c r="Q5" s="3">
        <f>E5</f>
        <v>0.21180555555555552</v>
      </c>
      <c r="R5" s="62">
        <f>IF(P5=$A$4,Q5+($B$4/(24*60)),Q5+($B$5/(24*60)))</f>
        <v>0.25347222222222221</v>
      </c>
      <c r="S5" s="61" t="s">
        <v>43</v>
      </c>
      <c r="T5" s="3">
        <f>G5</f>
        <v>0.21180555555555552</v>
      </c>
      <c r="U5" s="62">
        <f>IF(S5=$A$4,T5+($B$4/(24*60)),T5+($B$5/(24*60)))</f>
        <v>0.23263888888888887</v>
      </c>
      <c r="V5" s="67"/>
      <c r="W5" s="59"/>
      <c r="X5" s="68"/>
      <c r="Y5" s="61"/>
      <c r="Z5" s="49"/>
      <c r="AA5" s="63"/>
      <c r="AB5" s="67"/>
      <c r="AC5" s="59"/>
      <c r="AD5" s="68"/>
      <c r="AE5" s="67"/>
      <c r="AF5" s="59"/>
      <c r="AG5" s="68"/>
      <c r="AH5" s="61"/>
      <c r="AI5" s="3"/>
      <c r="AJ5" s="62"/>
      <c r="AK5" s="61"/>
      <c r="AL5" s="3"/>
      <c r="AM5" s="62"/>
      <c r="AN5" s="61"/>
      <c r="AO5" s="3"/>
      <c r="AP5" s="62"/>
      <c r="AQ5" s="61"/>
      <c r="AR5" s="3"/>
      <c r="AS5" s="62"/>
      <c r="AT5" s="61"/>
      <c r="AU5" s="3"/>
      <c r="AV5" s="62"/>
      <c r="AW5" s="61"/>
      <c r="AX5" s="3"/>
      <c r="AY5" s="62"/>
      <c r="AZ5" s="61"/>
      <c r="BA5" s="3"/>
      <c r="BB5" s="62"/>
      <c r="BC5" s="61"/>
      <c r="BD5" s="3"/>
      <c r="BE5" s="62"/>
    </row>
    <row r="6" spans="1:57" x14ac:dyDescent="0.25">
      <c r="D6" s="712"/>
      <c r="E6" s="111">
        <f t="shared" ref="E6:E21" si="1">E5+(15/(24*60))</f>
        <v>0.22222222222222218</v>
      </c>
      <c r="F6" s="160"/>
      <c r="G6" s="82">
        <f t="shared" si="0"/>
        <v>0.22222222222222218</v>
      </c>
      <c r="H6" s="63"/>
      <c r="J6" s="61"/>
      <c r="K6" s="49"/>
      <c r="L6" s="63"/>
      <c r="M6" s="61"/>
      <c r="N6" s="49"/>
      <c r="O6" s="63"/>
      <c r="P6" s="61"/>
      <c r="Q6" s="49"/>
      <c r="R6" s="63"/>
      <c r="S6" s="61"/>
      <c r="T6" s="49"/>
      <c r="U6" s="63"/>
      <c r="V6" s="61" t="s">
        <v>42</v>
      </c>
      <c r="W6" s="81">
        <f>E6</f>
        <v>0.22222222222222218</v>
      </c>
      <c r="X6" s="62">
        <f>IF(V6=$A$4,W6+($B$4/(24*60)),W6+($B$5/(24*60)))</f>
        <v>0.26388888888888884</v>
      </c>
      <c r="Y6" s="61" t="s">
        <v>43</v>
      </c>
      <c r="Z6" s="3">
        <f>G6</f>
        <v>0.22222222222222218</v>
      </c>
      <c r="AA6" s="62">
        <f>IF(Y6=$A$4,Z6+($B$4/(24*60)),Z6+($B$5/(24*60)))</f>
        <v>0.24305555555555552</v>
      </c>
      <c r="AB6" s="67"/>
      <c r="AC6" s="59"/>
      <c r="AD6" s="68"/>
      <c r="AE6" s="67"/>
      <c r="AF6" s="59"/>
      <c r="AG6" s="68"/>
      <c r="AH6" s="61"/>
      <c r="AI6" s="3"/>
      <c r="AJ6" s="62"/>
      <c r="AK6" s="61"/>
      <c r="AL6" s="3"/>
      <c r="AM6" s="62"/>
      <c r="AN6" s="61"/>
      <c r="AO6" s="3"/>
      <c r="AP6" s="62"/>
      <c r="AQ6" s="61"/>
      <c r="AR6" s="3"/>
      <c r="AS6" s="62"/>
      <c r="AT6" s="61"/>
      <c r="AU6" s="3"/>
      <c r="AV6" s="62"/>
      <c r="AW6" s="61"/>
      <c r="AX6" s="3"/>
      <c r="AY6" s="62"/>
      <c r="AZ6" s="61"/>
      <c r="BA6" s="3"/>
      <c r="BB6" s="62"/>
      <c r="BC6" s="61"/>
      <c r="BD6" s="3"/>
      <c r="BE6" s="62"/>
    </row>
    <row r="7" spans="1:57" x14ac:dyDescent="0.25">
      <c r="D7" s="712"/>
      <c r="E7" s="112">
        <f t="shared" si="1"/>
        <v>0.23263888888888884</v>
      </c>
      <c r="F7" s="160"/>
      <c r="G7" s="84">
        <f t="shared" si="0"/>
        <v>0.23263888888888884</v>
      </c>
      <c r="H7" s="63"/>
      <c r="J7" s="61"/>
      <c r="K7" s="49"/>
      <c r="L7" s="63"/>
      <c r="M7" s="61" t="s">
        <v>42</v>
      </c>
      <c r="N7" s="3">
        <f>E7</f>
        <v>0.23263888888888884</v>
      </c>
      <c r="O7" s="62">
        <f>IF(M7=$A$4,N7+($B$4/(24*60)),N7+($B$5/(24*60)))</f>
        <v>0.27430555555555552</v>
      </c>
      <c r="P7" s="61"/>
      <c r="Q7" s="49"/>
      <c r="R7" s="63"/>
      <c r="S7" s="61"/>
      <c r="T7" s="49"/>
      <c r="U7" s="63"/>
      <c r="V7" s="67"/>
      <c r="W7" s="59"/>
      <c r="X7" s="68"/>
      <c r="Y7" s="61"/>
      <c r="Z7" s="49"/>
      <c r="AA7" s="63"/>
      <c r="AB7" s="61" t="s">
        <v>43</v>
      </c>
      <c r="AC7" s="3">
        <f>G7</f>
        <v>0.23263888888888884</v>
      </c>
      <c r="AD7" s="62">
        <f>IF(AB7=$A$4,AC7+($B$4/(24*60)),AC7+($B$5/(24*60)))</f>
        <v>0.25347222222222215</v>
      </c>
      <c r="AE7" s="67"/>
      <c r="AF7" s="59"/>
      <c r="AG7" s="68"/>
      <c r="AH7" s="61"/>
      <c r="AI7" s="3"/>
      <c r="AJ7" s="62"/>
      <c r="AK7" s="61"/>
      <c r="AL7" s="3"/>
      <c r="AM7" s="62"/>
      <c r="AN7" s="61"/>
      <c r="AO7" s="3"/>
      <c r="AP7" s="62"/>
      <c r="AQ7" s="61"/>
      <c r="AR7" s="3"/>
      <c r="AS7" s="62"/>
      <c r="AT7" s="61"/>
      <c r="AU7" s="3"/>
      <c r="AV7" s="62"/>
      <c r="AW7" s="61"/>
      <c r="AX7" s="3"/>
      <c r="AY7" s="62"/>
      <c r="AZ7" s="61"/>
      <c r="BA7" s="3"/>
      <c r="BB7" s="62"/>
      <c r="BC7" s="61"/>
      <c r="BD7" s="3"/>
      <c r="BE7" s="62"/>
    </row>
    <row r="8" spans="1:57" ht="15.75" thickBot="1" x14ac:dyDescent="0.3">
      <c r="D8" s="784"/>
      <c r="E8" s="119">
        <f t="shared" si="1"/>
        <v>0.2430555555555555</v>
      </c>
      <c r="F8" s="163"/>
      <c r="G8" s="88">
        <f t="shared" si="0"/>
        <v>0.2430555555555555</v>
      </c>
      <c r="H8" s="100"/>
      <c r="J8" s="61"/>
      <c r="K8" s="49"/>
      <c r="L8" s="63"/>
      <c r="M8" s="61"/>
      <c r="N8" s="49"/>
      <c r="O8" s="63"/>
      <c r="P8" s="61"/>
      <c r="Q8" s="49"/>
      <c r="R8" s="63"/>
      <c r="S8" s="61" t="s">
        <v>42</v>
      </c>
      <c r="T8" s="3">
        <f>E8</f>
        <v>0.2430555555555555</v>
      </c>
      <c r="U8" s="62">
        <f>IF(S8=$A$4,T8+($B$4/(24*60)),T8+($B$5/(24*60)))</f>
        <v>0.28472222222222215</v>
      </c>
      <c r="V8" s="67"/>
      <c r="W8" s="59"/>
      <c r="X8" s="68"/>
      <c r="Y8" s="61"/>
      <c r="Z8" s="49"/>
      <c r="AA8" s="63"/>
      <c r="AB8" s="67"/>
      <c r="AC8" s="59"/>
      <c r="AD8" s="68"/>
      <c r="AE8" s="61" t="s">
        <v>43</v>
      </c>
      <c r="AF8" s="3">
        <f>G8</f>
        <v>0.2430555555555555</v>
      </c>
      <c r="AG8" s="62">
        <f>IF(AE8=$A$4,AF8+($B$4/(24*60)),AF8+($B$5/(24*60)))</f>
        <v>0.26388888888888884</v>
      </c>
      <c r="AH8" s="61"/>
      <c r="AI8" s="49"/>
      <c r="AJ8" s="63"/>
      <c r="AK8" s="61"/>
      <c r="AL8" s="49"/>
      <c r="AM8" s="63"/>
      <c r="AN8" s="61"/>
      <c r="AO8" s="49"/>
      <c r="AP8" s="63"/>
      <c r="AQ8" s="61"/>
      <c r="AR8" s="49"/>
      <c r="AS8" s="63"/>
      <c r="AT8" s="61"/>
      <c r="AU8" s="49"/>
      <c r="AV8" s="63"/>
      <c r="AW8" s="61"/>
      <c r="AX8" s="49"/>
      <c r="AY8" s="63"/>
      <c r="AZ8" s="61"/>
      <c r="BA8" s="49"/>
      <c r="BB8" s="63"/>
      <c r="BC8" s="61"/>
      <c r="BD8" s="49"/>
      <c r="BE8" s="63"/>
    </row>
    <row r="9" spans="1:57" x14ac:dyDescent="0.25">
      <c r="D9" s="729" t="str">
        <f>RIGHT(D4,2)&amp;" às "&amp;LEFT(RIGHT(D4,2),1)+1&amp;"h"</f>
        <v>6h às 7h</v>
      </c>
      <c r="E9" s="114">
        <f t="shared" si="1"/>
        <v>0.25347222222222215</v>
      </c>
      <c r="F9" s="159"/>
      <c r="G9" s="45">
        <f t="shared" si="0"/>
        <v>0.25347222222222215</v>
      </c>
      <c r="H9" s="109"/>
      <c r="J9" s="61" t="s">
        <v>43</v>
      </c>
      <c r="K9" s="3">
        <f>G9</f>
        <v>0.25347222222222215</v>
      </c>
      <c r="L9" s="62">
        <f t="shared" ref="L9" si="2">IF(J9=$A$4,K9+($B$4/(24*60)),K9+($B$5/(24*60)))</f>
        <v>0.27430555555555547</v>
      </c>
      <c r="M9" s="61"/>
      <c r="N9" s="49"/>
      <c r="O9" s="63"/>
      <c r="P9" s="61"/>
      <c r="Q9" s="49"/>
      <c r="R9" s="63"/>
      <c r="S9" s="61"/>
      <c r="T9" s="49"/>
      <c r="U9" s="63"/>
      <c r="V9" s="67"/>
      <c r="W9" s="59"/>
      <c r="X9" s="68"/>
      <c r="Y9" s="61" t="s">
        <v>42</v>
      </c>
      <c r="Z9" s="3">
        <f>E9</f>
        <v>0.25347222222222215</v>
      </c>
      <c r="AA9" s="62">
        <f>IF(Y9=$A$4,Z9+($B$4/(24*60)),Z9+($B$5/(24*60)))</f>
        <v>0.29513888888888884</v>
      </c>
      <c r="AB9" s="67"/>
      <c r="AC9" s="59"/>
      <c r="AD9" s="68"/>
      <c r="AE9" s="67"/>
      <c r="AF9" s="59"/>
      <c r="AG9" s="68"/>
      <c r="AH9" s="61"/>
      <c r="AI9" s="49"/>
      <c r="AJ9" s="63"/>
      <c r="AK9" s="61"/>
      <c r="AL9" s="49"/>
      <c r="AM9" s="63"/>
      <c r="AN9" s="61"/>
      <c r="AO9" s="49"/>
      <c r="AP9" s="63"/>
      <c r="AQ9" s="61"/>
      <c r="AR9" s="49"/>
      <c r="AS9" s="63"/>
      <c r="AT9" s="61"/>
      <c r="AU9" s="49"/>
      <c r="AV9" s="63"/>
      <c r="AW9" s="61"/>
      <c r="AX9" s="49"/>
      <c r="AY9" s="63"/>
      <c r="AZ9" s="61"/>
      <c r="BA9" s="49"/>
      <c r="BB9" s="63"/>
      <c r="BC9" s="61"/>
      <c r="BD9" s="49"/>
      <c r="BE9" s="63"/>
    </row>
    <row r="10" spans="1:57" x14ac:dyDescent="0.25">
      <c r="D10" s="730"/>
      <c r="E10" s="115">
        <f t="shared" si="1"/>
        <v>0.26388888888888884</v>
      </c>
      <c r="F10" s="160"/>
      <c r="G10" s="54">
        <f t="shared" si="0"/>
        <v>0.26388888888888884</v>
      </c>
      <c r="H10" s="63"/>
      <c r="J10" s="61"/>
      <c r="K10" s="49"/>
      <c r="L10" s="63"/>
      <c r="M10" s="61"/>
      <c r="N10" s="49"/>
      <c r="O10" s="63"/>
      <c r="P10" s="61" t="s">
        <v>43</v>
      </c>
      <c r="Q10" s="3">
        <f>G10</f>
        <v>0.26388888888888884</v>
      </c>
      <c r="R10" s="62">
        <f>IF(P10=$A$4,Q10+($B$4/(24*60)),Q10+($B$5/(24*60)))</f>
        <v>0.28472222222222215</v>
      </c>
      <c r="S10" s="61"/>
      <c r="T10" s="49"/>
      <c r="U10" s="63"/>
      <c r="V10" s="67"/>
      <c r="W10" s="59"/>
      <c r="X10" s="68"/>
      <c r="Y10" s="61"/>
      <c r="Z10" s="49"/>
      <c r="AA10" s="63"/>
      <c r="AB10" s="61" t="s">
        <v>42</v>
      </c>
      <c r="AC10" s="3">
        <f>E10</f>
        <v>0.26388888888888884</v>
      </c>
      <c r="AD10" s="62">
        <f>IF(AB10=$A$4,AC10+($B$4/(24*60)),AC10+($B$5/(24*60)))</f>
        <v>0.30555555555555552</v>
      </c>
      <c r="AE10" s="67"/>
      <c r="AF10" s="59"/>
      <c r="AG10" s="68"/>
      <c r="AH10" s="61"/>
      <c r="AI10" s="49"/>
      <c r="AJ10" s="63"/>
      <c r="AK10" s="61"/>
      <c r="AL10" s="49"/>
      <c r="AM10" s="63"/>
      <c r="AN10" s="61"/>
      <c r="AO10" s="49"/>
      <c r="AP10" s="63"/>
      <c r="AQ10" s="61"/>
      <c r="AR10" s="49"/>
      <c r="AS10" s="63"/>
      <c r="AT10" s="61"/>
      <c r="AU10" s="49"/>
      <c r="AV10" s="63"/>
      <c r="AW10" s="61"/>
      <c r="AX10" s="49"/>
      <c r="AY10" s="63"/>
      <c r="AZ10" s="61"/>
      <c r="BA10" s="49"/>
      <c r="BB10" s="63"/>
      <c r="BC10" s="61"/>
      <c r="BD10" s="49"/>
      <c r="BE10" s="63"/>
    </row>
    <row r="11" spans="1:57" x14ac:dyDescent="0.25">
      <c r="D11" s="730"/>
      <c r="E11" s="116">
        <f t="shared" si="1"/>
        <v>0.27430555555555552</v>
      </c>
      <c r="F11" s="160"/>
      <c r="G11" s="80">
        <f t="shared" si="0"/>
        <v>0.27430555555555552</v>
      </c>
      <c r="H11" s="63"/>
      <c r="J11" s="61"/>
      <c r="K11" s="49"/>
      <c r="L11" s="63"/>
      <c r="M11" s="61"/>
      <c r="N11" s="49"/>
      <c r="O11" s="63"/>
      <c r="P11" s="61"/>
      <c r="Q11" s="49"/>
      <c r="R11" s="63"/>
      <c r="S11" s="61"/>
      <c r="T11" s="49"/>
      <c r="U11" s="63"/>
      <c r="V11" s="61" t="s">
        <v>43</v>
      </c>
      <c r="W11" s="81">
        <f>G11</f>
        <v>0.27430555555555552</v>
      </c>
      <c r="X11" s="62">
        <f>IF(V11=$A$4,W11+($B$4/(24*60)),W11+($B$5/(24*60)))</f>
        <v>0.29513888888888884</v>
      </c>
      <c r="Y11" s="61"/>
      <c r="Z11" s="49"/>
      <c r="AA11" s="63"/>
      <c r="AB11" s="67"/>
      <c r="AC11" s="59"/>
      <c r="AD11" s="68"/>
      <c r="AE11" s="61" t="s">
        <v>42</v>
      </c>
      <c r="AF11" s="3">
        <f>E11</f>
        <v>0.27430555555555552</v>
      </c>
      <c r="AG11" s="62">
        <f>IF(AE11=$A$4,AF11+($B$4/(24*60)),AF11+($B$5/(24*60)))</f>
        <v>0.31597222222222221</v>
      </c>
      <c r="AH11" s="61"/>
      <c r="AI11" s="49"/>
      <c r="AJ11" s="63"/>
      <c r="AK11" s="61"/>
      <c r="AL11" s="49"/>
      <c r="AM11" s="63"/>
      <c r="AN11" s="61"/>
      <c r="AO11" s="49"/>
      <c r="AP11" s="63"/>
      <c r="AQ11" s="61"/>
      <c r="AR11" s="49"/>
      <c r="AS11" s="63"/>
      <c r="AT11" s="61"/>
      <c r="AU11" s="49"/>
      <c r="AV11" s="63"/>
      <c r="AW11" s="61"/>
      <c r="AX11" s="49"/>
      <c r="AY11" s="63"/>
      <c r="AZ11" s="61"/>
      <c r="BA11" s="49"/>
      <c r="BB11" s="63"/>
      <c r="BC11" s="61"/>
      <c r="BD11" s="49"/>
      <c r="BE11" s="63"/>
    </row>
    <row r="12" spans="1:57" ht="15.75" thickBot="1" x14ac:dyDescent="0.3">
      <c r="D12" s="731"/>
      <c r="E12" s="117">
        <f t="shared" si="1"/>
        <v>0.28472222222222221</v>
      </c>
      <c r="F12" s="161"/>
      <c r="G12" s="52">
        <f t="shared" si="0"/>
        <v>0.28472222222222221</v>
      </c>
      <c r="H12" s="66"/>
      <c r="J12" s="61" t="s">
        <v>42</v>
      </c>
      <c r="K12" s="3">
        <f>E12</f>
        <v>0.28472222222222221</v>
      </c>
      <c r="L12" s="62">
        <f>IF(J12=$A$4,K12+($B$4/(24*60)),K12+($B$5/(24*60)))</f>
        <v>0.3263888888888889</v>
      </c>
      <c r="M12" s="61" t="s">
        <v>43</v>
      </c>
      <c r="N12" s="3">
        <f>G12</f>
        <v>0.28472222222222221</v>
      </c>
      <c r="O12" s="62">
        <f>IF(M12=$A$4,N12+($B$4/(24*60)),N12+($B$5/(24*60)))</f>
        <v>0.30555555555555552</v>
      </c>
      <c r="P12" s="61"/>
      <c r="Q12" s="49"/>
      <c r="R12" s="63"/>
      <c r="S12" s="61"/>
      <c r="T12" s="49"/>
      <c r="U12" s="63"/>
      <c r="V12" s="67"/>
      <c r="W12" s="59"/>
      <c r="X12" s="68"/>
      <c r="Y12" s="61"/>
      <c r="Z12" s="49"/>
      <c r="AA12" s="63"/>
      <c r="AB12" s="67"/>
      <c r="AC12" s="59"/>
      <c r="AD12" s="68"/>
      <c r="AE12" s="67"/>
      <c r="AF12" s="59"/>
      <c r="AG12" s="68"/>
      <c r="AH12" s="61"/>
      <c r="AI12" s="49"/>
      <c r="AJ12" s="63"/>
      <c r="AK12" s="61"/>
      <c r="AL12" s="49"/>
      <c r="AM12" s="63"/>
      <c r="AN12" s="61"/>
      <c r="AO12" s="49"/>
      <c r="AP12" s="63"/>
      <c r="AQ12" s="61"/>
      <c r="AR12" s="49"/>
      <c r="AS12" s="63"/>
      <c r="AT12" s="61"/>
      <c r="AU12" s="49"/>
      <c r="AV12" s="63"/>
      <c r="AW12" s="61"/>
      <c r="AX12" s="49"/>
      <c r="AY12" s="63"/>
      <c r="AZ12" s="61"/>
      <c r="BA12" s="49"/>
      <c r="BB12" s="63"/>
      <c r="BC12" s="61"/>
      <c r="BD12" s="49"/>
      <c r="BE12" s="63"/>
    </row>
    <row r="13" spans="1:57" ht="15" customHeight="1" x14ac:dyDescent="0.25">
      <c r="D13" s="732" t="str">
        <f>RIGHT(D9,2)&amp;" às "&amp;LEFT(RIGHT(D9,2),1)+1&amp;"h"</f>
        <v>7h às 8h</v>
      </c>
      <c r="E13" s="118">
        <f t="shared" si="1"/>
        <v>0.2951388888888889</v>
      </c>
      <c r="F13" s="162"/>
      <c r="G13" s="58">
        <f t="shared" si="0"/>
        <v>0.2951388888888889</v>
      </c>
      <c r="H13" s="102"/>
      <c r="J13" s="61"/>
      <c r="K13" s="49"/>
      <c r="L13" s="63"/>
      <c r="M13" s="61"/>
      <c r="N13" s="49"/>
      <c r="O13" s="63"/>
      <c r="P13" s="61" t="s">
        <v>42</v>
      </c>
      <c r="Q13" s="3">
        <f>E13</f>
        <v>0.2951388888888889</v>
      </c>
      <c r="R13" s="62">
        <f>IF(P13=$A$4,Q13+($B$4/(24*60)),Q13+($B$5/(24*60)))</f>
        <v>0.33680555555555558</v>
      </c>
      <c r="S13" s="61" t="s">
        <v>43</v>
      </c>
      <c r="T13" s="3">
        <f>G13</f>
        <v>0.2951388888888889</v>
      </c>
      <c r="U13" s="62">
        <f>IF(S13=$A$4,T13+($B$4/(24*60)),T13+($B$5/(24*60)))</f>
        <v>0.31597222222222221</v>
      </c>
      <c r="V13" s="67"/>
      <c r="W13" s="59"/>
      <c r="X13" s="68"/>
      <c r="Y13" s="61"/>
      <c r="Z13" s="49"/>
      <c r="AA13" s="63"/>
      <c r="AB13" s="61"/>
      <c r="AC13" s="49"/>
      <c r="AD13" s="63"/>
      <c r="AE13" s="67"/>
      <c r="AF13" s="59"/>
      <c r="AG13" s="68"/>
      <c r="AH13" s="61"/>
      <c r="AI13" s="49"/>
      <c r="AJ13" s="63"/>
      <c r="AK13" s="61"/>
      <c r="AL13" s="49"/>
      <c r="AM13" s="63"/>
      <c r="AN13" s="61"/>
      <c r="AO13" s="49"/>
      <c r="AP13" s="63"/>
      <c r="AQ13" s="61"/>
      <c r="AR13" s="49"/>
      <c r="AS13" s="63"/>
      <c r="AT13" s="61"/>
      <c r="AU13" s="49"/>
      <c r="AV13" s="63"/>
      <c r="AW13" s="61"/>
      <c r="AX13" s="49"/>
      <c r="AY13" s="63"/>
      <c r="AZ13" s="61"/>
      <c r="BA13" s="49"/>
      <c r="BB13" s="63"/>
      <c r="BC13" s="61"/>
      <c r="BD13" s="49"/>
      <c r="BE13" s="63"/>
    </row>
    <row r="14" spans="1:57" x14ac:dyDescent="0.25">
      <c r="D14" s="732"/>
      <c r="E14" s="111">
        <f t="shared" si="1"/>
        <v>0.30555555555555558</v>
      </c>
      <c r="F14" s="21"/>
      <c r="G14" s="82">
        <f t="shared" si="0"/>
        <v>0.30555555555555558</v>
      </c>
      <c r="H14" s="63"/>
      <c r="J14" s="61"/>
      <c r="K14" s="49"/>
      <c r="L14" s="63"/>
      <c r="M14" s="61"/>
      <c r="N14" s="49"/>
      <c r="O14" s="63"/>
      <c r="P14" s="61"/>
      <c r="Q14" s="49"/>
      <c r="R14" s="63"/>
      <c r="S14" s="61"/>
      <c r="T14" s="49"/>
      <c r="U14" s="63"/>
      <c r="V14" s="61" t="s">
        <v>42</v>
      </c>
      <c r="W14" s="81">
        <f>E14</f>
        <v>0.30555555555555558</v>
      </c>
      <c r="X14" s="62">
        <f>IF(V14=$A$4,W14+($B$4/(24*60)),W14+($B$5/(24*60)))</f>
        <v>0.34722222222222227</v>
      </c>
      <c r="Y14" s="61" t="s">
        <v>43</v>
      </c>
      <c r="Z14" s="3">
        <f>G14</f>
        <v>0.30555555555555558</v>
      </c>
      <c r="AA14" s="62">
        <f>IF(Y14=$A$4,Z14+($B$4/(24*60)),Z14+($B$5/(24*60)))</f>
        <v>0.3263888888888889</v>
      </c>
      <c r="AB14" s="61"/>
      <c r="AC14" s="49"/>
      <c r="AD14" s="63"/>
      <c r="AE14" s="61"/>
      <c r="AF14" s="49"/>
      <c r="AG14" s="63"/>
      <c r="AH14" s="61"/>
      <c r="AI14" s="49"/>
      <c r="AJ14" s="63"/>
      <c r="AK14" s="61"/>
      <c r="AL14" s="49"/>
      <c r="AM14" s="63"/>
      <c r="AN14" s="61"/>
      <c r="AO14" s="49"/>
      <c r="AP14" s="63"/>
      <c r="AQ14" s="61"/>
      <c r="AR14" s="49"/>
      <c r="AS14" s="63"/>
      <c r="AT14" s="61"/>
      <c r="AU14" s="49"/>
      <c r="AV14" s="63"/>
      <c r="AW14" s="61"/>
      <c r="AX14" s="49"/>
      <c r="AY14" s="63"/>
      <c r="AZ14" s="61"/>
      <c r="BA14" s="49"/>
      <c r="BB14" s="63"/>
      <c r="BC14" s="61"/>
      <c r="BD14" s="49"/>
      <c r="BE14" s="63"/>
    </row>
    <row r="15" spans="1:57" x14ac:dyDescent="0.25">
      <c r="D15" s="732"/>
      <c r="E15" s="112">
        <f t="shared" si="1"/>
        <v>0.31597222222222227</v>
      </c>
      <c r="F15" s="91">
        <v>0.3125</v>
      </c>
      <c r="G15" s="84">
        <f t="shared" si="0"/>
        <v>0.31597222222222227</v>
      </c>
      <c r="H15" s="127">
        <v>0.3125</v>
      </c>
      <c r="J15" s="61"/>
      <c r="K15" s="49"/>
      <c r="L15" s="63"/>
      <c r="M15" s="61" t="s">
        <v>42</v>
      </c>
      <c r="N15" s="3">
        <f>E15</f>
        <v>0.31597222222222227</v>
      </c>
      <c r="O15" s="62">
        <f>IF(M15=$A$4,N15+($B$4/(24*60)),N15+($B$5/(24*60)))</f>
        <v>0.35763888888888895</v>
      </c>
      <c r="P15" s="61"/>
      <c r="Q15" s="49"/>
      <c r="R15" s="63"/>
      <c r="S15" s="61"/>
      <c r="T15" s="49"/>
      <c r="U15" s="63"/>
      <c r="V15" s="67"/>
      <c r="W15" s="59"/>
      <c r="X15" s="68"/>
      <c r="Y15" s="61"/>
      <c r="Z15" s="49"/>
      <c r="AA15" s="63"/>
      <c r="AB15" s="61" t="s">
        <v>43</v>
      </c>
      <c r="AC15" s="3">
        <f>G15</f>
        <v>0.31597222222222227</v>
      </c>
      <c r="AD15" s="62">
        <f>IF(AB15=$A$4,AC15+($B$4/(24*60)),AC15+($B$5/(24*60)))</f>
        <v>0.33680555555555558</v>
      </c>
      <c r="AE15" s="61"/>
      <c r="AF15" s="49"/>
      <c r="AG15" s="63"/>
      <c r="AH15" s="61" t="s">
        <v>42</v>
      </c>
      <c r="AI15" s="3">
        <f>F15</f>
        <v>0.3125</v>
      </c>
      <c r="AJ15" s="62">
        <f>IF(AH15=$A$4,AI15+($B$4/(24*60)),AI15+($B$5/(24*60)))</f>
        <v>0.35416666666666669</v>
      </c>
      <c r="AK15" s="61" t="s">
        <v>43</v>
      </c>
      <c r="AL15" s="3">
        <f>H15</f>
        <v>0.3125</v>
      </c>
      <c r="AM15" s="62">
        <f>IF(AK15=$A$4,AL15+($B$4/(24*60)),AL15+($B$5/(24*60)))</f>
        <v>0.33333333333333331</v>
      </c>
      <c r="AN15" s="61"/>
      <c r="AO15" s="49"/>
      <c r="AP15" s="63"/>
      <c r="AQ15" s="61"/>
      <c r="AR15" s="49"/>
      <c r="AS15" s="63"/>
      <c r="AT15" s="61"/>
      <c r="AU15" s="49"/>
      <c r="AV15" s="63"/>
      <c r="AW15" s="61"/>
      <c r="AX15" s="49"/>
      <c r="AY15" s="63"/>
      <c r="AZ15" s="61"/>
      <c r="BA15" s="49"/>
      <c r="BB15" s="63"/>
      <c r="BC15" s="61"/>
      <c r="BD15" s="49"/>
      <c r="BE15" s="63"/>
    </row>
    <row r="16" spans="1:57" ht="15.75" thickBot="1" x14ac:dyDescent="0.3">
      <c r="D16" s="732"/>
      <c r="E16" s="119">
        <f t="shared" si="1"/>
        <v>0.32638888888888895</v>
      </c>
      <c r="F16" s="130">
        <f t="shared" ref="F16:F63" si="3">F15+(15/(24*60))</f>
        <v>0.32291666666666669</v>
      </c>
      <c r="G16" s="88">
        <f t="shared" si="0"/>
        <v>0.32638888888888895</v>
      </c>
      <c r="H16" s="131">
        <f t="shared" ref="H16:H63" si="4">H15+(15/(24*60))</f>
        <v>0.32291666666666669</v>
      </c>
      <c r="J16" s="61"/>
      <c r="K16" s="49"/>
      <c r="L16" s="63"/>
      <c r="M16" s="61"/>
      <c r="N16" s="49"/>
      <c r="O16" s="63"/>
      <c r="P16" s="61"/>
      <c r="Q16" s="49"/>
      <c r="R16" s="63"/>
      <c r="S16" s="61" t="s">
        <v>42</v>
      </c>
      <c r="T16" s="3">
        <f>E16</f>
        <v>0.32638888888888895</v>
      </c>
      <c r="U16" s="62">
        <f>IF(S16=$A$4,T16+($B$4/(24*60)),T16+($B$5/(24*60)))</f>
        <v>0.36805555555555564</v>
      </c>
      <c r="V16" s="67"/>
      <c r="W16" s="59"/>
      <c r="X16" s="68"/>
      <c r="Y16" s="61"/>
      <c r="Z16" s="49"/>
      <c r="AA16" s="63"/>
      <c r="AB16" s="67"/>
      <c r="AC16" s="59"/>
      <c r="AD16" s="68"/>
      <c r="AE16" s="61" t="s">
        <v>43</v>
      </c>
      <c r="AF16" s="3">
        <f>G16</f>
        <v>0.32638888888888895</v>
      </c>
      <c r="AG16" s="62">
        <f>IF(AE16=$A$4,AF16+($B$4/(24*60)),AF16+($B$5/(24*60)))</f>
        <v>0.34722222222222227</v>
      </c>
      <c r="AH16" s="61"/>
      <c r="AI16" s="49"/>
      <c r="AJ16" s="21"/>
      <c r="AK16" s="59"/>
      <c r="AL16" s="59"/>
      <c r="AM16" s="59"/>
      <c r="AN16" s="61" t="s">
        <v>42</v>
      </c>
      <c r="AO16" s="3">
        <f>F16</f>
        <v>0.32291666666666669</v>
      </c>
      <c r="AP16" s="62">
        <f>IF(AN16=$A$4,AO16+($B$4/(24*60)),AO16+($B$5/(24*60)))</f>
        <v>0.36458333333333337</v>
      </c>
      <c r="AQ16" s="61" t="s">
        <v>43</v>
      </c>
      <c r="AR16" s="3">
        <f>H16</f>
        <v>0.32291666666666669</v>
      </c>
      <c r="AS16" s="62">
        <f>IF(AQ16=$A$4,AR16+($B$4/(24*60)),AR16+($B$5/(24*60)))</f>
        <v>0.34375</v>
      </c>
      <c r="AT16" s="61"/>
      <c r="AU16" s="49"/>
      <c r="AV16" s="63"/>
      <c r="AW16" s="61"/>
      <c r="AX16" s="49"/>
      <c r="AY16" s="63"/>
      <c r="AZ16" s="61"/>
      <c r="BA16" s="49"/>
      <c r="BB16" s="63"/>
      <c r="BC16" s="61"/>
      <c r="BD16" s="49"/>
      <c r="BE16" s="63"/>
    </row>
    <row r="17" spans="4:57" ht="15" customHeight="1" x14ac:dyDescent="0.25">
      <c r="D17" s="726" t="str">
        <f>RIGHT(D13,2)&amp;" às "&amp;LEFT(RIGHT(D13,2),1)+1&amp;"h"</f>
        <v>8h às 9h</v>
      </c>
      <c r="E17" s="114">
        <f t="shared" si="1"/>
        <v>0.33680555555555564</v>
      </c>
      <c r="F17" s="132">
        <f t="shared" si="3"/>
        <v>0.33333333333333337</v>
      </c>
      <c r="G17" s="45">
        <f t="shared" si="0"/>
        <v>0.33680555555555564</v>
      </c>
      <c r="H17" s="164">
        <f t="shared" si="4"/>
        <v>0.33333333333333337</v>
      </c>
      <c r="J17" s="61" t="s">
        <v>43</v>
      </c>
      <c r="K17" s="3">
        <f>G17</f>
        <v>0.33680555555555564</v>
      </c>
      <c r="L17" s="62">
        <f>IF(J17=$A$4,K17+($B$4/(24*60)),K17+($B$5/(24*60)))</f>
        <v>0.35763888888888895</v>
      </c>
      <c r="M17" s="61"/>
      <c r="N17" s="49"/>
      <c r="O17" s="63"/>
      <c r="P17" s="61"/>
      <c r="Q17" s="49"/>
      <c r="R17" s="63"/>
      <c r="S17" s="61"/>
      <c r="T17" s="49"/>
      <c r="U17" s="63"/>
      <c r="V17" s="67"/>
      <c r="W17" s="59"/>
      <c r="X17" s="68"/>
      <c r="Y17" s="61" t="s">
        <v>42</v>
      </c>
      <c r="Z17" s="3">
        <f>E17</f>
        <v>0.33680555555555564</v>
      </c>
      <c r="AA17" s="62">
        <f>IF(Y17=$A$4,Z17+($B$4/(24*60)),Z17+($B$5/(24*60)))</f>
        <v>0.37847222222222232</v>
      </c>
      <c r="AB17" s="61"/>
      <c r="AC17" s="49"/>
      <c r="AD17" s="63"/>
      <c r="AE17" s="67"/>
      <c r="AF17" s="59"/>
      <c r="AG17" s="68"/>
      <c r="AH17" s="61"/>
      <c r="AI17" s="49"/>
      <c r="AJ17" s="63"/>
      <c r="AK17" s="61"/>
      <c r="AL17" s="49"/>
      <c r="AM17" s="63"/>
      <c r="AN17" s="61"/>
      <c r="AO17" s="3"/>
      <c r="AP17" s="62"/>
      <c r="AQ17" s="61"/>
      <c r="AR17" s="49"/>
      <c r="AS17" s="63"/>
      <c r="AT17" s="61" t="s">
        <v>42</v>
      </c>
      <c r="AU17" s="3">
        <f>F17</f>
        <v>0.33333333333333337</v>
      </c>
      <c r="AV17" s="62">
        <f>IF(AT17=$A$4,AU17+($B$4/(24*60)),AU17+($B$5/(24*60)))</f>
        <v>0.37500000000000006</v>
      </c>
      <c r="AW17" s="61" t="s">
        <v>43</v>
      </c>
      <c r="AX17" s="3">
        <f>H17</f>
        <v>0.33333333333333337</v>
      </c>
      <c r="AY17" s="62">
        <f>IF(AW17=$A$4,AX17+($B$4/(24*60)),AX17+($B$5/(24*60)))</f>
        <v>0.35416666666666669</v>
      </c>
      <c r="AZ17" s="61"/>
      <c r="BA17" s="49"/>
      <c r="BB17" s="63"/>
      <c r="BC17" s="61"/>
      <c r="BD17" s="49"/>
      <c r="BE17" s="63"/>
    </row>
    <row r="18" spans="4:57" ht="15" customHeight="1" x14ac:dyDescent="0.25">
      <c r="D18" s="727"/>
      <c r="E18" s="115">
        <f t="shared" si="1"/>
        <v>0.34722222222222232</v>
      </c>
      <c r="F18" s="127">
        <f t="shared" si="3"/>
        <v>0.34375000000000006</v>
      </c>
      <c r="G18" s="54">
        <f t="shared" si="0"/>
        <v>0.34722222222222232</v>
      </c>
      <c r="H18" s="165">
        <f t="shared" si="4"/>
        <v>0.34375000000000006</v>
      </c>
      <c r="J18" s="61"/>
      <c r="K18" s="49"/>
      <c r="L18" s="63"/>
      <c r="M18" s="61"/>
      <c r="N18" s="49"/>
      <c r="O18" s="63"/>
      <c r="P18" s="61" t="s">
        <v>43</v>
      </c>
      <c r="Q18" s="3">
        <f>G18</f>
        <v>0.34722222222222232</v>
      </c>
      <c r="R18" s="62">
        <f>IF(P18=$A$4,Q18+($B$4/(24*60)),Q18+($B$5/(24*60)))</f>
        <v>0.36805555555555564</v>
      </c>
      <c r="S18" s="61"/>
      <c r="T18" s="49"/>
      <c r="U18" s="63"/>
      <c r="V18" s="67"/>
      <c r="W18" s="59"/>
      <c r="X18" s="68"/>
      <c r="Y18" s="61"/>
      <c r="Z18" s="49"/>
      <c r="AA18" s="63"/>
      <c r="AB18" s="61" t="s">
        <v>42</v>
      </c>
      <c r="AC18" s="3">
        <f>E18</f>
        <v>0.34722222222222232</v>
      </c>
      <c r="AD18" s="62">
        <f>IF(AB18=$A$4,AC18+($B$4/(24*60)),AC18+($B$5/(24*60)))</f>
        <v>0.38888888888888901</v>
      </c>
      <c r="AE18" s="61"/>
      <c r="AF18" s="49"/>
      <c r="AG18" s="63"/>
      <c r="AH18" s="61"/>
      <c r="AI18" s="49"/>
      <c r="AJ18" s="63"/>
      <c r="AK18" s="61" t="s">
        <v>42</v>
      </c>
      <c r="AL18" s="3">
        <f>F18</f>
        <v>0.34375000000000006</v>
      </c>
      <c r="AM18" s="62">
        <f>IF(AK18=$A$4,AL18+($B$4/(24*60)),AL18+($B$5/(24*60)))</f>
        <v>0.38541666666666674</v>
      </c>
      <c r="AN18" s="61"/>
      <c r="AO18" s="49"/>
      <c r="AP18" s="63"/>
      <c r="AQ18" s="61"/>
      <c r="AR18" s="3"/>
      <c r="AS18" s="62"/>
      <c r="AT18" s="61"/>
      <c r="AU18" s="49"/>
      <c r="AV18" s="63"/>
      <c r="AW18" s="61"/>
      <c r="AX18" s="49"/>
      <c r="AY18" s="63"/>
      <c r="AZ18" s="61" t="s">
        <v>43</v>
      </c>
      <c r="BA18" s="3">
        <f>H18</f>
        <v>0.34375000000000006</v>
      </c>
      <c r="BB18" s="62">
        <f>IF(AZ18=$A$4,BA18+($B$4/(24*60)),BA18+($B$5/(24*60)))</f>
        <v>0.36458333333333337</v>
      </c>
      <c r="BC18" s="61"/>
      <c r="BD18" s="3"/>
      <c r="BE18" s="62"/>
    </row>
    <row r="19" spans="4:57" ht="15" customHeight="1" x14ac:dyDescent="0.25">
      <c r="D19" s="727"/>
      <c r="E19" s="116">
        <f t="shared" si="1"/>
        <v>0.35763888888888901</v>
      </c>
      <c r="F19" s="95">
        <f t="shared" si="3"/>
        <v>0.35416666666666674</v>
      </c>
      <c r="G19" s="80">
        <f t="shared" si="0"/>
        <v>0.35763888888888901</v>
      </c>
      <c r="H19" s="166">
        <f t="shared" si="4"/>
        <v>0.35416666666666674</v>
      </c>
      <c r="J19" s="61"/>
      <c r="K19" s="49"/>
      <c r="L19" s="63"/>
      <c r="M19" s="61"/>
      <c r="N19" s="49"/>
      <c r="O19" s="63"/>
      <c r="P19" s="61"/>
      <c r="Q19" s="49"/>
      <c r="R19" s="63"/>
      <c r="S19" s="61"/>
      <c r="T19" s="49"/>
      <c r="U19" s="63"/>
      <c r="V19" s="61" t="s">
        <v>43</v>
      </c>
      <c r="W19" s="81">
        <f>G19</f>
        <v>0.35763888888888901</v>
      </c>
      <c r="X19" s="62">
        <f>IF(V19=$A$4,W19+($B$4/(24*60)),W19+($B$5/(24*60)))</f>
        <v>0.37847222222222232</v>
      </c>
      <c r="Y19" s="61"/>
      <c r="Z19" s="49"/>
      <c r="AA19" s="63"/>
      <c r="AB19" s="61"/>
      <c r="AC19" s="49"/>
      <c r="AD19" s="63"/>
      <c r="AE19" s="61" t="s">
        <v>42</v>
      </c>
      <c r="AF19" s="3">
        <f>E19</f>
        <v>0.35763888888888901</v>
      </c>
      <c r="AG19" s="62">
        <f>IF(AE19=$A$4,AF19+($B$4/(24*60)),AF19+($B$5/(24*60)))</f>
        <v>0.39930555555555569</v>
      </c>
      <c r="AH19" s="61"/>
      <c r="AI19" s="49"/>
      <c r="AJ19" s="63"/>
      <c r="AK19" s="61"/>
      <c r="AL19" s="49"/>
      <c r="AM19" s="63"/>
      <c r="AN19" s="61"/>
      <c r="AO19" s="49"/>
      <c r="AP19" s="63"/>
      <c r="AQ19" s="61" t="s">
        <v>42</v>
      </c>
      <c r="AR19" s="3">
        <f>H19</f>
        <v>0.35416666666666674</v>
      </c>
      <c r="AS19" s="62">
        <f>IF(AQ19=$A$4,AR19+($B$4/(24*60)),AR19+($B$5/(24*60)))</f>
        <v>0.39583333333333343</v>
      </c>
      <c r="AT19" s="61"/>
      <c r="AU19" s="3"/>
      <c r="AV19" s="62"/>
      <c r="AW19" s="61"/>
      <c r="AX19" s="49"/>
      <c r="AY19" s="63"/>
      <c r="AZ19" s="61"/>
      <c r="BA19" s="49"/>
      <c r="BB19" s="63"/>
      <c r="BC19" s="61" t="s">
        <v>43</v>
      </c>
      <c r="BD19" s="3">
        <f>H19</f>
        <v>0.35416666666666674</v>
      </c>
      <c r="BE19" s="62">
        <f>IF(BC19=$A$4,BD19+($B$4/(24*60)),BD19+($B$5/(24*60)))</f>
        <v>0.37500000000000006</v>
      </c>
    </row>
    <row r="20" spans="4:57" ht="15.75" customHeight="1" thickBot="1" x14ac:dyDescent="0.3">
      <c r="D20" s="728"/>
      <c r="E20" s="117">
        <f t="shared" si="1"/>
        <v>0.36805555555555569</v>
      </c>
      <c r="F20" s="133">
        <f t="shared" si="3"/>
        <v>0.36458333333333343</v>
      </c>
      <c r="G20" s="122">
        <f t="shared" si="0"/>
        <v>0.36805555555555569</v>
      </c>
      <c r="H20" s="167">
        <f t="shared" si="4"/>
        <v>0.36458333333333343</v>
      </c>
      <c r="J20" s="61" t="s">
        <v>42</v>
      </c>
      <c r="K20" s="3">
        <f>E20</f>
        <v>0.36805555555555569</v>
      </c>
      <c r="L20" s="62">
        <f>IF(J20=$A$4,K20+($B$4/(24*60)),K20+($B$5/(24*60)))</f>
        <v>0.40972222222222238</v>
      </c>
      <c r="M20" s="61" t="s">
        <v>43</v>
      </c>
      <c r="N20" s="3">
        <f>G20</f>
        <v>0.36805555555555569</v>
      </c>
      <c r="O20" s="62">
        <f>IF(M20=$A$4,N20+($B$4/(24*60)),N20+($B$5/(24*60)))</f>
        <v>0.38888888888888901</v>
      </c>
      <c r="P20" s="61"/>
      <c r="Q20" s="49"/>
      <c r="R20" s="63"/>
      <c r="S20" s="61"/>
      <c r="T20" s="49"/>
      <c r="U20" s="63"/>
      <c r="V20" s="67"/>
      <c r="W20" s="59"/>
      <c r="X20" s="68"/>
      <c r="Y20" s="61"/>
      <c r="Z20" s="49"/>
      <c r="AA20" s="63"/>
      <c r="AB20" s="61"/>
      <c r="AC20" s="49"/>
      <c r="AD20" s="63"/>
      <c r="AE20" s="61"/>
      <c r="AF20" s="49"/>
      <c r="AG20" s="63"/>
      <c r="AH20" s="61" t="s">
        <v>43</v>
      </c>
      <c r="AI20" s="3">
        <f>H20</f>
        <v>0.36458333333333343</v>
      </c>
      <c r="AJ20" s="62">
        <f>IF(AH20=$A$4,AI20+($B$4/(24*60)),AI20+($B$5/(24*60)))</f>
        <v>0.38541666666666674</v>
      </c>
      <c r="AK20" s="61"/>
      <c r="AL20" s="49"/>
      <c r="AM20" s="63"/>
      <c r="AN20" s="61"/>
      <c r="AO20" s="49"/>
      <c r="AP20" s="63"/>
      <c r="AQ20" s="61"/>
      <c r="AR20" s="49"/>
      <c r="AS20" s="63"/>
      <c r="AT20" s="61"/>
      <c r="AU20" s="49"/>
      <c r="AV20" s="21"/>
      <c r="AW20" s="61" t="s">
        <v>42</v>
      </c>
      <c r="AX20" s="3">
        <f>H20</f>
        <v>0.36458333333333343</v>
      </c>
      <c r="AY20" s="62">
        <f>IF(AW20=$A$4,AX20+($B$4/(24*60)),AX20+($B$5/(24*60)))</f>
        <v>0.40625000000000011</v>
      </c>
      <c r="AZ20" s="60"/>
      <c r="BA20" s="49"/>
      <c r="BB20" s="63"/>
      <c r="BC20" s="60"/>
      <c r="BD20" s="49"/>
      <c r="BE20" s="63"/>
    </row>
    <row r="21" spans="4:57" ht="15" customHeight="1" x14ac:dyDescent="0.25">
      <c r="D21" s="785" t="str">
        <f>RIGHT(D17,2)&amp;" às "&amp;LEFT(RIGHT(D17,2),1)+1&amp;"h"</f>
        <v>9h às 10h</v>
      </c>
      <c r="E21" s="125">
        <f t="shared" si="1"/>
        <v>0.37847222222222238</v>
      </c>
      <c r="F21" s="139">
        <f t="shared" si="3"/>
        <v>0.37500000000000011</v>
      </c>
      <c r="G21" s="124">
        <f t="shared" si="0"/>
        <v>0.37847222222222238</v>
      </c>
      <c r="H21" s="168">
        <f t="shared" si="4"/>
        <v>0.37500000000000011</v>
      </c>
      <c r="J21" s="61"/>
      <c r="K21" s="49"/>
      <c r="L21" s="63"/>
      <c r="M21" s="61"/>
      <c r="N21" s="49"/>
      <c r="O21" s="63"/>
      <c r="P21" s="61" t="s">
        <v>42</v>
      </c>
      <c r="Q21" s="3">
        <f>E21</f>
        <v>0.37847222222222238</v>
      </c>
      <c r="R21" s="62">
        <f>IF(P21=$A$4,Q21+($B$4/(24*60)),Q21+($B$5/(24*60)))</f>
        <v>0.42013888888888906</v>
      </c>
      <c r="S21" s="61" t="s">
        <v>43</v>
      </c>
      <c r="T21" s="3">
        <f>G21</f>
        <v>0.37847222222222238</v>
      </c>
      <c r="U21" s="62">
        <f>IF(S21=$A$4,T21+($B$4/(24*60)),T21+($B$5/(24*60)))</f>
        <v>0.39930555555555569</v>
      </c>
      <c r="V21" s="67"/>
      <c r="W21" s="59"/>
      <c r="X21" s="68"/>
      <c r="Y21" s="61"/>
      <c r="Z21" s="49"/>
      <c r="AA21" s="63"/>
      <c r="AB21" s="67"/>
      <c r="AC21" s="59"/>
      <c r="AD21" s="68"/>
      <c r="AE21" s="67"/>
      <c r="AF21" s="59"/>
      <c r="AG21" s="68"/>
      <c r="AH21" s="67"/>
      <c r="AI21" s="59"/>
      <c r="AJ21" s="68"/>
      <c r="AK21" s="67"/>
      <c r="AL21" s="59"/>
      <c r="AM21" s="68"/>
      <c r="AN21" s="61" t="s">
        <v>43</v>
      </c>
      <c r="AO21" s="3">
        <f>F21</f>
        <v>0.37500000000000011</v>
      </c>
      <c r="AP21" s="62">
        <f>IF(AN21=$A$4,AO21+($B$4/(24*60)),AO21+($B$5/(24*60)))</f>
        <v>0.39583333333333343</v>
      </c>
      <c r="AQ21" s="67"/>
      <c r="AR21" s="59"/>
      <c r="AS21" s="68"/>
      <c r="AT21" s="67"/>
      <c r="AU21" s="59"/>
      <c r="AV21" s="68"/>
      <c r="AW21" s="67"/>
      <c r="AX21" s="59"/>
      <c r="AY21" s="68"/>
      <c r="AZ21" s="61" t="s">
        <v>42</v>
      </c>
      <c r="BA21" s="3">
        <f>H21</f>
        <v>0.37500000000000011</v>
      </c>
      <c r="BB21" s="62">
        <f>IF(AZ21=$A$4,BA21+($B$4/(24*60)),BA21+($B$5/(24*60)))</f>
        <v>0.4166666666666668</v>
      </c>
      <c r="BC21" s="61"/>
      <c r="BD21" s="3"/>
      <c r="BE21" s="62"/>
    </row>
    <row r="22" spans="4:57" x14ac:dyDescent="0.25">
      <c r="D22" s="732"/>
      <c r="E22" s="111">
        <f>E21+(15/(24*60))</f>
        <v>0.38888888888888906</v>
      </c>
      <c r="F22" s="135">
        <f t="shared" si="3"/>
        <v>0.3854166666666668</v>
      </c>
      <c r="G22" s="82">
        <f t="shared" si="0"/>
        <v>0.38888888888888906</v>
      </c>
      <c r="H22" s="169">
        <f t="shared" si="4"/>
        <v>0.3854166666666668</v>
      </c>
      <c r="J22" s="61"/>
      <c r="K22" s="49"/>
      <c r="L22" s="63"/>
      <c r="M22" s="61"/>
      <c r="N22" s="49"/>
      <c r="O22" s="63"/>
      <c r="P22" s="61"/>
      <c r="Q22" s="49"/>
      <c r="R22" s="63"/>
      <c r="S22" s="61"/>
      <c r="T22" s="49"/>
      <c r="U22" s="63"/>
      <c r="V22" s="61" t="s">
        <v>42</v>
      </c>
      <c r="W22" s="81">
        <f>E22</f>
        <v>0.38888888888888906</v>
      </c>
      <c r="X22" s="62">
        <f>IF(V22=$A$4,W22+($B$4/(24*60)),W22+($B$5/(24*60)))</f>
        <v>0.43055555555555575</v>
      </c>
      <c r="Y22" s="61" t="s">
        <v>43</v>
      </c>
      <c r="Z22" s="3">
        <f>G22</f>
        <v>0.38888888888888906</v>
      </c>
      <c r="AA22" s="62">
        <f>IF(Y22=$A$4,Z22+($B$4/(24*60)),Z22+($B$5/(24*60)))</f>
        <v>0.40972222222222238</v>
      </c>
      <c r="AB22" s="67"/>
      <c r="AC22" s="59"/>
      <c r="AD22" s="68"/>
      <c r="AE22" s="67"/>
      <c r="AF22" s="59"/>
      <c r="AG22" s="68"/>
      <c r="AH22" s="67"/>
      <c r="AI22" s="59"/>
      <c r="AJ22" s="68"/>
      <c r="AK22" s="67"/>
      <c r="AL22" s="59"/>
      <c r="AM22" s="68"/>
      <c r="AN22" s="67"/>
      <c r="AO22" s="59"/>
      <c r="AP22" s="68"/>
      <c r="AQ22" s="67"/>
      <c r="AR22" s="59"/>
      <c r="AS22" s="68"/>
      <c r="AT22" s="61" t="s">
        <v>43</v>
      </c>
      <c r="AU22" s="3">
        <f>F22</f>
        <v>0.3854166666666668</v>
      </c>
      <c r="AV22" s="62">
        <f>IF(AT22=$A$4,AU22+($B$4/(24*60)),AU22+($B$5/(24*60)))</f>
        <v>0.40625000000000011</v>
      </c>
      <c r="AW22" s="67"/>
      <c r="AX22" s="59"/>
      <c r="AY22" s="68"/>
      <c r="AZ22" s="67"/>
      <c r="BA22" s="59"/>
      <c r="BB22" s="68"/>
      <c r="BC22" s="61" t="s">
        <v>42</v>
      </c>
      <c r="BD22" s="3">
        <f>H22</f>
        <v>0.3854166666666668</v>
      </c>
      <c r="BE22" s="62">
        <f>IF(BC22=$A$4,BD22+($B$4/(24*60)),BD22+($B$5/(24*60)))</f>
        <v>0.42708333333333348</v>
      </c>
    </row>
    <row r="23" spans="4:57" x14ac:dyDescent="0.25">
      <c r="D23" s="732"/>
      <c r="E23" s="112">
        <f t="shared" ref="E23:E38" si="5">E22+(15/(24*60))</f>
        <v>0.39930555555555575</v>
      </c>
      <c r="F23" s="91">
        <f t="shared" si="3"/>
        <v>0.39583333333333348</v>
      </c>
      <c r="G23" s="84">
        <f t="shared" si="0"/>
        <v>0.39930555555555575</v>
      </c>
      <c r="H23" s="170">
        <f t="shared" si="4"/>
        <v>0.39583333333333348</v>
      </c>
      <c r="J23" s="61"/>
      <c r="K23" s="49"/>
      <c r="L23" s="63"/>
      <c r="M23" s="61" t="s">
        <v>42</v>
      </c>
      <c r="N23" s="3">
        <f>E23</f>
        <v>0.39930555555555575</v>
      </c>
      <c r="O23" s="62">
        <f>IF(M23=$A$4,N23+($B$4/(24*60)),N23+($B$5/(24*60)))</f>
        <v>0.44097222222222243</v>
      </c>
      <c r="P23" s="61"/>
      <c r="Q23" s="49"/>
      <c r="R23" s="63"/>
      <c r="S23" s="61"/>
      <c r="T23" s="49"/>
      <c r="U23" s="63"/>
      <c r="V23" s="67"/>
      <c r="W23" s="59"/>
      <c r="X23" s="68"/>
      <c r="Y23" s="61"/>
      <c r="Z23" s="49"/>
      <c r="AA23" s="63"/>
      <c r="AB23" s="61" t="s">
        <v>43</v>
      </c>
      <c r="AC23" s="81">
        <f>G23</f>
        <v>0.39930555555555575</v>
      </c>
      <c r="AD23" s="62">
        <f>IF(AB23=$A$4,AC23+($B$4/(24*60)),AC23+($B$5/(24*60)))</f>
        <v>0.42013888888888906</v>
      </c>
      <c r="AE23" s="67"/>
      <c r="AF23" s="59"/>
      <c r="AG23" s="68"/>
      <c r="AH23" s="61" t="s">
        <v>42</v>
      </c>
      <c r="AI23" s="3">
        <f>F23</f>
        <v>0.39583333333333348</v>
      </c>
      <c r="AJ23" s="62">
        <f>IF(AH23=$A$4,AI23+($B$4/(24*60)),AI23+($B$5/(24*60)))</f>
        <v>0.43750000000000017</v>
      </c>
      <c r="AK23" s="61" t="s">
        <v>43</v>
      </c>
      <c r="AL23" s="3">
        <f>H23</f>
        <v>0.39583333333333348</v>
      </c>
      <c r="AM23" s="62">
        <f>IF(AK23=$A$4,AL23+($B$4/(24*60)),AL23+($B$5/(24*60)))</f>
        <v>0.4166666666666668</v>
      </c>
      <c r="AN23" s="67"/>
      <c r="AO23" s="59"/>
      <c r="AP23" s="68"/>
      <c r="AQ23" s="67"/>
      <c r="AR23" s="59"/>
      <c r="AS23" s="68"/>
      <c r="AT23" s="67"/>
      <c r="AU23" s="59"/>
      <c r="AV23" s="68"/>
      <c r="AW23" s="67"/>
      <c r="AX23" s="59"/>
      <c r="AY23" s="68"/>
      <c r="AZ23" s="67"/>
      <c r="BA23" s="59"/>
      <c r="BB23" s="68"/>
      <c r="BC23" s="67"/>
      <c r="BD23" s="59"/>
      <c r="BE23" s="68"/>
    </row>
    <row r="24" spans="4:57" ht="15.75" thickBot="1" x14ac:dyDescent="0.3">
      <c r="D24" s="733"/>
      <c r="E24" s="123">
        <f t="shared" si="5"/>
        <v>0.40972222222222243</v>
      </c>
      <c r="F24" s="136">
        <f t="shared" si="3"/>
        <v>0.40625000000000017</v>
      </c>
      <c r="G24" s="86">
        <f t="shared" si="0"/>
        <v>0.40972222222222243</v>
      </c>
      <c r="H24" s="171">
        <f t="shared" si="4"/>
        <v>0.40625000000000017</v>
      </c>
      <c r="J24" s="61"/>
      <c r="K24" s="49"/>
      <c r="L24" s="63"/>
      <c r="M24" s="61"/>
      <c r="N24" s="49"/>
      <c r="O24" s="63"/>
      <c r="P24" s="61"/>
      <c r="Q24" s="49"/>
      <c r="R24" s="63"/>
      <c r="S24" s="61" t="s">
        <v>42</v>
      </c>
      <c r="T24" s="3">
        <f>E24</f>
        <v>0.40972222222222243</v>
      </c>
      <c r="U24" s="62">
        <f>IF(S24=$A$4,T24+($B$4/(24*60)),T24+($B$5/(24*60)))</f>
        <v>0.45138888888888912</v>
      </c>
      <c r="V24" s="67"/>
      <c r="W24" s="59"/>
      <c r="X24" s="68"/>
      <c r="Y24" s="61"/>
      <c r="Z24" s="49"/>
      <c r="AA24" s="63"/>
      <c r="AB24" s="67"/>
      <c r="AC24" s="59"/>
      <c r="AD24" s="68"/>
      <c r="AE24" s="61" t="s">
        <v>43</v>
      </c>
      <c r="AF24" s="81">
        <f>G24</f>
        <v>0.40972222222222243</v>
      </c>
      <c r="AG24" s="62">
        <f>IF(AE24=$A$4,AF24+($B$4/(24*60)),AF24+($B$5/(24*60)))</f>
        <v>0.43055555555555575</v>
      </c>
      <c r="AH24" s="61"/>
      <c r="AI24" s="49"/>
      <c r="AJ24" s="21"/>
      <c r="AK24" s="59"/>
      <c r="AL24" s="59"/>
      <c r="AM24" s="59"/>
      <c r="AN24" s="61" t="s">
        <v>42</v>
      </c>
      <c r="AO24" s="3">
        <f>F24</f>
        <v>0.40625000000000017</v>
      </c>
      <c r="AP24" s="62">
        <f>IF(AN24=$A$4,AO24+($B$4/(24*60)),AO24+($B$5/(24*60)))</f>
        <v>0.44791666666666685</v>
      </c>
      <c r="AQ24" s="61" t="s">
        <v>43</v>
      </c>
      <c r="AR24" s="3">
        <f>H24</f>
        <v>0.40625000000000017</v>
      </c>
      <c r="AS24" s="62">
        <f>IF(AQ24=$A$4,AR24+($B$4/(24*60)),AR24+($B$5/(24*60)))</f>
        <v>0.42708333333333348</v>
      </c>
      <c r="AT24" s="67"/>
      <c r="AU24" s="59"/>
      <c r="AV24" s="68"/>
      <c r="AW24" s="67"/>
      <c r="AX24" s="59"/>
      <c r="AY24" s="68"/>
      <c r="AZ24" s="67"/>
      <c r="BA24" s="59"/>
      <c r="BB24" s="68"/>
      <c r="BC24" s="67"/>
      <c r="BD24" s="59"/>
      <c r="BE24" s="68"/>
    </row>
    <row r="25" spans="4:57" ht="15" customHeight="1" x14ac:dyDescent="0.25">
      <c r="D25" s="726" t="str">
        <f>RIGHT(D21,3)&amp;" às "&amp;LEFT(RIGHT(D21,3),2)+1&amp;"h"</f>
        <v>10h às 11h</v>
      </c>
      <c r="E25" s="114">
        <f t="shared" si="5"/>
        <v>0.42013888888888912</v>
      </c>
      <c r="F25" s="137">
        <f t="shared" si="3"/>
        <v>0.41666666666666685</v>
      </c>
      <c r="G25" s="45">
        <f t="shared" si="0"/>
        <v>0.42013888888888912</v>
      </c>
      <c r="H25" s="172">
        <f t="shared" si="4"/>
        <v>0.41666666666666685</v>
      </c>
      <c r="J25" s="61" t="s">
        <v>43</v>
      </c>
      <c r="K25" s="3">
        <f>G25</f>
        <v>0.42013888888888912</v>
      </c>
      <c r="L25" s="62">
        <f>IF(J25=$A$4,K25+($B$4/(24*60)),K25+($B$5/(24*60)))</f>
        <v>0.44097222222222243</v>
      </c>
      <c r="M25" s="61"/>
      <c r="N25" s="49"/>
      <c r="O25" s="63"/>
      <c r="P25" s="61"/>
      <c r="Q25" s="49"/>
      <c r="R25" s="63"/>
      <c r="S25" s="61"/>
      <c r="T25" s="49"/>
      <c r="U25" s="63"/>
      <c r="V25" s="67"/>
      <c r="W25" s="59"/>
      <c r="X25" s="68"/>
      <c r="Y25" s="61" t="s">
        <v>42</v>
      </c>
      <c r="Z25" s="3">
        <f>E25</f>
        <v>0.42013888888888912</v>
      </c>
      <c r="AA25" s="62">
        <f>IF(Y25=$A$4,Z25+($B$4/(24*60)),Z25+($B$5/(24*60)))</f>
        <v>0.4618055555555558</v>
      </c>
      <c r="AB25" s="67"/>
      <c r="AC25" s="59"/>
      <c r="AD25" s="68"/>
      <c r="AE25" s="67"/>
      <c r="AF25" s="59"/>
      <c r="AG25" s="68"/>
      <c r="AH25" s="61"/>
      <c r="AI25" s="49"/>
      <c r="AJ25" s="63"/>
      <c r="AK25" s="61"/>
      <c r="AL25" s="49"/>
      <c r="AM25" s="63"/>
      <c r="AN25" s="61"/>
      <c r="AO25" s="3"/>
      <c r="AP25" s="62"/>
      <c r="AQ25" s="61"/>
      <c r="AR25" s="49"/>
      <c r="AS25" s="63"/>
      <c r="AT25" s="61" t="s">
        <v>42</v>
      </c>
      <c r="AU25" s="3">
        <f>F25</f>
        <v>0.41666666666666685</v>
      </c>
      <c r="AV25" s="62">
        <f>IF(AT25=$A$4,AU25+($B$4/(24*60)),AU25+($B$5/(24*60)))</f>
        <v>0.45833333333333354</v>
      </c>
      <c r="AW25" s="61" t="s">
        <v>43</v>
      </c>
      <c r="AX25" s="3">
        <f>H25</f>
        <v>0.41666666666666685</v>
      </c>
      <c r="AY25" s="62">
        <f>IF(AW25=$A$4,AX25+($B$4/(24*60)),AX25+($B$5/(24*60)))</f>
        <v>0.43750000000000017</v>
      </c>
      <c r="AZ25" s="67"/>
      <c r="BA25" s="59"/>
      <c r="BB25" s="68"/>
      <c r="BC25" s="67"/>
      <c r="BD25" s="59"/>
      <c r="BE25" s="68"/>
    </row>
    <row r="26" spans="4:57" ht="15" customHeight="1" x14ac:dyDescent="0.25">
      <c r="D26" s="727"/>
      <c r="E26" s="115">
        <f t="shared" si="5"/>
        <v>0.4305555555555558</v>
      </c>
      <c r="F26" s="127">
        <f t="shared" si="3"/>
        <v>0.42708333333333354</v>
      </c>
      <c r="G26" s="54">
        <f t="shared" si="0"/>
        <v>0.4305555555555558</v>
      </c>
      <c r="H26" s="165">
        <f t="shared" si="4"/>
        <v>0.42708333333333354</v>
      </c>
      <c r="J26" s="61"/>
      <c r="K26" s="49"/>
      <c r="L26" s="63"/>
      <c r="M26" s="61"/>
      <c r="N26" s="49"/>
      <c r="O26" s="63"/>
      <c r="P26" s="61" t="s">
        <v>43</v>
      </c>
      <c r="Q26" s="3">
        <f>G26</f>
        <v>0.4305555555555558</v>
      </c>
      <c r="R26" s="62">
        <f>IF(P26=$A$4,Q26+($B$4/(24*60)),Q26+($B$5/(24*60)))</f>
        <v>0.45138888888888912</v>
      </c>
      <c r="S26" s="61"/>
      <c r="T26" s="49"/>
      <c r="U26" s="63"/>
      <c r="V26" s="67"/>
      <c r="W26" s="59"/>
      <c r="X26" s="68"/>
      <c r="Y26" s="61"/>
      <c r="Z26" s="49"/>
      <c r="AA26" s="63"/>
      <c r="AB26" s="61" t="s">
        <v>42</v>
      </c>
      <c r="AC26" s="81">
        <f>E26</f>
        <v>0.4305555555555558</v>
      </c>
      <c r="AD26" s="62">
        <f>IF(AB26=$A$4,AC26+($B$4/(24*60)),AC26+($B$5/(24*60)))</f>
        <v>0.47222222222222249</v>
      </c>
      <c r="AE26" s="67"/>
      <c r="AF26" s="59"/>
      <c r="AG26" s="68"/>
      <c r="AH26" s="61"/>
      <c r="AI26" s="49"/>
      <c r="AJ26" s="63"/>
      <c r="AK26" s="61" t="s">
        <v>42</v>
      </c>
      <c r="AL26" s="3">
        <f>F26</f>
        <v>0.42708333333333354</v>
      </c>
      <c r="AM26" s="62">
        <f>IF(AK26=$A$4,AL26+($B$4/(24*60)),AL26+($B$5/(24*60)))</f>
        <v>0.46875000000000022</v>
      </c>
      <c r="AN26" s="61"/>
      <c r="AO26" s="49"/>
      <c r="AP26" s="63"/>
      <c r="AQ26" s="61"/>
      <c r="AR26" s="3"/>
      <c r="AS26" s="62"/>
      <c r="AT26" s="61"/>
      <c r="AU26" s="49"/>
      <c r="AV26" s="63"/>
      <c r="AW26" s="61"/>
      <c r="AX26" s="49"/>
      <c r="AY26" s="63"/>
      <c r="AZ26" s="61" t="s">
        <v>43</v>
      </c>
      <c r="BA26" s="3">
        <f>H26</f>
        <v>0.42708333333333354</v>
      </c>
      <c r="BB26" s="62">
        <f>IF(AZ26=$A$4,BA26+($B$4/(24*60)),BA26+($B$5/(24*60)))</f>
        <v>0.44791666666666685</v>
      </c>
      <c r="BC26" s="67"/>
      <c r="BD26" s="59"/>
      <c r="BE26" s="68"/>
    </row>
    <row r="27" spans="4:57" ht="15" customHeight="1" x14ac:dyDescent="0.25">
      <c r="D27" s="727"/>
      <c r="E27" s="116">
        <f t="shared" si="5"/>
        <v>0.44097222222222249</v>
      </c>
      <c r="F27" s="95">
        <f t="shared" si="3"/>
        <v>0.43750000000000022</v>
      </c>
      <c r="G27" s="80">
        <f t="shared" si="0"/>
        <v>0.44097222222222249</v>
      </c>
      <c r="H27" s="173">
        <f t="shared" si="4"/>
        <v>0.43750000000000022</v>
      </c>
      <c r="J27" s="61"/>
      <c r="K27" s="49"/>
      <c r="L27" s="63"/>
      <c r="M27" s="61"/>
      <c r="N27" s="49"/>
      <c r="O27" s="63"/>
      <c r="P27" s="61"/>
      <c r="Q27" s="49"/>
      <c r="R27" s="63"/>
      <c r="S27" s="61"/>
      <c r="T27" s="49"/>
      <c r="U27" s="63"/>
      <c r="V27" s="61" t="s">
        <v>43</v>
      </c>
      <c r="W27" s="81">
        <f>G27</f>
        <v>0.44097222222222249</v>
      </c>
      <c r="X27" s="62">
        <f>IF(V27=$A$4,W27+($B$4/(24*60)),W27+($B$5/(24*60)))</f>
        <v>0.4618055555555558</v>
      </c>
      <c r="Y27" s="61"/>
      <c r="Z27" s="49"/>
      <c r="AA27" s="63"/>
      <c r="AB27" s="67"/>
      <c r="AC27" s="59"/>
      <c r="AD27" s="68"/>
      <c r="AE27" s="61" t="s">
        <v>42</v>
      </c>
      <c r="AF27" s="81">
        <f>E27</f>
        <v>0.44097222222222249</v>
      </c>
      <c r="AG27" s="62">
        <f>IF(AE27=$A$4,AF27+($B$4/(24*60)),AF27+($B$5/(24*60)))</f>
        <v>0.48263888888888917</v>
      </c>
      <c r="AH27" s="61"/>
      <c r="AI27" s="49"/>
      <c r="AJ27" s="63"/>
      <c r="AK27" s="67"/>
      <c r="AL27" s="59"/>
      <c r="AM27" s="68"/>
      <c r="AN27" s="61"/>
      <c r="AO27" s="49"/>
      <c r="AP27" s="63"/>
      <c r="AQ27" s="61" t="s">
        <v>42</v>
      </c>
      <c r="AR27" s="3">
        <f>H27</f>
        <v>0.43750000000000022</v>
      </c>
      <c r="AS27" s="62">
        <f>IF(AQ27=$A$4,AR27+($B$4/(24*60)),AR27+($B$5/(24*60)))</f>
        <v>0.47916666666666691</v>
      </c>
      <c r="AT27" s="61"/>
      <c r="AU27" s="3"/>
      <c r="AV27" s="62"/>
      <c r="AW27" s="61"/>
      <c r="AX27" s="49"/>
      <c r="AY27" s="63"/>
      <c r="AZ27" s="61"/>
      <c r="BA27" s="49"/>
      <c r="BB27" s="63"/>
      <c r="BC27" s="61" t="s">
        <v>43</v>
      </c>
      <c r="BD27" s="3">
        <f>H27</f>
        <v>0.43750000000000022</v>
      </c>
      <c r="BE27" s="62">
        <f>IF(BC27=$A$4,BD27+($B$4/(24*60)),BD27+($B$5/(24*60)))</f>
        <v>0.45833333333333354</v>
      </c>
    </row>
    <row r="28" spans="4:57" ht="15.75" customHeight="1" thickBot="1" x14ac:dyDescent="0.3">
      <c r="D28" s="728"/>
      <c r="E28" s="117">
        <f t="shared" si="5"/>
        <v>0.45138888888888917</v>
      </c>
      <c r="F28" s="96">
        <f t="shared" si="3"/>
        <v>0.44791666666666691</v>
      </c>
      <c r="G28" s="52">
        <f t="shared" si="0"/>
        <v>0.45138888888888917</v>
      </c>
      <c r="H28" s="167">
        <f t="shared" si="4"/>
        <v>0.44791666666666691</v>
      </c>
      <c r="J28" s="61" t="s">
        <v>42</v>
      </c>
      <c r="K28" s="3">
        <f>E28</f>
        <v>0.45138888888888917</v>
      </c>
      <c r="L28" s="62">
        <f>IF(J28=$A$4,K28+($B$4/(24*60)),K28+($B$5/(24*60)))</f>
        <v>0.49305555555555586</v>
      </c>
      <c r="M28" s="61" t="s">
        <v>43</v>
      </c>
      <c r="N28" s="3">
        <f>G28</f>
        <v>0.45138888888888917</v>
      </c>
      <c r="O28" s="62">
        <f>IF(M28=$A$4,N28+($B$4/(24*60)),N28+($B$5/(24*60)))</f>
        <v>0.47222222222222249</v>
      </c>
      <c r="P28" s="61"/>
      <c r="Q28" s="49"/>
      <c r="R28" s="63"/>
      <c r="S28" s="61"/>
      <c r="T28" s="49"/>
      <c r="U28" s="63"/>
      <c r="V28" s="67"/>
      <c r="W28" s="59"/>
      <c r="X28" s="68"/>
      <c r="Y28" s="61"/>
      <c r="Z28" s="49"/>
      <c r="AA28" s="63"/>
      <c r="AB28" s="67"/>
      <c r="AC28" s="59"/>
      <c r="AD28" s="68"/>
      <c r="AE28" s="67"/>
      <c r="AF28" s="59"/>
      <c r="AG28" s="68"/>
      <c r="AH28" s="61" t="s">
        <v>43</v>
      </c>
      <c r="AI28" s="3">
        <f>H28</f>
        <v>0.44791666666666691</v>
      </c>
      <c r="AJ28" s="62">
        <f>IF(AH28=$A$4,AI28+($B$4/(24*60)),AI28+($B$5/(24*60)))</f>
        <v>0.46875000000000022</v>
      </c>
      <c r="AK28" s="67"/>
      <c r="AL28" s="59"/>
      <c r="AM28" s="68"/>
      <c r="AN28" s="61"/>
      <c r="AO28" s="49"/>
      <c r="AP28" s="63"/>
      <c r="AQ28" s="67"/>
      <c r="AR28" s="59"/>
      <c r="AS28" s="68"/>
      <c r="AT28" s="61"/>
      <c r="AU28" s="49"/>
      <c r="AV28" s="21"/>
      <c r="AW28" s="61" t="s">
        <v>42</v>
      </c>
      <c r="AX28" s="3">
        <f>H28</f>
        <v>0.44791666666666691</v>
      </c>
      <c r="AY28" s="62">
        <f>IF(AW28=$A$4,AX28+($B$4/(24*60)),AX28+($B$5/(24*60)))</f>
        <v>0.48958333333333359</v>
      </c>
      <c r="AZ28" s="60"/>
      <c r="BA28" s="49"/>
      <c r="BB28" s="63"/>
      <c r="BC28" s="60"/>
      <c r="BD28" s="49"/>
      <c r="BE28" s="63"/>
    </row>
    <row r="29" spans="4:57" x14ac:dyDescent="0.25">
      <c r="D29" s="711" t="str">
        <f>RIGHT(D25,3)&amp;" às "&amp;LEFT(RIGHT(D25,3),2)+1&amp;"h"</f>
        <v>11h às 12h</v>
      </c>
      <c r="E29" s="125">
        <f t="shared" si="5"/>
        <v>0.46180555555555586</v>
      </c>
      <c r="F29" s="139">
        <f t="shared" si="3"/>
        <v>0.45833333333333359</v>
      </c>
      <c r="G29" s="124">
        <f t="shared" si="0"/>
        <v>0.46180555555555586</v>
      </c>
      <c r="H29" s="168">
        <f t="shared" si="4"/>
        <v>0.45833333333333359</v>
      </c>
      <c r="J29" s="61"/>
      <c r="K29" s="49"/>
      <c r="L29" s="63"/>
      <c r="M29" s="61"/>
      <c r="N29" s="49"/>
      <c r="O29" s="63"/>
      <c r="P29" s="61" t="s">
        <v>42</v>
      </c>
      <c r="Q29" s="3">
        <f>E29</f>
        <v>0.46180555555555586</v>
      </c>
      <c r="R29" s="62">
        <f>IF(P29=$A$4,Q29+($B$4/(24*60)),Q29+($B$5/(24*60)))</f>
        <v>0.50347222222222254</v>
      </c>
      <c r="S29" s="61" t="s">
        <v>43</v>
      </c>
      <c r="T29" s="3">
        <f>G29</f>
        <v>0.46180555555555586</v>
      </c>
      <c r="U29" s="62">
        <f>IF(S29=$A$4,T29+($B$4/(24*60)),T29+($B$5/(24*60)))</f>
        <v>0.48263888888888917</v>
      </c>
      <c r="V29" s="67"/>
      <c r="W29" s="59"/>
      <c r="X29" s="68"/>
      <c r="Y29" s="61"/>
      <c r="Z29" s="49"/>
      <c r="AA29" s="63"/>
      <c r="AB29" s="67"/>
      <c r="AC29" s="59"/>
      <c r="AD29" s="68"/>
      <c r="AE29" s="67"/>
      <c r="AF29" s="59"/>
      <c r="AG29" s="68"/>
      <c r="AH29" s="67"/>
      <c r="AI29" s="59"/>
      <c r="AJ29" s="68"/>
      <c r="AK29" s="67"/>
      <c r="AL29" s="59"/>
      <c r="AM29" s="68"/>
      <c r="AN29" s="61" t="s">
        <v>43</v>
      </c>
      <c r="AO29" s="3">
        <f>F29</f>
        <v>0.45833333333333359</v>
      </c>
      <c r="AP29" s="62">
        <f>IF(AN29=$A$4,AO29+($B$4/(24*60)),AO29+($B$5/(24*60)))</f>
        <v>0.47916666666666691</v>
      </c>
      <c r="AQ29" s="67"/>
      <c r="AR29" s="59"/>
      <c r="AS29" s="68"/>
      <c r="AT29" s="67"/>
      <c r="AU29" s="59"/>
      <c r="AV29" s="68"/>
      <c r="AW29" s="67"/>
      <c r="AX29" s="59"/>
      <c r="AY29" s="68"/>
      <c r="AZ29" s="61" t="s">
        <v>42</v>
      </c>
      <c r="BA29" s="3">
        <f>H29</f>
        <v>0.45833333333333359</v>
      </c>
      <c r="BB29" s="62">
        <f>IF(AZ29=$A$4,BA29+($B$4/(24*60)),BA29+($B$5/(24*60)))</f>
        <v>0.50000000000000022</v>
      </c>
      <c r="BC29" s="61"/>
      <c r="BD29" s="3"/>
      <c r="BE29" s="62"/>
    </row>
    <row r="30" spans="4:57" x14ac:dyDescent="0.25">
      <c r="D30" s="712"/>
      <c r="E30" s="111">
        <f t="shared" si="5"/>
        <v>0.47222222222222254</v>
      </c>
      <c r="F30" s="140">
        <f t="shared" si="3"/>
        <v>0.46875000000000028</v>
      </c>
      <c r="G30" s="82">
        <f t="shared" si="0"/>
        <v>0.47222222222222254</v>
      </c>
      <c r="H30" s="169">
        <f t="shared" si="4"/>
        <v>0.46875000000000028</v>
      </c>
      <c r="J30" s="61"/>
      <c r="K30" s="49"/>
      <c r="L30" s="63"/>
      <c r="M30" s="61"/>
      <c r="N30" s="49"/>
      <c r="O30" s="63"/>
      <c r="P30" s="61"/>
      <c r="Q30" s="49"/>
      <c r="R30" s="63"/>
      <c r="S30" s="61"/>
      <c r="T30" s="49"/>
      <c r="U30" s="63"/>
      <c r="V30" s="61" t="s">
        <v>42</v>
      </c>
      <c r="W30" s="81">
        <f>E30</f>
        <v>0.47222222222222254</v>
      </c>
      <c r="X30" s="62">
        <f>IF(V30=$A$4,W30+($B$4/(24*60)),W30+($B$5/(24*60)))</f>
        <v>0.51388888888888917</v>
      </c>
      <c r="Y30" s="61" t="s">
        <v>43</v>
      </c>
      <c r="Z30" s="3">
        <f>G30</f>
        <v>0.47222222222222254</v>
      </c>
      <c r="AA30" s="62">
        <f>IF(Y30=$A$4,Z30+($B$4/(24*60)),Z30+($B$5/(24*60)))</f>
        <v>0.49305555555555586</v>
      </c>
      <c r="AB30" s="67"/>
      <c r="AC30" s="59"/>
      <c r="AD30" s="68"/>
      <c r="AE30" s="67"/>
      <c r="AF30" s="59"/>
      <c r="AG30" s="68"/>
      <c r="AH30" s="67"/>
      <c r="AI30" s="59"/>
      <c r="AJ30" s="68"/>
      <c r="AK30" s="67"/>
      <c r="AL30" s="59"/>
      <c r="AM30" s="68"/>
      <c r="AN30" s="67"/>
      <c r="AO30" s="59"/>
      <c r="AP30" s="68"/>
      <c r="AQ30" s="67"/>
      <c r="AR30" s="59"/>
      <c r="AS30" s="68"/>
      <c r="AT30" s="61" t="s">
        <v>43</v>
      </c>
      <c r="AU30" s="3">
        <f>F30</f>
        <v>0.46875000000000028</v>
      </c>
      <c r="AV30" s="62">
        <f>IF(AT30=$A$4,AU30+($B$4/(24*60)),AU30+($B$5/(24*60)))</f>
        <v>0.48958333333333359</v>
      </c>
      <c r="AW30" s="67"/>
      <c r="AX30" s="59"/>
      <c r="AY30" s="68"/>
      <c r="AZ30" s="67"/>
      <c r="BA30" s="59"/>
      <c r="BB30" s="68"/>
      <c r="BC30" s="61" t="s">
        <v>42</v>
      </c>
      <c r="BD30" s="3">
        <f>H30</f>
        <v>0.46875000000000028</v>
      </c>
      <c r="BE30" s="62">
        <f>IF(BC30=$A$4,BD30+($B$4/(24*60)),BD30+($B$5/(24*60)))</f>
        <v>0.51041666666666696</v>
      </c>
    </row>
    <row r="31" spans="4:57" x14ac:dyDescent="0.25">
      <c r="D31" s="712"/>
      <c r="E31" s="112">
        <f t="shared" si="5"/>
        <v>0.48263888888888923</v>
      </c>
      <c r="F31" s="91">
        <f t="shared" si="3"/>
        <v>0.47916666666666696</v>
      </c>
      <c r="G31" s="84">
        <f t="shared" si="0"/>
        <v>0.48263888888888923</v>
      </c>
      <c r="H31" s="170">
        <f t="shared" si="4"/>
        <v>0.47916666666666696</v>
      </c>
      <c r="J31" s="61"/>
      <c r="K31" s="49"/>
      <c r="L31" s="63"/>
      <c r="M31" s="61" t="s">
        <v>42</v>
      </c>
      <c r="N31" s="3">
        <f>E31</f>
        <v>0.48263888888888923</v>
      </c>
      <c r="O31" s="62">
        <f>IF(M31=$A$4,N31+($B$4/(24*60)),N31+($B$5/(24*60)))</f>
        <v>0.52430555555555591</v>
      </c>
      <c r="P31" s="61"/>
      <c r="Q31" s="49"/>
      <c r="R31" s="63"/>
      <c r="S31" s="61"/>
      <c r="T31" s="49"/>
      <c r="U31" s="63"/>
      <c r="V31" s="67"/>
      <c r="W31" s="59"/>
      <c r="X31" s="68"/>
      <c r="Y31" s="61"/>
      <c r="Z31" s="49"/>
      <c r="AA31" s="63"/>
      <c r="AB31" s="61" t="s">
        <v>43</v>
      </c>
      <c r="AC31" s="81">
        <f>G31</f>
        <v>0.48263888888888923</v>
      </c>
      <c r="AD31" s="62">
        <f>IF(AB31=$A$4,AC31+($B$4/(24*60)),AC31+($B$5/(24*60)))</f>
        <v>0.50347222222222254</v>
      </c>
      <c r="AE31" s="67"/>
      <c r="AF31" s="59"/>
      <c r="AG31" s="68"/>
      <c r="AH31" s="61" t="s">
        <v>42</v>
      </c>
      <c r="AI31" s="3">
        <f>F31</f>
        <v>0.47916666666666696</v>
      </c>
      <c r="AJ31" s="62">
        <f>IF(AH31=$A$4,AI31+($B$4/(24*60)),AI31+($B$5/(24*60)))</f>
        <v>0.52083333333333359</v>
      </c>
      <c r="AK31" s="61" t="s">
        <v>43</v>
      </c>
      <c r="AL31" s="3">
        <f>H31</f>
        <v>0.47916666666666696</v>
      </c>
      <c r="AM31" s="62">
        <f>IF(AK31=$A$4,AL31+($B$4/(24*60)),AL31+($B$5/(24*60)))</f>
        <v>0.50000000000000033</v>
      </c>
      <c r="AN31" s="67"/>
      <c r="AO31" s="59"/>
      <c r="AP31" s="68"/>
      <c r="AQ31" s="67"/>
      <c r="AR31" s="59"/>
      <c r="AS31" s="68"/>
      <c r="AT31" s="67"/>
      <c r="AU31" s="59"/>
      <c r="AV31" s="68"/>
      <c r="AW31" s="67"/>
      <c r="AX31" s="59"/>
      <c r="AY31" s="68"/>
      <c r="AZ31" s="67"/>
      <c r="BA31" s="59"/>
      <c r="BB31" s="68"/>
      <c r="BC31" s="67"/>
      <c r="BD31" s="59"/>
      <c r="BE31" s="68"/>
    </row>
    <row r="32" spans="4:57" ht="15.75" thickBot="1" x14ac:dyDescent="0.3">
      <c r="D32" s="713"/>
      <c r="E32" s="113">
        <f t="shared" si="5"/>
        <v>0.49305555555555591</v>
      </c>
      <c r="F32" s="136">
        <f t="shared" si="3"/>
        <v>0.48958333333333365</v>
      </c>
      <c r="G32" s="86">
        <f t="shared" si="0"/>
        <v>0.49305555555555591</v>
      </c>
      <c r="H32" s="171">
        <f t="shared" si="4"/>
        <v>0.48958333333333365</v>
      </c>
      <c r="J32" s="61"/>
      <c r="K32" s="49"/>
      <c r="L32" s="63"/>
      <c r="M32" s="61"/>
      <c r="N32" s="49"/>
      <c r="O32" s="63"/>
      <c r="P32" s="61"/>
      <c r="Q32" s="49"/>
      <c r="R32" s="63"/>
      <c r="S32" s="61" t="s">
        <v>42</v>
      </c>
      <c r="T32" s="3">
        <f>E32</f>
        <v>0.49305555555555591</v>
      </c>
      <c r="U32" s="62">
        <f>IF(S32=$A$4,T32+($B$4/(24*60)),T32+($B$5/(24*60)))</f>
        <v>0.53472222222222254</v>
      </c>
      <c r="V32" s="67"/>
      <c r="W32" s="59"/>
      <c r="X32" s="68"/>
      <c r="Y32" s="61"/>
      <c r="Z32" s="49"/>
      <c r="AA32" s="63"/>
      <c r="AB32" s="67"/>
      <c r="AC32" s="59"/>
      <c r="AD32" s="68"/>
      <c r="AE32" s="61" t="s">
        <v>43</v>
      </c>
      <c r="AF32" s="81">
        <f>G32</f>
        <v>0.49305555555555591</v>
      </c>
      <c r="AG32" s="62">
        <f>IF(AE32=$A$4,AF32+($B$4/(24*60)),AF32+($B$5/(24*60)))</f>
        <v>0.51388888888888928</v>
      </c>
      <c r="AH32" s="61"/>
      <c r="AI32" s="49"/>
      <c r="AJ32" s="21"/>
      <c r="AK32" s="59"/>
      <c r="AL32" s="59"/>
      <c r="AM32" s="59"/>
      <c r="AN32" s="61" t="s">
        <v>42</v>
      </c>
      <c r="AO32" s="3">
        <f>F32</f>
        <v>0.48958333333333365</v>
      </c>
      <c r="AP32" s="62">
        <f>IF(AN32=$A$4,AO32+($B$4/(24*60)),AO32+($B$5/(24*60)))</f>
        <v>0.53125000000000033</v>
      </c>
      <c r="AQ32" s="61" t="s">
        <v>43</v>
      </c>
      <c r="AR32" s="3">
        <f>H32</f>
        <v>0.48958333333333365</v>
      </c>
      <c r="AS32" s="62">
        <f>IF(AQ32=$A$4,AR32+($B$4/(24*60)),AR32+($B$5/(24*60)))</f>
        <v>0.51041666666666696</v>
      </c>
      <c r="AT32" s="67"/>
      <c r="AU32" s="59"/>
      <c r="AV32" s="68"/>
      <c r="AW32" s="67"/>
      <c r="AX32" s="59"/>
      <c r="AY32" s="68"/>
      <c r="AZ32" s="67"/>
      <c r="BA32" s="59"/>
      <c r="BB32" s="68"/>
      <c r="BC32" s="67"/>
      <c r="BD32" s="59"/>
      <c r="BE32" s="68"/>
    </row>
    <row r="33" spans="4:57" ht="15" customHeight="1" x14ac:dyDescent="0.25">
      <c r="D33" s="726" t="str">
        <f>RIGHT(D29,3)&amp;" às "&amp;LEFT(RIGHT(D29,3),2)+1&amp;"h"</f>
        <v>12h às 13h</v>
      </c>
      <c r="E33" s="114">
        <f t="shared" si="5"/>
        <v>0.50347222222222254</v>
      </c>
      <c r="F33" s="137">
        <f t="shared" si="3"/>
        <v>0.50000000000000033</v>
      </c>
      <c r="G33" s="45">
        <f t="shared" si="0"/>
        <v>0.50347222222222254</v>
      </c>
      <c r="H33" s="138">
        <f t="shared" si="4"/>
        <v>0.50000000000000033</v>
      </c>
      <c r="J33" s="61" t="s">
        <v>43</v>
      </c>
      <c r="K33" s="3">
        <f>G33</f>
        <v>0.50347222222222254</v>
      </c>
      <c r="L33" s="62">
        <f>IF(J33=$A$4,K33+($B$4/(24*60)),K33+($B$5/(24*60)))</f>
        <v>0.52430555555555591</v>
      </c>
      <c r="M33" s="61"/>
      <c r="N33" s="49"/>
      <c r="O33" s="63"/>
      <c r="P33" s="61"/>
      <c r="Q33" s="49"/>
      <c r="R33" s="63"/>
      <c r="S33" s="61"/>
      <c r="T33" s="49"/>
      <c r="U33" s="63"/>
      <c r="V33" s="67"/>
      <c r="W33" s="59"/>
      <c r="X33" s="68"/>
      <c r="Y33" s="61" t="s">
        <v>42</v>
      </c>
      <c r="Z33" s="3">
        <f>E33</f>
        <v>0.50347222222222254</v>
      </c>
      <c r="AA33" s="62">
        <f>IF(Y33=$A$4,Z33+($B$4/(24*60)),Z33+($B$5/(24*60)))</f>
        <v>0.54513888888888917</v>
      </c>
      <c r="AB33" s="67"/>
      <c r="AC33" s="59"/>
      <c r="AD33" s="68"/>
      <c r="AE33" s="67"/>
      <c r="AF33" s="59"/>
      <c r="AG33" s="68"/>
      <c r="AH33" s="61"/>
      <c r="AI33" s="49"/>
      <c r="AJ33" s="63"/>
      <c r="AK33" s="61"/>
      <c r="AL33" s="49"/>
      <c r="AM33" s="63"/>
      <c r="AN33" s="61"/>
      <c r="AO33" s="3"/>
      <c r="AP33" s="62"/>
      <c r="AQ33" s="61"/>
      <c r="AR33" s="49"/>
      <c r="AS33" s="63"/>
      <c r="AT33" s="61" t="s">
        <v>42</v>
      </c>
      <c r="AU33" s="3">
        <f>F33</f>
        <v>0.50000000000000033</v>
      </c>
      <c r="AV33" s="62">
        <f>IF(AT33=$A$4,AU33+($B$4/(24*60)),AU33+($B$5/(24*60)))</f>
        <v>0.54166666666666696</v>
      </c>
      <c r="AW33" s="61" t="s">
        <v>43</v>
      </c>
      <c r="AX33" s="3">
        <f>H33</f>
        <v>0.50000000000000033</v>
      </c>
      <c r="AY33" s="62">
        <f>IF(AW33=$A$4,AX33+($B$4/(24*60)),AX33+($B$5/(24*60)))</f>
        <v>0.5208333333333337</v>
      </c>
      <c r="AZ33" s="67"/>
      <c r="BA33" s="59"/>
      <c r="BB33" s="68"/>
      <c r="BC33" s="67"/>
      <c r="BD33" s="59"/>
      <c r="BE33" s="68"/>
    </row>
    <row r="34" spans="4:57" ht="15" customHeight="1" x14ac:dyDescent="0.25">
      <c r="D34" s="727"/>
      <c r="E34" s="115">
        <f t="shared" si="5"/>
        <v>0.51388888888888917</v>
      </c>
      <c r="F34" s="127">
        <f t="shared" si="3"/>
        <v>0.51041666666666696</v>
      </c>
      <c r="G34" s="54">
        <f t="shared" si="0"/>
        <v>0.51388888888888917</v>
      </c>
      <c r="H34" s="134">
        <f t="shared" si="4"/>
        <v>0.51041666666666696</v>
      </c>
      <c r="J34" s="61"/>
      <c r="K34" s="49"/>
      <c r="L34" s="63"/>
      <c r="M34" s="61"/>
      <c r="N34" s="49"/>
      <c r="O34" s="63"/>
      <c r="P34" s="61" t="s">
        <v>43</v>
      </c>
      <c r="Q34" s="3">
        <f>G34</f>
        <v>0.51388888888888917</v>
      </c>
      <c r="R34" s="62">
        <f>IF(P34=$A$4,Q34+($B$4/(24*60)),Q34+($B$5/(24*60)))</f>
        <v>0.53472222222222254</v>
      </c>
      <c r="S34" s="61"/>
      <c r="T34" s="49"/>
      <c r="U34" s="63"/>
      <c r="V34" s="67"/>
      <c r="W34" s="59"/>
      <c r="X34" s="68"/>
      <c r="Y34" s="61"/>
      <c r="Z34" s="49"/>
      <c r="AA34" s="63"/>
      <c r="AB34" s="61" t="s">
        <v>42</v>
      </c>
      <c r="AC34" s="81">
        <f>E34</f>
        <v>0.51388888888888917</v>
      </c>
      <c r="AD34" s="62">
        <f>IF(AB34=$A$4,AC34+($B$4/(24*60)),AC34+($B$5/(24*60)))</f>
        <v>0.5555555555555558</v>
      </c>
      <c r="AE34" s="67"/>
      <c r="AF34" s="59"/>
      <c r="AG34" s="68"/>
      <c r="AH34" s="61"/>
      <c r="AI34" s="49"/>
      <c r="AJ34" s="63"/>
      <c r="AK34" s="61" t="s">
        <v>42</v>
      </c>
      <c r="AL34" s="3">
        <f>F34</f>
        <v>0.51041666666666696</v>
      </c>
      <c r="AM34" s="62">
        <f>IF(AK34=$A$4,AL34+($B$4/(24*60)),AL34+($B$5/(24*60)))</f>
        <v>0.55208333333333359</v>
      </c>
      <c r="AN34" s="61"/>
      <c r="AO34" s="49"/>
      <c r="AP34" s="63"/>
      <c r="AQ34" s="61"/>
      <c r="AR34" s="3"/>
      <c r="AS34" s="62"/>
      <c r="AT34" s="61"/>
      <c r="AU34" s="49"/>
      <c r="AV34" s="63"/>
      <c r="AW34" s="61"/>
      <c r="AX34" s="49"/>
      <c r="AY34" s="63"/>
      <c r="AZ34" s="61" t="s">
        <v>43</v>
      </c>
      <c r="BA34" s="3">
        <f>H34</f>
        <v>0.51041666666666696</v>
      </c>
      <c r="BB34" s="62">
        <f>IF(AZ34=$A$4,BA34+($B$4/(24*60)),BA34+($B$5/(24*60)))</f>
        <v>0.53125000000000033</v>
      </c>
      <c r="BC34" s="67"/>
      <c r="BD34" s="59"/>
      <c r="BE34" s="68"/>
    </row>
    <row r="35" spans="4:57" ht="15" customHeight="1" x14ac:dyDescent="0.25">
      <c r="D35" s="727"/>
      <c r="E35" s="116">
        <f t="shared" si="5"/>
        <v>0.5243055555555558</v>
      </c>
      <c r="F35" s="95">
        <f t="shared" si="3"/>
        <v>0.52083333333333359</v>
      </c>
      <c r="G35" s="80">
        <f t="shared" si="0"/>
        <v>0.5243055555555558</v>
      </c>
      <c r="H35" s="140">
        <f t="shared" si="4"/>
        <v>0.52083333333333359</v>
      </c>
      <c r="J35" s="61"/>
      <c r="K35" s="49"/>
      <c r="L35" s="63"/>
      <c r="M35" s="61"/>
      <c r="N35" s="49"/>
      <c r="O35" s="63"/>
      <c r="P35" s="61"/>
      <c r="Q35" s="49"/>
      <c r="R35" s="63"/>
      <c r="S35" s="61"/>
      <c r="T35" s="49"/>
      <c r="U35" s="63"/>
      <c r="V35" s="61" t="s">
        <v>43</v>
      </c>
      <c r="W35" s="81">
        <f>G35</f>
        <v>0.5243055555555558</v>
      </c>
      <c r="X35" s="62">
        <f>IF(V35=$A$4,W35+($B$4/(24*60)),W35+($B$5/(24*60)))</f>
        <v>0.54513888888888917</v>
      </c>
      <c r="Y35" s="61"/>
      <c r="Z35" s="49"/>
      <c r="AA35" s="63"/>
      <c r="AB35" s="67"/>
      <c r="AC35" s="59"/>
      <c r="AD35" s="68"/>
      <c r="AE35" s="61" t="s">
        <v>42</v>
      </c>
      <c r="AF35" s="81">
        <f>E35</f>
        <v>0.5243055555555558</v>
      </c>
      <c r="AG35" s="62">
        <f>IF(AE35=$A$4,AF35+($B$4/(24*60)),AF35+($B$5/(24*60)))</f>
        <v>0.56597222222222243</v>
      </c>
      <c r="AH35" s="61"/>
      <c r="AI35" s="49"/>
      <c r="AJ35" s="63"/>
      <c r="AK35" s="61"/>
      <c r="AL35" s="49"/>
      <c r="AM35" s="63"/>
      <c r="AN35" s="61"/>
      <c r="AO35" s="49"/>
      <c r="AP35" s="63"/>
      <c r="AQ35" s="61" t="s">
        <v>42</v>
      </c>
      <c r="AR35" s="3">
        <f>H35</f>
        <v>0.52083333333333359</v>
      </c>
      <c r="AS35" s="62">
        <f>IF(AQ35=$A$4,AR35+($B$4/(24*60)),AR35+($B$5/(24*60)))</f>
        <v>0.56250000000000022</v>
      </c>
      <c r="AT35" s="61"/>
      <c r="AU35" s="3"/>
      <c r="AV35" s="62"/>
      <c r="AW35" s="61"/>
      <c r="AX35" s="49"/>
      <c r="AY35" s="63"/>
      <c r="AZ35" s="61"/>
      <c r="BA35" s="49"/>
      <c r="BB35" s="63"/>
      <c r="BC35" s="61" t="s">
        <v>43</v>
      </c>
      <c r="BD35" s="3">
        <f>H35</f>
        <v>0.52083333333333359</v>
      </c>
      <c r="BE35" s="62">
        <f>IF(BC35=$A$4,BD35+($B$4/(24*60)),BD35+($B$5/(24*60)))</f>
        <v>0.54166666666666696</v>
      </c>
    </row>
    <row r="36" spans="4:57" ht="15.75" customHeight="1" thickBot="1" x14ac:dyDescent="0.3">
      <c r="D36" s="728"/>
      <c r="E36" s="117">
        <f t="shared" si="5"/>
        <v>0.53472222222222243</v>
      </c>
      <c r="F36" s="96">
        <f t="shared" si="3"/>
        <v>0.53125000000000022</v>
      </c>
      <c r="G36" s="52">
        <f t="shared" si="0"/>
        <v>0.53472222222222243</v>
      </c>
      <c r="H36" s="126">
        <f t="shared" si="4"/>
        <v>0.53125000000000022</v>
      </c>
      <c r="J36" s="61" t="s">
        <v>42</v>
      </c>
      <c r="K36" s="3">
        <f>E36</f>
        <v>0.53472222222222243</v>
      </c>
      <c r="L36" s="62">
        <f>IF(J36=$A$4,K36+($B$4/(24*60)),K36+($B$5/(24*60)))</f>
        <v>0.57638888888888906</v>
      </c>
      <c r="M36" s="61" t="s">
        <v>43</v>
      </c>
      <c r="N36" s="3">
        <f>G36</f>
        <v>0.53472222222222243</v>
      </c>
      <c r="O36" s="62">
        <f>IF(M36=$A$4,N36+($B$4/(24*60)),N36+($B$5/(24*60)))</f>
        <v>0.5555555555555558</v>
      </c>
      <c r="P36" s="61"/>
      <c r="Q36" s="49"/>
      <c r="R36" s="63"/>
      <c r="S36" s="61"/>
      <c r="T36" s="49"/>
      <c r="U36" s="63"/>
      <c r="V36" s="67"/>
      <c r="W36" s="59"/>
      <c r="X36" s="68"/>
      <c r="Y36" s="61"/>
      <c r="Z36" s="49"/>
      <c r="AA36" s="63"/>
      <c r="AB36" s="67"/>
      <c r="AC36" s="59"/>
      <c r="AD36" s="68"/>
      <c r="AE36" s="67"/>
      <c r="AF36" s="59"/>
      <c r="AG36" s="68"/>
      <c r="AH36" s="61" t="s">
        <v>43</v>
      </c>
      <c r="AI36" s="3">
        <f>H36</f>
        <v>0.53125000000000022</v>
      </c>
      <c r="AJ36" s="62">
        <f>IF(AH36=$A$4,AI36+($B$4/(24*60)),AI36+($B$5/(24*60)))</f>
        <v>0.55208333333333359</v>
      </c>
      <c r="AK36" s="61"/>
      <c r="AL36" s="49"/>
      <c r="AM36" s="63"/>
      <c r="AN36" s="61"/>
      <c r="AO36" s="49"/>
      <c r="AP36" s="63"/>
      <c r="AQ36" s="61"/>
      <c r="AR36" s="49"/>
      <c r="AS36" s="63"/>
      <c r="AT36" s="61"/>
      <c r="AU36" s="49"/>
      <c r="AV36" s="21"/>
      <c r="AW36" s="61" t="s">
        <v>42</v>
      </c>
      <c r="AX36" s="3">
        <f>H36</f>
        <v>0.53125000000000022</v>
      </c>
      <c r="AY36" s="62">
        <f>IF(AW36=$A$4,AX36+($B$4/(24*60)),AX36+($B$5/(24*60)))</f>
        <v>0.57291666666666685</v>
      </c>
      <c r="AZ36" s="60"/>
      <c r="BA36" s="49"/>
      <c r="BB36" s="63"/>
      <c r="BC36" s="60"/>
      <c r="BD36" s="49"/>
      <c r="BE36" s="63"/>
    </row>
    <row r="37" spans="4:57" x14ac:dyDescent="0.25">
      <c r="D37" s="711" t="str">
        <f>RIGHT(D33,3)&amp;" às "&amp;LEFT(RIGHT(D33,3),2)+1&amp;"h"</f>
        <v>13h às 14h</v>
      </c>
      <c r="E37" s="125">
        <f t="shared" si="5"/>
        <v>0.54513888888888906</v>
      </c>
      <c r="F37" s="139">
        <f t="shared" si="3"/>
        <v>0.54166666666666685</v>
      </c>
      <c r="G37" s="124">
        <f t="shared" ref="G37:G68" si="6">G36+(15/(24*60))</f>
        <v>0.54513888888888906</v>
      </c>
      <c r="H37" s="168">
        <f t="shared" si="4"/>
        <v>0.54166666666666685</v>
      </c>
      <c r="J37" s="61"/>
      <c r="K37" s="49"/>
      <c r="L37" s="63"/>
      <c r="M37" s="61"/>
      <c r="N37" s="49"/>
      <c r="O37" s="63"/>
      <c r="P37" s="61" t="s">
        <v>42</v>
      </c>
      <c r="Q37" s="3">
        <f>E37</f>
        <v>0.54513888888888906</v>
      </c>
      <c r="R37" s="62">
        <f>IF(P37=$A$4,Q37+($B$4/(24*60)),Q37+($B$5/(24*60)))</f>
        <v>0.58680555555555569</v>
      </c>
      <c r="S37" s="61" t="s">
        <v>43</v>
      </c>
      <c r="T37" s="3">
        <f>G37</f>
        <v>0.54513888888888906</v>
      </c>
      <c r="U37" s="62">
        <f>IF(S37=$A$4,T37+($B$4/(24*60)),T37+($B$5/(24*60)))</f>
        <v>0.56597222222222243</v>
      </c>
      <c r="V37" s="67"/>
      <c r="W37" s="59"/>
      <c r="X37" s="68"/>
      <c r="Y37" s="61"/>
      <c r="Z37" s="49"/>
      <c r="AA37" s="63"/>
      <c r="AB37" s="67"/>
      <c r="AC37" s="59"/>
      <c r="AD37" s="68"/>
      <c r="AE37" s="67"/>
      <c r="AF37" s="59"/>
      <c r="AG37" s="68"/>
      <c r="AH37" s="67"/>
      <c r="AI37" s="59"/>
      <c r="AJ37" s="68"/>
      <c r="AK37" s="67"/>
      <c r="AL37" s="59"/>
      <c r="AM37" s="68"/>
      <c r="AN37" s="61" t="s">
        <v>43</v>
      </c>
      <c r="AO37" s="3">
        <f>F37</f>
        <v>0.54166666666666685</v>
      </c>
      <c r="AP37" s="62">
        <f>IF(AN37=$A$4,AO37+($B$4/(24*60)),AO37+($B$5/(24*60)))</f>
        <v>0.56250000000000022</v>
      </c>
      <c r="AQ37" s="67"/>
      <c r="AR37" s="59"/>
      <c r="AS37" s="68"/>
      <c r="AT37" s="67"/>
      <c r="AU37" s="59"/>
      <c r="AV37" s="68"/>
      <c r="AW37" s="67"/>
      <c r="AX37" s="59"/>
      <c r="AY37" s="68"/>
      <c r="AZ37" s="61" t="s">
        <v>42</v>
      </c>
      <c r="BA37" s="3">
        <f>H37</f>
        <v>0.54166666666666685</v>
      </c>
      <c r="BB37" s="62">
        <f>IF(AZ37=$A$4,BA37+($B$4/(24*60)),BA37+($B$5/(24*60)))</f>
        <v>0.58333333333333348</v>
      </c>
      <c r="BC37" s="61"/>
      <c r="BD37" s="3"/>
      <c r="BE37" s="62"/>
    </row>
    <row r="38" spans="4:57" x14ac:dyDescent="0.25">
      <c r="D38" s="712"/>
      <c r="E38" s="111">
        <f t="shared" si="5"/>
        <v>0.55555555555555569</v>
      </c>
      <c r="F38" s="140">
        <f t="shared" si="3"/>
        <v>0.55208333333333348</v>
      </c>
      <c r="G38" s="82">
        <f t="shared" si="6"/>
        <v>0.55555555555555569</v>
      </c>
      <c r="H38" s="169">
        <f t="shared" si="4"/>
        <v>0.55208333333333348</v>
      </c>
      <c r="J38" s="61"/>
      <c r="K38" s="49"/>
      <c r="L38" s="63"/>
      <c r="M38" s="61"/>
      <c r="N38" s="49"/>
      <c r="O38" s="63"/>
      <c r="P38" s="61"/>
      <c r="Q38" s="49"/>
      <c r="R38" s="63"/>
      <c r="S38" s="61"/>
      <c r="T38" s="49"/>
      <c r="U38" s="63"/>
      <c r="V38" s="61" t="s">
        <v>42</v>
      </c>
      <c r="W38" s="81">
        <f>E38</f>
        <v>0.55555555555555569</v>
      </c>
      <c r="X38" s="62">
        <f>IF(V38=$A$4,W38+($B$4/(24*60)),W38+($B$5/(24*60)))</f>
        <v>0.59722222222222232</v>
      </c>
      <c r="Y38" s="61" t="s">
        <v>43</v>
      </c>
      <c r="Z38" s="3">
        <f>G38</f>
        <v>0.55555555555555569</v>
      </c>
      <c r="AA38" s="62">
        <f>IF(Y38=$A$4,Z38+($B$4/(24*60)),Z38+($B$5/(24*60)))</f>
        <v>0.57638888888888906</v>
      </c>
      <c r="AB38" s="67"/>
      <c r="AC38" s="59"/>
      <c r="AD38" s="68"/>
      <c r="AE38" s="67"/>
      <c r="AF38" s="59"/>
      <c r="AG38" s="68"/>
      <c r="AH38" s="67"/>
      <c r="AI38" s="59"/>
      <c r="AJ38" s="68"/>
      <c r="AK38" s="67"/>
      <c r="AL38" s="59"/>
      <c r="AM38" s="68"/>
      <c r="AN38" s="67"/>
      <c r="AO38" s="59"/>
      <c r="AP38" s="68"/>
      <c r="AQ38" s="67"/>
      <c r="AR38" s="59"/>
      <c r="AS38" s="68"/>
      <c r="AT38" s="61" t="s">
        <v>43</v>
      </c>
      <c r="AU38" s="3">
        <f>F38</f>
        <v>0.55208333333333348</v>
      </c>
      <c r="AV38" s="62">
        <f>IF(AT38=$A$4,AU38+($B$4/(24*60)),AU38+($B$5/(24*60)))</f>
        <v>0.57291666666666685</v>
      </c>
      <c r="AW38" s="67"/>
      <c r="AX38" s="59"/>
      <c r="AY38" s="68"/>
      <c r="AZ38" s="67"/>
      <c r="BA38" s="59"/>
      <c r="BB38" s="68"/>
      <c r="BC38" s="61" t="s">
        <v>42</v>
      </c>
      <c r="BD38" s="3">
        <f>H38</f>
        <v>0.55208333333333348</v>
      </c>
      <c r="BE38" s="62">
        <f>IF(BC38=$A$4,BD38+($B$4/(24*60)),BD38+($B$5/(24*60)))</f>
        <v>0.59375000000000011</v>
      </c>
    </row>
    <row r="39" spans="4:57" x14ac:dyDescent="0.25">
      <c r="D39" s="712"/>
      <c r="E39" s="112">
        <f t="shared" ref="E39:E54" si="7">E38+(15/(24*60))</f>
        <v>0.56597222222222232</v>
      </c>
      <c r="F39" s="91">
        <f t="shared" si="3"/>
        <v>0.56250000000000011</v>
      </c>
      <c r="G39" s="84">
        <f t="shared" si="6"/>
        <v>0.56597222222222232</v>
      </c>
      <c r="H39" s="170">
        <f t="shared" si="4"/>
        <v>0.56250000000000011</v>
      </c>
      <c r="J39" s="61"/>
      <c r="K39" s="49"/>
      <c r="L39" s="63"/>
      <c r="M39" s="61" t="s">
        <v>42</v>
      </c>
      <c r="N39" s="3">
        <f>E39</f>
        <v>0.56597222222222232</v>
      </c>
      <c r="O39" s="62">
        <f>IF(M39=$A$4,N39+($B$4/(24*60)),N39+($B$5/(24*60)))</f>
        <v>0.60763888888888895</v>
      </c>
      <c r="P39" s="61"/>
      <c r="Q39" s="49"/>
      <c r="R39" s="63"/>
      <c r="S39" s="61"/>
      <c r="T39" s="49"/>
      <c r="U39" s="63"/>
      <c r="V39" s="67"/>
      <c r="W39" s="59"/>
      <c r="X39" s="68"/>
      <c r="Y39" s="61"/>
      <c r="Z39" s="49"/>
      <c r="AA39" s="63"/>
      <c r="AB39" s="61" t="s">
        <v>43</v>
      </c>
      <c r="AC39" s="3">
        <f>G39</f>
        <v>0.56597222222222232</v>
      </c>
      <c r="AD39" s="62">
        <f>IF(AB39=$A$4,AC39+($B$4/(24*60)),AC39+($B$5/(24*60)))</f>
        <v>0.58680555555555569</v>
      </c>
      <c r="AE39" s="67"/>
      <c r="AF39" s="59"/>
      <c r="AG39" s="68"/>
      <c r="AH39" s="61" t="s">
        <v>42</v>
      </c>
      <c r="AI39" s="3">
        <f>F39</f>
        <v>0.56250000000000011</v>
      </c>
      <c r="AJ39" s="62">
        <f>IF(AH39=$A$4,AI39+($B$4/(24*60)),AI39+($B$5/(24*60)))</f>
        <v>0.60416666666666674</v>
      </c>
      <c r="AK39" s="61" t="s">
        <v>43</v>
      </c>
      <c r="AL39" s="3">
        <f>H39</f>
        <v>0.56250000000000011</v>
      </c>
      <c r="AM39" s="62">
        <f>IF(AK39=$A$4,AL39+($B$4/(24*60)),AL39+($B$5/(24*60)))</f>
        <v>0.58333333333333348</v>
      </c>
      <c r="AN39" s="67"/>
      <c r="AO39" s="59"/>
      <c r="AP39" s="68"/>
      <c r="AQ39" s="67"/>
      <c r="AR39" s="59"/>
      <c r="AS39" s="68"/>
      <c r="AT39" s="67"/>
      <c r="AU39" s="59"/>
      <c r="AV39" s="68"/>
      <c r="AW39" s="67"/>
      <c r="AX39" s="59"/>
      <c r="AY39" s="68"/>
      <c r="AZ39" s="67"/>
      <c r="BA39" s="59"/>
      <c r="BB39" s="68"/>
      <c r="BC39" s="67"/>
      <c r="BD39" s="59"/>
      <c r="BE39" s="68"/>
    </row>
    <row r="40" spans="4:57" ht="15.75" thickBot="1" x14ac:dyDescent="0.3">
      <c r="D40" s="713"/>
      <c r="E40" s="113">
        <f t="shared" si="7"/>
        <v>0.57638888888888895</v>
      </c>
      <c r="F40" s="136">
        <f t="shared" si="3"/>
        <v>0.57291666666666674</v>
      </c>
      <c r="G40" s="86">
        <f t="shared" si="6"/>
        <v>0.57638888888888895</v>
      </c>
      <c r="H40" s="171">
        <f t="shared" si="4"/>
        <v>0.57291666666666674</v>
      </c>
      <c r="J40" s="61"/>
      <c r="K40" s="49"/>
      <c r="L40" s="63"/>
      <c r="M40" s="61"/>
      <c r="N40" s="49"/>
      <c r="O40" s="63"/>
      <c r="P40" s="61"/>
      <c r="Q40" s="49"/>
      <c r="R40" s="63"/>
      <c r="S40" s="61" t="s">
        <v>42</v>
      </c>
      <c r="T40" s="3">
        <f>E40</f>
        <v>0.57638888888888895</v>
      </c>
      <c r="U40" s="62">
        <f>IF(S40=$A$4,T40+($B$4/(24*60)),T40+($B$5/(24*60)))</f>
        <v>0.61805555555555558</v>
      </c>
      <c r="V40" s="67"/>
      <c r="W40" s="59"/>
      <c r="X40" s="68"/>
      <c r="Y40" s="61"/>
      <c r="Z40" s="49"/>
      <c r="AA40" s="63"/>
      <c r="AB40" s="67"/>
      <c r="AC40" s="59"/>
      <c r="AD40" s="68"/>
      <c r="AE40" s="61" t="s">
        <v>43</v>
      </c>
      <c r="AF40" s="3">
        <f>G40</f>
        <v>0.57638888888888895</v>
      </c>
      <c r="AG40" s="62">
        <f>IF(AE40=$A$4,AF40+($B$4/(24*60)),AF40+($B$5/(24*60)))</f>
        <v>0.59722222222222232</v>
      </c>
      <c r="AH40" s="61"/>
      <c r="AI40" s="49"/>
      <c r="AJ40" s="21"/>
      <c r="AK40" s="59"/>
      <c r="AL40" s="59"/>
      <c r="AM40" s="59"/>
      <c r="AN40" s="61" t="s">
        <v>42</v>
      </c>
      <c r="AO40" s="3">
        <f>F40</f>
        <v>0.57291666666666674</v>
      </c>
      <c r="AP40" s="62">
        <f>IF(AN40=$A$4,AO40+($B$4/(24*60)),AO40+($B$5/(24*60)))</f>
        <v>0.61458333333333337</v>
      </c>
      <c r="AQ40" s="61" t="s">
        <v>43</v>
      </c>
      <c r="AR40" s="3">
        <f>H40</f>
        <v>0.57291666666666674</v>
      </c>
      <c r="AS40" s="62">
        <f>IF(AQ40=$A$4,AR40+($B$4/(24*60)),AR40+($B$5/(24*60)))</f>
        <v>0.59375000000000011</v>
      </c>
      <c r="AT40" s="67"/>
      <c r="AU40" s="59"/>
      <c r="AV40" s="68"/>
      <c r="AW40" s="67"/>
      <c r="AX40" s="59"/>
      <c r="AY40" s="68"/>
      <c r="AZ40" s="67"/>
      <c r="BA40" s="59"/>
      <c r="BB40" s="68"/>
      <c r="BC40" s="67"/>
      <c r="BD40" s="59"/>
      <c r="BE40" s="68"/>
    </row>
    <row r="41" spans="4:57" ht="15" customHeight="1" x14ac:dyDescent="0.25">
      <c r="D41" s="726" t="str">
        <f>RIGHT(D37,3)&amp;" às "&amp;LEFT(RIGHT(D37,3),2)+1&amp;"h"</f>
        <v>14h às 15h</v>
      </c>
      <c r="E41" s="114">
        <f t="shared" si="7"/>
        <v>0.58680555555555558</v>
      </c>
      <c r="F41" s="137">
        <f t="shared" si="3"/>
        <v>0.58333333333333337</v>
      </c>
      <c r="G41" s="45">
        <f t="shared" si="6"/>
        <v>0.58680555555555558</v>
      </c>
      <c r="H41" s="172">
        <f t="shared" si="4"/>
        <v>0.58333333333333337</v>
      </c>
      <c r="J41" s="61" t="s">
        <v>43</v>
      </c>
      <c r="K41" s="3">
        <f>G41</f>
        <v>0.58680555555555558</v>
      </c>
      <c r="L41" s="62">
        <f>IF(J41=$A$4,K41+($B$4/(24*60)),K41+($B$5/(24*60)))</f>
        <v>0.60763888888888895</v>
      </c>
      <c r="M41" s="61"/>
      <c r="N41" s="49"/>
      <c r="O41" s="63"/>
      <c r="P41" s="61"/>
      <c r="Q41" s="49"/>
      <c r="R41" s="63"/>
      <c r="S41" s="61"/>
      <c r="T41" s="49"/>
      <c r="U41" s="63"/>
      <c r="V41" s="67"/>
      <c r="W41" s="59"/>
      <c r="X41" s="68"/>
      <c r="Y41" s="61" t="s">
        <v>42</v>
      </c>
      <c r="Z41" s="3">
        <f>E41</f>
        <v>0.58680555555555558</v>
      </c>
      <c r="AA41" s="62">
        <f>IF(Y41=$A$4,Z41+($B$4/(24*60)),Z41+($B$5/(24*60)))</f>
        <v>0.62847222222222221</v>
      </c>
      <c r="AB41" s="67"/>
      <c r="AC41" s="59"/>
      <c r="AD41" s="68"/>
      <c r="AE41" s="67"/>
      <c r="AF41" s="59"/>
      <c r="AG41" s="68"/>
      <c r="AH41" s="61"/>
      <c r="AI41" s="49"/>
      <c r="AJ41" s="63"/>
      <c r="AK41" s="61"/>
      <c r="AL41" s="49"/>
      <c r="AM41" s="63"/>
      <c r="AN41" s="61"/>
      <c r="AO41" s="3"/>
      <c r="AP41" s="62"/>
      <c r="AQ41" s="61"/>
      <c r="AR41" s="49"/>
      <c r="AS41" s="63"/>
      <c r="AT41" s="61" t="s">
        <v>42</v>
      </c>
      <c r="AU41" s="3">
        <f>F41</f>
        <v>0.58333333333333337</v>
      </c>
      <c r="AV41" s="62">
        <f>IF(AT41=$A$4,AU41+($B$4/(24*60)),AU41+($B$5/(24*60)))</f>
        <v>0.625</v>
      </c>
      <c r="AW41" s="61" t="s">
        <v>43</v>
      </c>
      <c r="AX41" s="3">
        <f>H41</f>
        <v>0.58333333333333337</v>
      </c>
      <c r="AY41" s="62">
        <f>IF(AW41=$A$4,AX41+($B$4/(24*60)),AX41+($B$5/(24*60)))</f>
        <v>0.60416666666666674</v>
      </c>
      <c r="AZ41" s="67"/>
      <c r="BA41" s="59"/>
      <c r="BB41" s="68"/>
      <c r="BC41" s="67"/>
      <c r="BD41" s="59"/>
      <c r="BE41" s="68"/>
    </row>
    <row r="42" spans="4:57" ht="15" customHeight="1" x14ac:dyDescent="0.25">
      <c r="D42" s="727"/>
      <c r="E42" s="115">
        <f t="shared" si="7"/>
        <v>0.59722222222222221</v>
      </c>
      <c r="F42" s="127">
        <f t="shared" si="3"/>
        <v>0.59375</v>
      </c>
      <c r="G42" s="54">
        <f t="shared" si="6"/>
        <v>0.59722222222222221</v>
      </c>
      <c r="H42" s="165">
        <f t="shared" si="4"/>
        <v>0.59375</v>
      </c>
      <c r="J42" s="61"/>
      <c r="K42" s="49"/>
      <c r="L42" s="63"/>
      <c r="M42" s="61"/>
      <c r="N42" s="49"/>
      <c r="O42" s="63"/>
      <c r="P42" s="61" t="s">
        <v>43</v>
      </c>
      <c r="Q42" s="3">
        <f>G42</f>
        <v>0.59722222222222221</v>
      </c>
      <c r="R42" s="62">
        <f>IF(P42=$A$4,Q42+($B$4/(24*60)),Q42+($B$5/(24*60)))</f>
        <v>0.61805555555555558</v>
      </c>
      <c r="S42" s="61"/>
      <c r="T42" s="49"/>
      <c r="U42" s="63"/>
      <c r="V42" s="67"/>
      <c r="W42" s="59"/>
      <c r="X42" s="68"/>
      <c r="Y42" s="61"/>
      <c r="Z42" s="49"/>
      <c r="AA42" s="63"/>
      <c r="AB42" s="61" t="s">
        <v>42</v>
      </c>
      <c r="AC42" s="3">
        <f>E42</f>
        <v>0.59722222222222221</v>
      </c>
      <c r="AD42" s="62">
        <f>IF(AB42=$A$4,AC42+($B$4/(24*60)),AC42+($B$5/(24*60)))</f>
        <v>0.63888888888888884</v>
      </c>
      <c r="AE42" s="67"/>
      <c r="AF42" s="59"/>
      <c r="AG42" s="68"/>
      <c r="AH42" s="61"/>
      <c r="AI42" s="49"/>
      <c r="AJ42" s="63"/>
      <c r="AK42" s="61" t="s">
        <v>42</v>
      </c>
      <c r="AL42" s="3">
        <f>F42</f>
        <v>0.59375</v>
      </c>
      <c r="AM42" s="62">
        <f>IF(AK42=$A$4,AL42+($B$4/(24*60)),AL42+($B$5/(24*60)))</f>
        <v>0.63541666666666663</v>
      </c>
      <c r="AN42" s="61"/>
      <c r="AO42" s="49"/>
      <c r="AP42" s="63"/>
      <c r="AQ42" s="61"/>
      <c r="AR42" s="3"/>
      <c r="AS42" s="62"/>
      <c r="AT42" s="61"/>
      <c r="AU42" s="49"/>
      <c r="AV42" s="63"/>
      <c r="AW42" s="61"/>
      <c r="AX42" s="49"/>
      <c r="AY42" s="63"/>
      <c r="AZ42" s="61" t="s">
        <v>43</v>
      </c>
      <c r="BA42" s="3">
        <f>H42</f>
        <v>0.59375</v>
      </c>
      <c r="BB42" s="62">
        <f>IF(AZ42=$A$4,BA42+($B$4/(24*60)),BA42+($B$5/(24*60)))</f>
        <v>0.61458333333333337</v>
      </c>
      <c r="BC42" s="67"/>
      <c r="BD42" s="59"/>
      <c r="BE42" s="68"/>
    </row>
    <row r="43" spans="4:57" ht="15" customHeight="1" x14ac:dyDescent="0.25">
      <c r="D43" s="727"/>
      <c r="E43" s="116">
        <f t="shared" si="7"/>
        <v>0.60763888888888884</v>
      </c>
      <c r="F43" s="95">
        <f t="shared" si="3"/>
        <v>0.60416666666666663</v>
      </c>
      <c r="G43" s="80">
        <f t="shared" si="6"/>
        <v>0.60763888888888884</v>
      </c>
      <c r="H43" s="173">
        <f t="shared" si="4"/>
        <v>0.60416666666666663</v>
      </c>
      <c r="J43" s="61"/>
      <c r="K43" s="49"/>
      <c r="L43" s="63"/>
      <c r="M43" s="61"/>
      <c r="N43" s="49"/>
      <c r="O43" s="63"/>
      <c r="P43" s="61"/>
      <c r="Q43" s="49"/>
      <c r="R43" s="63"/>
      <c r="S43" s="61"/>
      <c r="T43" s="49"/>
      <c r="U43" s="63"/>
      <c r="V43" s="61" t="s">
        <v>43</v>
      </c>
      <c r="W43" s="81">
        <f>G43</f>
        <v>0.60763888888888884</v>
      </c>
      <c r="X43" s="62">
        <f>IF(V43=$A$4,W43+($B$4/(24*60)),W43+($B$5/(24*60)))</f>
        <v>0.62847222222222221</v>
      </c>
      <c r="Y43" s="61"/>
      <c r="Z43" s="49"/>
      <c r="AA43" s="63"/>
      <c r="AB43" s="67"/>
      <c r="AC43" s="59"/>
      <c r="AD43" s="68"/>
      <c r="AE43" s="61" t="s">
        <v>42</v>
      </c>
      <c r="AF43" s="3">
        <f>E43</f>
        <v>0.60763888888888884</v>
      </c>
      <c r="AG43" s="62">
        <f>IF(AE43=$A$4,AF43+($B$4/(24*60)),AF43+($B$5/(24*60)))</f>
        <v>0.64930555555555547</v>
      </c>
      <c r="AH43" s="61"/>
      <c r="AI43" s="49"/>
      <c r="AJ43" s="63"/>
      <c r="AK43" s="67"/>
      <c r="AL43" s="59"/>
      <c r="AM43" s="68"/>
      <c r="AN43" s="61"/>
      <c r="AO43" s="49"/>
      <c r="AP43" s="63"/>
      <c r="AQ43" s="61" t="s">
        <v>42</v>
      </c>
      <c r="AR43" s="3">
        <f>H43</f>
        <v>0.60416666666666663</v>
      </c>
      <c r="AS43" s="62">
        <f>IF(AQ43=$A$4,AR43+($B$4/(24*60)),AR43+($B$5/(24*60)))</f>
        <v>0.64583333333333326</v>
      </c>
      <c r="AT43" s="61"/>
      <c r="AU43" s="3"/>
      <c r="AV43" s="62"/>
      <c r="AW43" s="61"/>
      <c r="AX43" s="49"/>
      <c r="AY43" s="63"/>
      <c r="AZ43" s="61"/>
      <c r="BA43" s="49"/>
      <c r="BB43" s="63"/>
      <c r="BC43" s="61" t="s">
        <v>43</v>
      </c>
      <c r="BD43" s="3">
        <f>H43</f>
        <v>0.60416666666666663</v>
      </c>
      <c r="BE43" s="62">
        <f>IF(BC43=$A$4,BD43+($B$4/(24*60)),BD43+($B$5/(24*60)))</f>
        <v>0.625</v>
      </c>
    </row>
    <row r="44" spans="4:57" ht="15.75" customHeight="1" thickBot="1" x14ac:dyDescent="0.3">
      <c r="D44" s="728"/>
      <c r="E44" s="117">
        <f t="shared" si="7"/>
        <v>0.61805555555555547</v>
      </c>
      <c r="F44" s="133">
        <f t="shared" si="3"/>
        <v>0.61458333333333326</v>
      </c>
      <c r="G44" s="52">
        <f t="shared" si="6"/>
        <v>0.61805555555555547</v>
      </c>
      <c r="H44" s="167">
        <f t="shared" si="4"/>
        <v>0.61458333333333326</v>
      </c>
      <c r="J44" s="61" t="s">
        <v>42</v>
      </c>
      <c r="K44" s="3">
        <f>E44</f>
        <v>0.61805555555555547</v>
      </c>
      <c r="L44" s="62">
        <f>IF(J44=$A$4,K44+($B$4/(24*60)),K44+($B$5/(24*60)))</f>
        <v>0.6597222222222221</v>
      </c>
      <c r="M44" s="61" t="s">
        <v>43</v>
      </c>
      <c r="N44" s="3">
        <f>G44</f>
        <v>0.61805555555555547</v>
      </c>
      <c r="O44" s="62">
        <f>IF(M44=$A$4,N44+($B$4/(24*60)),N44+($B$5/(24*60)))</f>
        <v>0.63888888888888884</v>
      </c>
      <c r="P44" s="61"/>
      <c r="Q44" s="49"/>
      <c r="R44" s="63"/>
      <c r="S44" s="61"/>
      <c r="T44" s="49"/>
      <c r="U44" s="63"/>
      <c r="V44" s="67"/>
      <c r="W44" s="59"/>
      <c r="X44" s="68"/>
      <c r="Y44" s="61"/>
      <c r="Z44" s="49"/>
      <c r="AA44" s="63"/>
      <c r="AB44" s="67"/>
      <c r="AC44" s="59"/>
      <c r="AD44" s="68"/>
      <c r="AE44" s="67"/>
      <c r="AF44" s="59"/>
      <c r="AG44" s="68"/>
      <c r="AH44" s="61" t="s">
        <v>43</v>
      </c>
      <c r="AI44" s="3">
        <f>H44</f>
        <v>0.61458333333333326</v>
      </c>
      <c r="AJ44" s="62">
        <f>IF(AH44=$A$4,AI44+($B$4/(24*60)),AI44+($B$5/(24*60)))</f>
        <v>0.63541666666666663</v>
      </c>
      <c r="AK44" s="67"/>
      <c r="AL44" s="59"/>
      <c r="AM44" s="68"/>
      <c r="AN44" s="61"/>
      <c r="AO44" s="49"/>
      <c r="AP44" s="63"/>
      <c r="AQ44" s="67"/>
      <c r="AR44" s="59"/>
      <c r="AS44" s="68"/>
      <c r="AT44" s="61"/>
      <c r="AU44" s="49"/>
      <c r="AV44" s="21"/>
      <c r="AW44" s="61" t="s">
        <v>42</v>
      </c>
      <c r="AX44" s="3">
        <f>H44</f>
        <v>0.61458333333333326</v>
      </c>
      <c r="AY44" s="62">
        <f>IF(AW44=$A$4,AX44+($B$4/(24*60)),AX44+($B$5/(24*60)))</f>
        <v>0.65624999999999989</v>
      </c>
      <c r="AZ44" s="60"/>
      <c r="BA44" s="49"/>
      <c r="BB44" s="63"/>
      <c r="BC44" s="60"/>
      <c r="BD44" s="49"/>
      <c r="BE44" s="63"/>
    </row>
    <row r="45" spans="4:57" x14ac:dyDescent="0.25">
      <c r="D45" s="711" t="str">
        <f>RIGHT(D41,3)&amp;" às "&amp;LEFT(RIGHT(D41,3),2)+1&amp;"h"</f>
        <v>15h às 16h</v>
      </c>
      <c r="E45" s="125">
        <f t="shared" si="7"/>
        <v>0.6284722222222221</v>
      </c>
      <c r="F45" s="139">
        <f t="shared" si="3"/>
        <v>0.62499999999999989</v>
      </c>
      <c r="G45" s="124">
        <f t="shared" si="6"/>
        <v>0.6284722222222221</v>
      </c>
      <c r="H45" s="168">
        <f t="shared" si="4"/>
        <v>0.62499999999999989</v>
      </c>
      <c r="J45" s="61"/>
      <c r="K45" s="49"/>
      <c r="L45" s="63"/>
      <c r="M45" s="61"/>
      <c r="N45" s="49"/>
      <c r="O45" s="63"/>
      <c r="P45" s="61" t="s">
        <v>42</v>
      </c>
      <c r="Q45" s="3">
        <f>E45</f>
        <v>0.6284722222222221</v>
      </c>
      <c r="R45" s="62">
        <f>IF(P45=$A$4,Q45+($B$4/(24*60)),Q45+($B$5/(24*60)))</f>
        <v>0.67013888888888873</v>
      </c>
      <c r="S45" s="61" t="s">
        <v>43</v>
      </c>
      <c r="T45" s="3">
        <f>G45</f>
        <v>0.6284722222222221</v>
      </c>
      <c r="U45" s="62">
        <f>IF(S45=$A$4,T45+($B$4/(24*60)),T45+($B$5/(24*60)))</f>
        <v>0.64930555555555547</v>
      </c>
      <c r="V45" s="67"/>
      <c r="W45" s="59"/>
      <c r="X45" s="68"/>
      <c r="Y45" s="61"/>
      <c r="Z45" s="49"/>
      <c r="AA45" s="63"/>
      <c r="AB45" s="61"/>
      <c r="AC45" s="49"/>
      <c r="AD45" s="63"/>
      <c r="AE45" s="67"/>
      <c r="AF45" s="59"/>
      <c r="AG45" s="68"/>
      <c r="AH45" s="67"/>
      <c r="AI45" s="59"/>
      <c r="AJ45" s="68"/>
      <c r="AK45" s="67"/>
      <c r="AL45" s="59"/>
      <c r="AM45" s="68"/>
      <c r="AN45" s="61" t="s">
        <v>43</v>
      </c>
      <c r="AO45" s="3">
        <f>F45</f>
        <v>0.62499999999999989</v>
      </c>
      <c r="AP45" s="62">
        <f>IF(AN45=$A$4,AO45+($B$4/(24*60)),AO45+($B$5/(24*60)))</f>
        <v>0.64583333333333326</v>
      </c>
      <c r="AQ45" s="67"/>
      <c r="AR45" s="59"/>
      <c r="AS45" s="68"/>
      <c r="AT45" s="67"/>
      <c r="AU45" s="59"/>
      <c r="AV45" s="68"/>
      <c r="AW45" s="67"/>
      <c r="AX45" s="59"/>
      <c r="AY45" s="68"/>
      <c r="AZ45" s="61" t="s">
        <v>42</v>
      </c>
      <c r="BA45" s="3">
        <f>H45</f>
        <v>0.62499999999999989</v>
      </c>
      <c r="BB45" s="62">
        <f>IF(AZ45=$A$4,BA45+($B$4/(24*60)),BA45+($B$5/(24*60)))</f>
        <v>0.66666666666666652</v>
      </c>
      <c r="BC45" s="61"/>
      <c r="BD45" s="3"/>
      <c r="BE45" s="62"/>
    </row>
    <row r="46" spans="4:57" x14ac:dyDescent="0.25">
      <c r="D46" s="712"/>
      <c r="E46" s="111">
        <f t="shared" si="7"/>
        <v>0.63888888888888873</v>
      </c>
      <c r="F46" s="140">
        <f t="shared" si="3"/>
        <v>0.63541666666666652</v>
      </c>
      <c r="G46" s="82">
        <f t="shared" si="6"/>
        <v>0.63888888888888873</v>
      </c>
      <c r="H46" s="169">
        <f t="shared" si="4"/>
        <v>0.63541666666666652</v>
      </c>
      <c r="J46" s="61"/>
      <c r="K46" s="49"/>
      <c r="L46" s="63"/>
      <c r="M46" s="61"/>
      <c r="N46" s="49"/>
      <c r="O46" s="63"/>
      <c r="P46" s="61"/>
      <c r="Q46" s="49"/>
      <c r="R46" s="63"/>
      <c r="S46" s="61"/>
      <c r="T46" s="49"/>
      <c r="U46" s="63"/>
      <c r="V46" s="61" t="s">
        <v>42</v>
      </c>
      <c r="W46" s="81">
        <f>E46</f>
        <v>0.63888888888888873</v>
      </c>
      <c r="X46" s="62">
        <f>IF(V46=$A$4,W46+($B$4/(24*60)),W46+($B$5/(24*60)))</f>
        <v>0.68055555555555536</v>
      </c>
      <c r="Y46" s="61" t="s">
        <v>43</v>
      </c>
      <c r="Z46" s="3">
        <f>G46</f>
        <v>0.63888888888888873</v>
      </c>
      <c r="AA46" s="62">
        <f>IF(Y46=$A$4,Z46+($B$4/(24*60)),Z46+($B$5/(24*60)))</f>
        <v>0.6597222222222221</v>
      </c>
      <c r="AB46" s="61"/>
      <c r="AC46" s="49"/>
      <c r="AD46" s="63"/>
      <c r="AE46" s="61"/>
      <c r="AF46" s="49"/>
      <c r="AG46" s="63"/>
      <c r="AH46" s="67"/>
      <c r="AI46" s="59"/>
      <c r="AJ46" s="68"/>
      <c r="AK46" s="67"/>
      <c r="AL46" s="59"/>
      <c r="AM46" s="68"/>
      <c r="AN46" s="67"/>
      <c r="AO46" s="59"/>
      <c r="AP46" s="68"/>
      <c r="AQ46" s="67"/>
      <c r="AR46" s="59"/>
      <c r="AS46" s="68"/>
      <c r="AT46" s="61" t="s">
        <v>43</v>
      </c>
      <c r="AU46" s="3">
        <f>F46</f>
        <v>0.63541666666666652</v>
      </c>
      <c r="AV46" s="62">
        <f>IF(AT46=$A$4,AU46+($B$4/(24*60)),AU46+($B$5/(24*60)))</f>
        <v>0.65624999999999989</v>
      </c>
      <c r="AW46" s="67"/>
      <c r="AX46" s="59"/>
      <c r="AY46" s="68"/>
      <c r="AZ46" s="67"/>
      <c r="BA46" s="59"/>
      <c r="BB46" s="68"/>
      <c r="BC46" s="61" t="s">
        <v>42</v>
      </c>
      <c r="BD46" s="3">
        <f>H46</f>
        <v>0.63541666666666652</v>
      </c>
      <c r="BE46" s="62">
        <f>IF(BC46=$A$4,BD46+($B$4/(24*60)),BD46+($B$5/(24*60)))</f>
        <v>0.67708333333333315</v>
      </c>
    </row>
    <row r="47" spans="4:57" x14ac:dyDescent="0.25">
      <c r="D47" s="712"/>
      <c r="E47" s="112">
        <f t="shared" si="7"/>
        <v>0.64930555555555536</v>
      </c>
      <c r="F47" s="91">
        <f t="shared" si="3"/>
        <v>0.64583333333333315</v>
      </c>
      <c r="G47" s="84">
        <f t="shared" si="6"/>
        <v>0.64930555555555536</v>
      </c>
      <c r="H47" s="170">
        <f t="shared" si="4"/>
        <v>0.64583333333333315</v>
      </c>
      <c r="J47" s="61"/>
      <c r="K47" s="49"/>
      <c r="L47" s="63"/>
      <c r="M47" s="61" t="s">
        <v>42</v>
      </c>
      <c r="N47" s="3">
        <f>E47</f>
        <v>0.64930555555555536</v>
      </c>
      <c r="O47" s="62">
        <f>IF(M47=$A$4,N47+($B$4/(24*60)),N47+($B$5/(24*60)))</f>
        <v>0.69097222222222199</v>
      </c>
      <c r="P47" s="61"/>
      <c r="Q47" s="49"/>
      <c r="R47" s="63"/>
      <c r="S47" s="61"/>
      <c r="T47" s="49"/>
      <c r="U47" s="63"/>
      <c r="V47" s="67"/>
      <c r="W47" s="59"/>
      <c r="X47" s="68"/>
      <c r="Y47" s="61"/>
      <c r="Z47" s="49"/>
      <c r="AA47" s="63"/>
      <c r="AB47" s="61" t="s">
        <v>43</v>
      </c>
      <c r="AC47" s="3">
        <f>G47</f>
        <v>0.64930555555555536</v>
      </c>
      <c r="AD47" s="62">
        <f>IF(AB47=$A$4,AC47+($B$4/(24*60)),AC47+($B$5/(24*60)))</f>
        <v>0.67013888888888873</v>
      </c>
      <c r="AE47" s="61"/>
      <c r="AF47" s="49"/>
      <c r="AG47" s="63"/>
      <c r="AH47" s="61" t="s">
        <v>42</v>
      </c>
      <c r="AI47" s="3">
        <f>F47</f>
        <v>0.64583333333333315</v>
      </c>
      <c r="AJ47" s="62">
        <f>IF(AH47=$A$4,AI47+($B$4/(24*60)),AI47+($B$5/(24*60)))</f>
        <v>0.68749999999999978</v>
      </c>
      <c r="AK47" s="61" t="s">
        <v>43</v>
      </c>
      <c r="AL47" s="3">
        <f>H47</f>
        <v>0.64583333333333315</v>
      </c>
      <c r="AM47" s="62">
        <f>IF(AK47=$A$4,AL47+($B$4/(24*60)),AL47+($B$5/(24*60)))</f>
        <v>0.66666666666666652</v>
      </c>
      <c r="AN47" s="67"/>
      <c r="AO47" s="59"/>
      <c r="AP47" s="68"/>
      <c r="AQ47" s="67"/>
      <c r="AR47" s="59"/>
      <c r="AS47" s="68"/>
      <c r="AT47" s="67"/>
      <c r="AU47" s="59"/>
      <c r="AV47" s="68"/>
      <c r="AW47" s="67"/>
      <c r="AX47" s="59"/>
      <c r="AY47" s="68"/>
      <c r="AZ47" s="67"/>
      <c r="BA47" s="59"/>
      <c r="BB47" s="68"/>
      <c r="BC47" s="67"/>
      <c r="BD47" s="59"/>
      <c r="BE47" s="68"/>
    </row>
    <row r="48" spans="4:57" ht="15.75" thickBot="1" x14ac:dyDescent="0.3">
      <c r="D48" s="713"/>
      <c r="E48" s="113">
        <f t="shared" si="7"/>
        <v>0.65972222222222199</v>
      </c>
      <c r="F48" s="136">
        <f t="shared" si="3"/>
        <v>0.65624999999999978</v>
      </c>
      <c r="G48" s="86">
        <f t="shared" si="6"/>
        <v>0.65972222222222199</v>
      </c>
      <c r="H48" s="171">
        <f t="shared" si="4"/>
        <v>0.65624999999999978</v>
      </c>
      <c r="J48" s="61"/>
      <c r="K48" s="49"/>
      <c r="L48" s="63"/>
      <c r="M48" s="61"/>
      <c r="N48" s="49"/>
      <c r="O48" s="63"/>
      <c r="P48" s="61"/>
      <c r="Q48" s="49"/>
      <c r="R48" s="63"/>
      <c r="S48" s="61" t="s">
        <v>42</v>
      </c>
      <c r="T48" s="3">
        <f>E48</f>
        <v>0.65972222222222199</v>
      </c>
      <c r="U48" s="62">
        <f>IF(S48=$A$4,T48+($B$4/(24*60)),T48+($B$5/(24*60)))</f>
        <v>0.70138888888888862</v>
      </c>
      <c r="V48" s="67"/>
      <c r="W48" s="59"/>
      <c r="X48" s="68"/>
      <c r="Y48" s="61"/>
      <c r="Z48" s="49"/>
      <c r="AA48" s="63"/>
      <c r="AB48" s="67"/>
      <c r="AC48" s="59"/>
      <c r="AD48" s="68"/>
      <c r="AE48" s="61" t="s">
        <v>43</v>
      </c>
      <c r="AF48" s="3">
        <f>G48</f>
        <v>0.65972222222222199</v>
      </c>
      <c r="AG48" s="62">
        <f>IF(AE48=$A$4,AF48+($B$4/(24*60)),AF48+($B$5/(24*60)))</f>
        <v>0.68055555555555536</v>
      </c>
      <c r="AH48" s="61"/>
      <c r="AI48" s="49"/>
      <c r="AJ48" s="21"/>
      <c r="AK48" s="59"/>
      <c r="AL48" s="59"/>
      <c r="AM48" s="59"/>
      <c r="AN48" s="61" t="s">
        <v>42</v>
      </c>
      <c r="AO48" s="3">
        <f>F48</f>
        <v>0.65624999999999978</v>
      </c>
      <c r="AP48" s="62">
        <f>IF(AN48=$A$4,AO48+($B$4/(24*60)),AO48+($B$5/(24*60)))</f>
        <v>0.69791666666666641</v>
      </c>
      <c r="AQ48" s="61" t="s">
        <v>43</v>
      </c>
      <c r="AR48" s="3">
        <f>H48</f>
        <v>0.65624999999999978</v>
      </c>
      <c r="AS48" s="62">
        <f>IF(AQ48=$A$4,AR48+($B$4/(24*60)),AR48+($B$5/(24*60)))</f>
        <v>0.67708333333333315</v>
      </c>
      <c r="AT48" s="67"/>
      <c r="AU48" s="59"/>
      <c r="AV48" s="68"/>
      <c r="AW48" s="67"/>
      <c r="AX48" s="59"/>
      <c r="AY48" s="68"/>
      <c r="AZ48" s="67"/>
      <c r="BA48" s="59"/>
      <c r="BB48" s="68"/>
      <c r="BC48" s="67"/>
      <c r="BD48" s="59"/>
      <c r="BE48" s="68"/>
    </row>
    <row r="49" spans="4:57" ht="15" customHeight="1" x14ac:dyDescent="0.25">
      <c r="D49" s="726" t="str">
        <f>RIGHT(D45,3)&amp;" às "&amp;LEFT(RIGHT(D45,3),2)+1&amp;"h"</f>
        <v>16h às 17h</v>
      </c>
      <c r="E49" s="114">
        <f t="shared" si="7"/>
        <v>0.67013888888888862</v>
      </c>
      <c r="F49" s="137">
        <f t="shared" si="3"/>
        <v>0.66666666666666641</v>
      </c>
      <c r="G49" s="45">
        <f t="shared" si="6"/>
        <v>0.67013888888888862</v>
      </c>
      <c r="H49" s="172">
        <f t="shared" si="4"/>
        <v>0.66666666666666641</v>
      </c>
      <c r="J49" s="61" t="s">
        <v>43</v>
      </c>
      <c r="K49" s="3">
        <f>G49</f>
        <v>0.67013888888888862</v>
      </c>
      <c r="L49" s="62">
        <f>IF(J49=$A$4,K49+($B$4/(24*60)),K49+($B$5/(24*60)))</f>
        <v>0.69097222222222199</v>
      </c>
      <c r="M49" s="61"/>
      <c r="N49" s="49"/>
      <c r="O49" s="63"/>
      <c r="P49" s="61"/>
      <c r="Q49" s="49"/>
      <c r="R49" s="63"/>
      <c r="S49" s="61"/>
      <c r="T49" s="49"/>
      <c r="U49" s="63"/>
      <c r="V49" s="67"/>
      <c r="W49" s="59"/>
      <c r="X49" s="68"/>
      <c r="Y49" s="61" t="s">
        <v>42</v>
      </c>
      <c r="Z49" s="3">
        <f>E49</f>
        <v>0.67013888888888862</v>
      </c>
      <c r="AA49" s="62">
        <f>IF(Y49=$A$4,Z49+($B$4/(24*60)),Z49+($B$5/(24*60)))</f>
        <v>0.71180555555555525</v>
      </c>
      <c r="AB49" s="61"/>
      <c r="AC49" s="49"/>
      <c r="AD49" s="63"/>
      <c r="AE49" s="67"/>
      <c r="AF49" s="59"/>
      <c r="AG49" s="68"/>
      <c r="AH49" s="61"/>
      <c r="AI49" s="49"/>
      <c r="AJ49" s="63"/>
      <c r="AK49" s="61"/>
      <c r="AL49" s="49"/>
      <c r="AM49" s="63"/>
      <c r="AN49" s="61"/>
      <c r="AO49" s="3"/>
      <c r="AP49" s="62"/>
      <c r="AQ49" s="61"/>
      <c r="AR49" s="49"/>
      <c r="AS49" s="63"/>
      <c r="AT49" s="61" t="s">
        <v>42</v>
      </c>
      <c r="AU49" s="3">
        <f>F49</f>
        <v>0.66666666666666641</v>
      </c>
      <c r="AV49" s="62">
        <f>IF(AT49=$A$4,AU49+($B$4/(24*60)),AU49+($B$5/(24*60)))</f>
        <v>0.70833333333333304</v>
      </c>
      <c r="AW49" s="61" t="s">
        <v>43</v>
      </c>
      <c r="AX49" s="3">
        <f>H49</f>
        <v>0.66666666666666641</v>
      </c>
      <c r="AY49" s="62">
        <f>IF(AW49=$A$4,AX49+($B$4/(24*60)),AX49+($B$5/(24*60)))</f>
        <v>0.68749999999999978</v>
      </c>
      <c r="AZ49" s="67"/>
      <c r="BA49" s="59"/>
      <c r="BB49" s="68"/>
      <c r="BC49" s="67"/>
      <c r="BD49" s="59"/>
      <c r="BE49" s="68"/>
    </row>
    <row r="50" spans="4:57" ht="15" customHeight="1" x14ac:dyDescent="0.25">
      <c r="D50" s="727"/>
      <c r="E50" s="115">
        <f t="shared" si="7"/>
        <v>0.68055555555555525</v>
      </c>
      <c r="F50" s="127">
        <f t="shared" si="3"/>
        <v>0.67708333333333304</v>
      </c>
      <c r="G50" s="54">
        <f t="shared" si="6"/>
        <v>0.68055555555555525</v>
      </c>
      <c r="H50" s="165">
        <f t="shared" si="4"/>
        <v>0.67708333333333304</v>
      </c>
      <c r="J50" s="61"/>
      <c r="K50" s="49"/>
      <c r="L50" s="63"/>
      <c r="M50" s="61"/>
      <c r="N50" s="49"/>
      <c r="O50" s="63"/>
      <c r="P50" s="61" t="s">
        <v>43</v>
      </c>
      <c r="Q50" s="3">
        <f>G50</f>
        <v>0.68055555555555525</v>
      </c>
      <c r="R50" s="62">
        <f>IF(P50=$A$4,Q50+($B$4/(24*60)),Q50+($B$5/(24*60)))</f>
        <v>0.70138888888888862</v>
      </c>
      <c r="S50" s="61"/>
      <c r="T50" s="49"/>
      <c r="U50" s="63"/>
      <c r="V50" s="67"/>
      <c r="W50" s="59"/>
      <c r="X50" s="68"/>
      <c r="Y50" s="61"/>
      <c r="Z50" s="49"/>
      <c r="AA50" s="63"/>
      <c r="AB50" s="61" t="s">
        <v>42</v>
      </c>
      <c r="AC50" s="3">
        <f>E50</f>
        <v>0.68055555555555525</v>
      </c>
      <c r="AD50" s="62">
        <f>IF(AB50=$A$4,AC50+($B$4/(24*60)),AC50+($B$5/(24*60)))</f>
        <v>0.72222222222222188</v>
      </c>
      <c r="AE50" s="61"/>
      <c r="AF50" s="49"/>
      <c r="AG50" s="63"/>
      <c r="AH50" s="61"/>
      <c r="AI50" s="49"/>
      <c r="AJ50" s="63"/>
      <c r="AK50" s="61" t="s">
        <v>42</v>
      </c>
      <c r="AL50" s="3">
        <f>F50</f>
        <v>0.67708333333333304</v>
      </c>
      <c r="AM50" s="62">
        <f>IF(AK50=$A$4,AL50+($B$4/(24*60)),AL50+($B$5/(24*60)))</f>
        <v>0.71874999999999967</v>
      </c>
      <c r="AN50" s="61"/>
      <c r="AO50" s="49"/>
      <c r="AP50" s="63"/>
      <c r="AQ50" s="61"/>
      <c r="AR50" s="3"/>
      <c r="AS50" s="62"/>
      <c r="AT50" s="61"/>
      <c r="AU50" s="49"/>
      <c r="AV50" s="63"/>
      <c r="AW50" s="61"/>
      <c r="AX50" s="49"/>
      <c r="AY50" s="63"/>
      <c r="AZ50" s="61" t="s">
        <v>43</v>
      </c>
      <c r="BA50" s="3">
        <f>H50</f>
        <v>0.67708333333333304</v>
      </c>
      <c r="BB50" s="62">
        <f>IF(AZ50=$A$4,BA50+($B$4/(24*60)),BA50+($B$5/(24*60)))</f>
        <v>0.69791666666666641</v>
      </c>
      <c r="BC50" s="67"/>
      <c r="BD50" s="59"/>
      <c r="BE50" s="68"/>
    </row>
    <row r="51" spans="4:57" ht="15" customHeight="1" x14ac:dyDescent="0.25">
      <c r="D51" s="727"/>
      <c r="E51" s="116">
        <f t="shared" si="7"/>
        <v>0.69097222222222188</v>
      </c>
      <c r="F51" s="95">
        <f t="shared" si="3"/>
        <v>0.68749999999999967</v>
      </c>
      <c r="G51" s="80">
        <f t="shared" si="6"/>
        <v>0.69097222222222188</v>
      </c>
      <c r="H51" s="173">
        <f t="shared" si="4"/>
        <v>0.68749999999999967</v>
      </c>
      <c r="J51" s="61"/>
      <c r="K51" s="49"/>
      <c r="L51" s="63"/>
      <c r="M51" s="61"/>
      <c r="N51" s="49"/>
      <c r="O51" s="63"/>
      <c r="P51" s="61"/>
      <c r="Q51" s="49"/>
      <c r="R51" s="63"/>
      <c r="S51" s="61"/>
      <c r="T51" s="49"/>
      <c r="U51" s="63"/>
      <c r="V51" s="61" t="s">
        <v>43</v>
      </c>
      <c r="W51" s="81">
        <f>G51</f>
        <v>0.69097222222222188</v>
      </c>
      <c r="X51" s="62">
        <f>IF(V51=$A$4,W51+($B$4/(24*60)),W51+($B$5/(24*60)))</f>
        <v>0.71180555555555525</v>
      </c>
      <c r="Y51" s="61"/>
      <c r="Z51" s="49"/>
      <c r="AA51" s="63"/>
      <c r="AB51" s="61"/>
      <c r="AC51" s="49"/>
      <c r="AD51" s="63"/>
      <c r="AE51" s="61" t="s">
        <v>42</v>
      </c>
      <c r="AF51" s="3">
        <f>E51</f>
        <v>0.69097222222222188</v>
      </c>
      <c r="AG51" s="62">
        <f>IF(AE51=$A$4,AF51+($B$4/(24*60)),AF51+($B$5/(24*60)))</f>
        <v>0.73263888888888851</v>
      </c>
      <c r="AH51" s="61"/>
      <c r="AI51" s="49"/>
      <c r="AJ51" s="63"/>
      <c r="AK51" s="61"/>
      <c r="AL51" s="49"/>
      <c r="AM51" s="63"/>
      <c r="AN51" s="61"/>
      <c r="AO51" s="49"/>
      <c r="AP51" s="63"/>
      <c r="AQ51" s="61" t="s">
        <v>42</v>
      </c>
      <c r="AR51" s="3">
        <f>H51</f>
        <v>0.68749999999999967</v>
      </c>
      <c r="AS51" s="62">
        <f>IF(AQ51=$A$4,AR51+($B$4/(24*60)),AR51+($B$5/(24*60)))</f>
        <v>0.7291666666666663</v>
      </c>
      <c r="AT51" s="61"/>
      <c r="AU51" s="3"/>
      <c r="AV51" s="62"/>
      <c r="AW51" s="61"/>
      <c r="AX51" s="49"/>
      <c r="AY51" s="63"/>
      <c r="AZ51" s="61"/>
      <c r="BA51" s="49"/>
      <c r="BB51" s="63"/>
      <c r="BC51" s="61" t="s">
        <v>43</v>
      </c>
      <c r="BD51" s="3">
        <f>H51</f>
        <v>0.68749999999999967</v>
      </c>
      <c r="BE51" s="62">
        <f>IF(BC51=$A$4,BD51+($B$4/(24*60)),BD51+($B$5/(24*60)))</f>
        <v>0.70833333333333304</v>
      </c>
    </row>
    <row r="52" spans="4:57" ht="15.75" customHeight="1" thickBot="1" x14ac:dyDescent="0.3">
      <c r="D52" s="728"/>
      <c r="E52" s="117">
        <f t="shared" si="7"/>
        <v>0.70138888888888851</v>
      </c>
      <c r="F52" s="96">
        <f t="shared" si="3"/>
        <v>0.6979166666666663</v>
      </c>
      <c r="G52" s="52">
        <f t="shared" si="6"/>
        <v>0.70138888888888851</v>
      </c>
      <c r="H52" s="167">
        <f t="shared" si="4"/>
        <v>0.6979166666666663</v>
      </c>
      <c r="J52" s="61" t="s">
        <v>42</v>
      </c>
      <c r="K52" s="3">
        <f>E52</f>
        <v>0.70138888888888851</v>
      </c>
      <c r="L52" s="62">
        <f>IF(J52=$A$4,K52+($B$4/(24*60)),K52+($B$5/(24*60)))</f>
        <v>0.74305555555555514</v>
      </c>
      <c r="M52" s="61" t="s">
        <v>43</v>
      </c>
      <c r="N52" s="3">
        <f>G52</f>
        <v>0.70138888888888851</v>
      </c>
      <c r="O52" s="62">
        <f>IF(M52=$A$4,N52+($B$4/(24*60)),N52+($B$5/(24*60)))</f>
        <v>0.72222222222222188</v>
      </c>
      <c r="P52" s="61"/>
      <c r="Q52" s="49"/>
      <c r="R52" s="63"/>
      <c r="S52" s="61"/>
      <c r="T52" s="49"/>
      <c r="U52" s="63"/>
      <c r="V52" s="67"/>
      <c r="W52" s="59"/>
      <c r="X52" s="68"/>
      <c r="Y52" s="61"/>
      <c r="Z52" s="49"/>
      <c r="AA52" s="63"/>
      <c r="AB52" s="61"/>
      <c r="AC52" s="49"/>
      <c r="AD52" s="63"/>
      <c r="AE52" s="61"/>
      <c r="AF52" s="49"/>
      <c r="AG52" s="63"/>
      <c r="AH52" s="61" t="s">
        <v>43</v>
      </c>
      <c r="AI52" s="3">
        <f>H52</f>
        <v>0.6979166666666663</v>
      </c>
      <c r="AJ52" s="62">
        <f>IF(AH52=$A$4,AI52+($B$4/(24*60)),AI52+($B$5/(24*60)))</f>
        <v>0.71874999999999967</v>
      </c>
      <c r="AK52" s="61"/>
      <c r="AL52" s="49"/>
      <c r="AM52" s="63"/>
      <c r="AN52" s="61"/>
      <c r="AO52" s="49"/>
      <c r="AP52" s="63"/>
      <c r="AQ52" s="61"/>
      <c r="AR52" s="49"/>
      <c r="AS52" s="63"/>
      <c r="AT52" s="61"/>
      <c r="AU52" s="49"/>
      <c r="AV52" s="21"/>
      <c r="AW52" s="61" t="s">
        <v>42</v>
      </c>
      <c r="AX52" s="3">
        <f>H52</f>
        <v>0.6979166666666663</v>
      </c>
      <c r="AY52" s="62">
        <f>IF(AW52=$A$4,AX52+($B$4/(24*60)),AX52+($B$5/(24*60)))</f>
        <v>0.73958333333333293</v>
      </c>
      <c r="AZ52" s="60"/>
      <c r="BA52" s="49"/>
      <c r="BB52" s="63"/>
      <c r="BC52" s="60"/>
      <c r="BD52" s="49"/>
      <c r="BE52" s="63"/>
    </row>
    <row r="53" spans="4:57" x14ac:dyDescent="0.25">
      <c r="D53" s="711" t="str">
        <f>RIGHT(D49,3)&amp;" às "&amp;LEFT(RIGHT(D49,3),2)+1&amp;"h"</f>
        <v>17h às 18h</v>
      </c>
      <c r="E53" s="125">
        <f t="shared" si="7"/>
        <v>0.71180555555555514</v>
      </c>
      <c r="F53" s="139">
        <f t="shared" si="3"/>
        <v>0.70833333333333293</v>
      </c>
      <c r="G53" s="124">
        <f t="shared" si="6"/>
        <v>0.71180555555555514</v>
      </c>
      <c r="H53" s="168">
        <f t="shared" si="4"/>
        <v>0.70833333333333293</v>
      </c>
      <c r="J53" s="61"/>
      <c r="K53" s="49"/>
      <c r="L53" s="63"/>
      <c r="M53" s="61"/>
      <c r="N53" s="49"/>
      <c r="O53" s="63"/>
      <c r="P53" s="61" t="s">
        <v>42</v>
      </c>
      <c r="Q53" s="3">
        <f>E53</f>
        <v>0.71180555555555514</v>
      </c>
      <c r="R53" s="62">
        <f>IF(P53=$A$4,Q53+($B$4/(24*60)),Q53+($B$5/(24*60)))</f>
        <v>0.75347222222222177</v>
      </c>
      <c r="S53" s="61" t="s">
        <v>43</v>
      </c>
      <c r="T53" s="3">
        <f>G53</f>
        <v>0.71180555555555514</v>
      </c>
      <c r="U53" s="62">
        <f>IF(S53=$A$4,T53+($B$4/(24*60)),T53+($B$5/(24*60)))</f>
        <v>0.73263888888888851</v>
      </c>
      <c r="V53" s="67"/>
      <c r="W53" s="59"/>
      <c r="X53" s="68"/>
      <c r="Y53" s="61"/>
      <c r="Z53" s="49"/>
      <c r="AA53" s="63"/>
      <c r="AB53" s="67"/>
      <c r="AC53" s="59"/>
      <c r="AD53" s="68"/>
      <c r="AE53" s="67"/>
      <c r="AF53" s="59"/>
      <c r="AG53" s="68"/>
      <c r="AH53" s="67"/>
      <c r="AI53" s="59"/>
      <c r="AJ53" s="68"/>
      <c r="AK53" s="67"/>
      <c r="AL53" s="59"/>
      <c r="AM53" s="68"/>
      <c r="AN53" s="61" t="s">
        <v>43</v>
      </c>
      <c r="AO53" s="3">
        <f>F53</f>
        <v>0.70833333333333293</v>
      </c>
      <c r="AP53" s="62">
        <f>IF(AN53=$A$4,AO53+($B$4/(24*60)),AO53+($B$5/(24*60)))</f>
        <v>0.7291666666666663</v>
      </c>
      <c r="AQ53" s="67"/>
      <c r="AR53" s="59"/>
      <c r="AS53" s="68"/>
      <c r="AT53" s="67"/>
      <c r="AU53" s="59"/>
      <c r="AV53" s="68"/>
      <c r="AW53" s="67"/>
      <c r="AX53" s="59"/>
      <c r="AY53" s="68"/>
      <c r="AZ53" s="61" t="s">
        <v>42</v>
      </c>
      <c r="BA53" s="3">
        <f>H53</f>
        <v>0.70833333333333293</v>
      </c>
      <c r="BB53" s="62">
        <f>IF(AZ53=$A$4,BA53+($B$4/(24*60)),BA53+($B$5/(24*60)))</f>
        <v>0.74999999999999956</v>
      </c>
      <c r="BC53" s="61"/>
      <c r="BD53" s="3"/>
      <c r="BE53" s="62"/>
    </row>
    <row r="54" spans="4:57" x14ac:dyDescent="0.25">
      <c r="D54" s="712"/>
      <c r="E54" s="111">
        <f t="shared" si="7"/>
        <v>0.72222222222222177</v>
      </c>
      <c r="F54" s="140">
        <f t="shared" si="3"/>
        <v>0.71874999999999956</v>
      </c>
      <c r="G54" s="82">
        <f t="shared" si="6"/>
        <v>0.72222222222222177</v>
      </c>
      <c r="H54" s="169">
        <f t="shared" si="4"/>
        <v>0.71874999999999956</v>
      </c>
      <c r="J54" s="61"/>
      <c r="K54" s="49"/>
      <c r="L54" s="63"/>
      <c r="M54" s="61"/>
      <c r="N54" s="49"/>
      <c r="O54" s="63"/>
      <c r="P54" s="61"/>
      <c r="Q54" s="49"/>
      <c r="R54" s="63"/>
      <c r="S54" s="61"/>
      <c r="T54" s="49"/>
      <c r="U54" s="63"/>
      <c r="V54" s="61" t="s">
        <v>42</v>
      </c>
      <c r="W54" s="81">
        <f>E54</f>
        <v>0.72222222222222177</v>
      </c>
      <c r="X54" s="62">
        <f>IF(V54=$A$4,W54+($B$4/(24*60)),W54+($B$5/(24*60)))</f>
        <v>0.7638888888888884</v>
      </c>
      <c r="Y54" s="61" t="s">
        <v>43</v>
      </c>
      <c r="Z54" s="3">
        <f>G54</f>
        <v>0.72222222222222177</v>
      </c>
      <c r="AA54" s="62">
        <f>IF(Y54=$A$4,Z54+($B$4/(24*60)),Z54+($B$5/(24*60)))</f>
        <v>0.74305555555555514</v>
      </c>
      <c r="AB54" s="67"/>
      <c r="AC54" s="59"/>
      <c r="AD54" s="68"/>
      <c r="AE54" s="67"/>
      <c r="AF54" s="59"/>
      <c r="AG54" s="68"/>
      <c r="AH54" s="67"/>
      <c r="AI54" s="59"/>
      <c r="AJ54" s="68"/>
      <c r="AK54" s="67"/>
      <c r="AL54" s="59"/>
      <c r="AM54" s="68"/>
      <c r="AN54" s="67"/>
      <c r="AO54" s="59"/>
      <c r="AP54" s="68"/>
      <c r="AQ54" s="67"/>
      <c r="AR54" s="59"/>
      <c r="AS54" s="68"/>
      <c r="AT54" s="61" t="s">
        <v>43</v>
      </c>
      <c r="AU54" s="3">
        <f>F54</f>
        <v>0.71874999999999956</v>
      </c>
      <c r="AV54" s="62">
        <f>IF(AT54=$A$4,AU54+($B$4/(24*60)),AU54+($B$5/(24*60)))</f>
        <v>0.73958333333333293</v>
      </c>
      <c r="AW54" s="67"/>
      <c r="AX54" s="59"/>
      <c r="AY54" s="68"/>
      <c r="AZ54" s="67"/>
      <c r="BA54" s="59"/>
      <c r="BB54" s="68"/>
      <c r="BC54" s="61" t="s">
        <v>42</v>
      </c>
      <c r="BD54" s="3">
        <f>H54</f>
        <v>0.71874999999999956</v>
      </c>
      <c r="BE54" s="62">
        <f>IF(BC54=$A$4,BD54+($B$4/(24*60)),BD54+($B$5/(24*60)))</f>
        <v>0.76041666666666619</v>
      </c>
    </row>
    <row r="55" spans="4:57" x14ac:dyDescent="0.25">
      <c r="D55" s="712"/>
      <c r="E55" s="112">
        <f t="shared" ref="E55:E70" si="8">E54+(15/(24*60))</f>
        <v>0.7326388888888884</v>
      </c>
      <c r="F55" s="91">
        <f t="shared" si="3"/>
        <v>0.72916666666666619</v>
      </c>
      <c r="G55" s="84">
        <f t="shared" si="6"/>
        <v>0.7326388888888884</v>
      </c>
      <c r="H55" s="170">
        <f t="shared" si="4"/>
        <v>0.72916666666666619</v>
      </c>
      <c r="J55" s="61"/>
      <c r="K55" s="49"/>
      <c r="L55" s="63"/>
      <c r="M55" s="61" t="s">
        <v>42</v>
      </c>
      <c r="N55" s="3">
        <f>E55</f>
        <v>0.7326388888888884</v>
      </c>
      <c r="O55" s="62">
        <f>IF(M55=$A$4,N55+($B$4/(24*60)),N55+($B$5/(24*60)))</f>
        <v>0.77430555555555503</v>
      </c>
      <c r="P55" s="61"/>
      <c r="Q55" s="49"/>
      <c r="R55" s="63"/>
      <c r="S55" s="61"/>
      <c r="T55" s="49"/>
      <c r="U55" s="63"/>
      <c r="V55" s="67"/>
      <c r="W55" s="59"/>
      <c r="X55" s="68"/>
      <c r="Y55" s="61"/>
      <c r="Z55" s="49"/>
      <c r="AA55" s="63"/>
      <c r="AB55" s="61" t="s">
        <v>43</v>
      </c>
      <c r="AC55" s="81">
        <f>G55</f>
        <v>0.7326388888888884</v>
      </c>
      <c r="AD55" s="62">
        <f>IF(AB55=$A$4,AC55+($B$4/(24*60)),AC55+($B$5/(24*60)))</f>
        <v>0.75347222222222177</v>
      </c>
      <c r="AE55" s="67"/>
      <c r="AF55" s="59"/>
      <c r="AG55" s="68"/>
      <c r="AH55" s="61" t="s">
        <v>42</v>
      </c>
      <c r="AI55" s="3">
        <f>F55</f>
        <v>0.72916666666666619</v>
      </c>
      <c r="AJ55" s="62">
        <f>IF(AH55=$A$4,AI55+($B$4/(24*60)),AI55+($B$5/(24*60)))</f>
        <v>0.77083333333333282</v>
      </c>
      <c r="AK55" s="61" t="s">
        <v>43</v>
      </c>
      <c r="AL55" s="3">
        <f>H55</f>
        <v>0.72916666666666619</v>
      </c>
      <c r="AM55" s="62">
        <f>IF(AK55=$A$4,AL55+($B$4/(24*60)),AL55+($B$5/(24*60)))</f>
        <v>0.74999999999999956</v>
      </c>
      <c r="AN55" s="67"/>
      <c r="AO55" s="59"/>
      <c r="AP55" s="68"/>
      <c r="AQ55" s="67"/>
      <c r="AR55" s="59"/>
      <c r="AS55" s="68"/>
      <c r="AT55" s="67"/>
      <c r="AU55" s="59"/>
      <c r="AV55" s="68"/>
      <c r="AW55" s="67"/>
      <c r="AX55" s="59"/>
      <c r="AY55" s="68"/>
      <c r="AZ55" s="67"/>
      <c r="BA55" s="59"/>
      <c r="BB55" s="68"/>
      <c r="BC55" s="67"/>
      <c r="BD55" s="59"/>
      <c r="BE55" s="68"/>
    </row>
    <row r="56" spans="4:57" ht="15.75" thickBot="1" x14ac:dyDescent="0.3">
      <c r="D56" s="713"/>
      <c r="E56" s="113">
        <f t="shared" si="8"/>
        <v>0.74305555555555503</v>
      </c>
      <c r="F56" s="136">
        <f t="shared" si="3"/>
        <v>0.73958333333333282</v>
      </c>
      <c r="G56" s="86">
        <f t="shared" si="6"/>
        <v>0.74305555555555503</v>
      </c>
      <c r="H56" s="171">
        <f t="shared" si="4"/>
        <v>0.73958333333333282</v>
      </c>
      <c r="J56" s="61"/>
      <c r="K56" s="49"/>
      <c r="L56" s="63"/>
      <c r="M56" s="61"/>
      <c r="N56" s="49"/>
      <c r="O56" s="63"/>
      <c r="P56" s="61"/>
      <c r="Q56" s="49"/>
      <c r="R56" s="63"/>
      <c r="S56" s="61" t="s">
        <v>42</v>
      </c>
      <c r="T56" s="3">
        <f>E56</f>
        <v>0.74305555555555503</v>
      </c>
      <c r="U56" s="62">
        <f>IF(S56=$A$4,T56+($B$4/(24*60)),T56+($B$5/(24*60)))</f>
        <v>0.78472222222222165</v>
      </c>
      <c r="V56" s="67"/>
      <c r="W56" s="59"/>
      <c r="X56" s="68"/>
      <c r="Y56" s="61"/>
      <c r="Z56" s="49"/>
      <c r="AA56" s="63"/>
      <c r="AB56" s="67"/>
      <c r="AC56" s="59"/>
      <c r="AD56" s="68"/>
      <c r="AE56" s="61" t="s">
        <v>43</v>
      </c>
      <c r="AF56" s="81">
        <f>G56</f>
        <v>0.74305555555555503</v>
      </c>
      <c r="AG56" s="62">
        <f>IF(AE56=$A$4,AF56+($B$4/(24*60)),AF56+($B$5/(24*60)))</f>
        <v>0.7638888888888884</v>
      </c>
      <c r="AH56" s="61"/>
      <c r="AI56" s="49"/>
      <c r="AJ56" s="21"/>
      <c r="AK56" s="59"/>
      <c r="AL56" s="59"/>
      <c r="AM56" s="59"/>
      <c r="AN56" s="61" t="s">
        <v>42</v>
      </c>
      <c r="AO56" s="3">
        <f>F56</f>
        <v>0.73958333333333282</v>
      </c>
      <c r="AP56" s="62">
        <f>IF(AN56=$A$4,AO56+($B$4/(24*60)),AO56+($B$5/(24*60)))</f>
        <v>0.78124999999999944</v>
      </c>
      <c r="AQ56" s="61" t="s">
        <v>43</v>
      </c>
      <c r="AR56" s="3">
        <f>H56</f>
        <v>0.73958333333333282</v>
      </c>
      <c r="AS56" s="62">
        <f>IF(AQ56=$A$4,AR56+($B$4/(24*60)),AR56+($B$5/(24*60)))</f>
        <v>0.76041666666666619</v>
      </c>
      <c r="AT56" s="67"/>
      <c r="AU56" s="59"/>
      <c r="AV56" s="68"/>
      <c r="AW56" s="67"/>
      <c r="AX56" s="59"/>
      <c r="AY56" s="68"/>
      <c r="AZ56" s="67"/>
      <c r="BA56" s="59"/>
      <c r="BB56" s="68"/>
      <c r="BC56" s="67"/>
      <c r="BD56" s="59"/>
      <c r="BE56" s="68"/>
    </row>
    <row r="57" spans="4:57" ht="15" customHeight="1" x14ac:dyDescent="0.25">
      <c r="D57" s="726" t="str">
        <f>RIGHT(D53,3)&amp;" às "&amp;LEFT(RIGHT(D53,3),2)+1&amp;"h"</f>
        <v>18h às 19h</v>
      </c>
      <c r="E57" s="114">
        <f t="shared" si="8"/>
        <v>0.75347222222222165</v>
      </c>
      <c r="F57" s="137">
        <f t="shared" si="3"/>
        <v>0.74999999999999944</v>
      </c>
      <c r="G57" s="45">
        <f t="shared" si="6"/>
        <v>0.75347222222222165</v>
      </c>
      <c r="H57" s="172">
        <f t="shared" si="4"/>
        <v>0.74999999999999944</v>
      </c>
      <c r="J57" s="61" t="s">
        <v>43</v>
      </c>
      <c r="K57" s="3">
        <f>G57</f>
        <v>0.75347222222222165</v>
      </c>
      <c r="L57" s="62">
        <f>IF(J57=$A$4,K57+($B$4/(24*60)),K57+($B$5/(24*60)))</f>
        <v>0.77430555555555503</v>
      </c>
      <c r="M57" s="61"/>
      <c r="N57" s="49"/>
      <c r="O57" s="63"/>
      <c r="P57" s="61"/>
      <c r="Q57" s="49"/>
      <c r="R57" s="63"/>
      <c r="S57" s="61"/>
      <c r="T57" s="49"/>
      <c r="U57" s="63"/>
      <c r="V57" s="61"/>
      <c r="W57" s="81"/>
      <c r="X57" s="62"/>
      <c r="Y57" s="61" t="s">
        <v>42</v>
      </c>
      <c r="Z57" s="3">
        <f>E57</f>
        <v>0.75347222222222165</v>
      </c>
      <c r="AA57" s="62">
        <f>IF(Y57=$A$4,Z57+($B$4/(24*60)),Z57+($B$5/(24*60)))</f>
        <v>0.79513888888888828</v>
      </c>
      <c r="AB57" s="67"/>
      <c r="AC57" s="59"/>
      <c r="AD57" s="68"/>
      <c r="AE57" s="67"/>
      <c r="AF57" s="59"/>
      <c r="AG57" s="68"/>
      <c r="AH57" s="61"/>
      <c r="AI57" s="49"/>
      <c r="AJ57" s="63"/>
      <c r="AK57" s="61"/>
      <c r="AL57" s="49"/>
      <c r="AM57" s="63"/>
      <c r="AN57" s="61"/>
      <c r="AO57" s="3"/>
      <c r="AP57" s="62"/>
      <c r="AQ57" s="61"/>
      <c r="AR57" s="49"/>
      <c r="AS57" s="63"/>
      <c r="AT57" s="61" t="s">
        <v>42</v>
      </c>
      <c r="AU57" s="3">
        <f>F57</f>
        <v>0.74999999999999944</v>
      </c>
      <c r="AV57" s="62">
        <f>IF(AT57=$A$4,AU57+($B$4/(24*60)),AU57+($B$5/(24*60)))</f>
        <v>0.79166666666666607</v>
      </c>
      <c r="AW57" s="61" t="s">
        <v>43</v>
      </c>
      <c r="AX57" s="3">
        <f>H57</f>
        <v>0.74999999999999944</v>
      </c>
      <c r="AY57" s="62">
        <f>IF(AW57=$A$4,AX57+($B$4/(24*60)),AX57+($B$5/(24*60)))</f>
        <v>0.77083333333333282</v>
      </c>
      <c r="AZ57" s="67"/>
      <c r="BA57" s="59"/>
      <c r="BB57" s="68"/>
      <c r="BC57" s="67"/>
      <c r="BD57" s="59"/>
      <c r="BE57" s="68"/>
    </row>
    <row r="58" spans="4:57" ht="15" customHeight="1" x14ac:dyDescent="0.25">
      <c r="D58" s="727"/>
      <c r="E58" s="115">
        <f>E57+(15/(24*60))</f>
        <v>0.76388888888888828</v>
      </c>
      <c r="F58" s="127">
        <f t="shared" si="3"/>
        <v>0.76041666666666607</v>
      </c>
      <c r="G58" s="54">
        <f t="shared" si="6"/>
        <v>0.76388888888888828</v>
      </c>
      <c r="H58" s="165">
        <f t="shared" si="4"/>
        <v>0.76041666666666607</v>
      </c>
      <c r="J58" s="61"/>
      <c r="K58" s="49"/>
      <c r="L58" s="63"/>
      <c r="M58" s="61"/>
      <c r="N58" s="49"/>
      <c r="O58" s="63"/>
      <c r="P58" s="61" t="s">
        <v>43</v>
      </c>
      <c r="Q58" s="3">
        <f>G58</f>
        <v>0.76388888888888828</v>
      </c>
      <c r="R58" s="62">
        <f>IF(P58=$A$4,Q58+($B$4/(24*60)),Q58+($B$5/(24*60)))</f>
        <v>0.78472222222222165</v>
      </c>
      <c r="S58" s="61"/>
      <c r="T58" s="49"/>
      <c r="U58" s="63"/>
      <c r="V58" s="67"/>
      <c r="W58" s="59"/>
      <c r="X58" s="68"/>
      <c r="Y58" s="61"/>
      <c r="Z58" s="49"/>
      <c r="AA58" s="63"/>
      <c r="AB58" s="61" t="s">
        <v>42</v>
      </c>
      <c r="AC58" s="81">
        <f>E58</f>
        <v>0.76388888888888828</v>
      </c>
      <c r="AD58" s="62">
        <f>IF(AB58=$A$4,AC58+($B$4/(24*60)),AC58+($B$5/(24*60)))</f>
        <v>0.80555555555555491</v>
      </c>
      <c r="AE58" s="67"/>
      <c r="AF58" s="59"/>
      <c r="AG58" s="68"/>
      <c r="AH58" s="61"/>
      <c r="AI58" s="49"/>
      <c r="AJ58" s="63"/>
      <c r="AK58" s="61" t="s">
        <v>42</v>
      </c>
      <c r="AL58" s="3">
        <f>F58</f>
        <v>0.76041666666666607</v>
      </c>
      <c r="AM58" s="62">
        <f>IF(AK58=$A$4,AL58+($B$4/(24*60)),AL58+($B$5/(24*60)))</f>
        <v>0.8020833333333327</v>
      </c>
      <c r="AN58" s="61"/>
      <c r="AO58" s="49"/>
      <c r="AP58" s="63"/>
      <c r="AQ58" s="61"/>
      <c r="AR58" s="3"/>
      <c r="AS58" s="62"/>
      <c r="AT58" s="61"/>
      <c r="AU58" s="49"/>
      <c r="AV58" s="63"/>
      <c r="AW58" s="61"/>
      <c r="AX58" s="49"/>
      <c r="AY58" s="63"/>
      <c r="AZ58" s="61" t="s">
        <v>43</v>
      </c>
      <c r="BA58" s="3">
        <f>H58</f>
        <v>0.76041666666666607</v>
      </c>
      <c r="BB58" s="62">
        <f>IF(AZ58=$A$4,BA58+($B$4/(24*60)),BA58+($B$5/(24*60)))</f>
        <v>0.78124999999999944</v>
      </c>
      <c r="BC58" s="67"/>
      <c r="BD58" s="59"/>
      <c r="BE58" s="68"/>
    </row>
    <row r="59" spans="4:57" ht="15" customHeight="1" x14ac:dyDescent="0.25">
      <c r="D59" s="727"/>
      <c r="E59" s="116">
        <f t="shared" si="8"/>
        <v>0.77430555555555491</v>
      </c>
      <c r="F59" s="95">
        <f t="shared" si="3"/>
        <v>0.7708333333333327</v>
      </c>
      <c r="G59" s="80">
        <f t="shared" si="6"/>
        <v>0.77430555555555491</v>
      </c>
      <c r="H59" s="173">
        <f t="shared" si="4"/>
        <v>0.7708333333333327</v>
      </c>
      <c r="J59" s="61"/>
      <c r="K59" s="49"/>
      <c r="L59" s="63"/>
      <c r="M59" s="61"/>
      <c r="N59" s="49"/>
      <c r="O59" s="63"/>
      <c r="P59" s="61"/>
      <c r="Q59" s="49"/>
      <c r="R59" s="63"/>
      <c r="S59" s="61"/>
      <c r="T59" s="49"/>
      <c r="U59" s="63"/>
      <c r="V59" s="61" t="s">
        <v>43</v>
      </c>
      <c r="W59" s="81">
        <f>G59</f>
        <v>0.77430555555555491</v>
      </c>
      <c r="X59" s="62">
        <f>IF(V59=$A$4,W59+($B$4/(24*60)),W59+($B$5/(24*60)))</f>
        <v>0.79513888888888828</v>
      </c>
      <c r="Y59" s="61"/>
      <c r="Z59" s="49"/>
      <c r="AA59" s="63"/>
      <c r="AB59" s="67"/>
      <c r="AC59" s="59"/>
      <c r="AD59" s="68"/>
      <c r="AE59" s="61" t="s">
        <v>42</v>
      </c>
      <c r="AF59" s="81">
        <f>E59</f>
        <v>0.77430555555555491</v>
      </c>
      <c r="AG59" s="62">
        <f>IF(AE59=$A$4,AF59+($B$4/(24*60)),AF59+($B$5/(24*60)))</f>
        <v>0.81597222222222154</v>
      </c>
      <c r="AH59" s="61"/>
      <c r="AI59" s="49"/>
      <c r="AJ59" s="63"/>
      <c r="AK59" s="67"/>
      <c r="AL59" s="59"/>
      <c r="AM59" s="68"/>
      <c r="AN59" s="61"/>
      <c r="AO59" s="49"/>
      <c r="AP59" s="63"/>
      <c r="AQ59" s="61" t="s">
        <v>42</v>
      </c>
      <c r="AR59" s="3">
        <f>H59</f>
        <v>0.7708333333333327</v>
      </c>
      <c r="AS59" s="62">
        <f>IF(AQ59=$A$4,AR59+($B$4/(24*60)),AR59+($B$5/(24*60)))</f>
        <v>0.81249999999999933</v>
      </c>
      <c r="AT59" s="61"/>
      <c r="AU59" s="3"/>
      <c r="AV59" s="62"/>
      <c r="AW59" s="61"/>
      <c r="AX59" s="49"/>
      <c r="AY59" s="63"/>
      <c r="AZ59" s="61"/>
      <c r="BA59" s="49"/>
      <c r="BB59" s="63"/>
      <c r="BC59" s="61" t="s">
        <v>43</v>
      </c>
      <c r="BD59" s="3">
        <f>H59</f>
        <v>0.7708333333333327</v>
      </c>
      <c r="BE59" s="62">
        <f>IF(BC59=$A$4,BD59+($B$4/(24*60)),BD59+($B$5/(24*60)))</f>
        <v>0.79166666666666607</v>
      </c>
    </row>
    <row r="60" spans="4:57" ht="15.75" customHeight="1" thickBot="1" x14ac:dyDescent="0.3">
      <c r="D60" s="728"/>
      <c r="E60" s="117">
        <f t="shared" si="8"/>
        <v>0.78472222222222154</v>
      </c>
      <c r="F60" s="96">
        <f t="shared" si="3"/>
        <v>0.78124999999999933</v>
      </c>
      <c r="G60" s="52">
        <f t="shared" si="6"/>
        <v>0.78472222222222154</v>
      </c>
      <c r="H60" s="167">
        <f t="shared" si="4"/>
        <v>0.78124999999999933</v>
      </c>
      <c r="J60" s="61" t="s">
        <v>42</v>
      </c>
      <c r="K60" s="3">
        <f>E60</f>
        <v>0.78472222222222154</v>
      </c>
      <c r="L60" s="62">
        <f>IF(J60=$A$4,K60+($B$4/(24*60)),K60+($B$5/(24*60)))</f>
        <v>0.82638888888888817</v>
      </c>
      <c r="M60" s="61" t="s">
        <v>43</v>
      </c>
      <c r="N60" s="3">
        <f>G60</f>
        <v>0.78472222222222154</v>
      </c>
      <c r="O60" s="62">
        <f>IF(M60=$A$4,N60+($B$4/(24*60)),N60+($B$5/(24*60)))</f>
        <v>0.80555555555555491</v>
      </c>
      <c r="P60" s="61"/>
      <c r="Q60" s="49"/>
      <c r="R60" s="63"/>
      <c r="S60" s="61"/>
      <c r="T60" s="49"/>
      <c r="U60" s="63"/>
      <c r="V60" s="67"/>
      <c r="W60" s="59"/>
      <c r="X60" s="68"/>
      <c r="Y60" s="61"/>
      <c r="Z60" s="49"/>
      <c r="AA60" s="63"/>
      <c r="AB60" s="67"/>
      <c r="AC60" s="59"/>
      <c r="AD60" s="68"/>
      <c r="AE60" s="67"/>
      <c r="AF60" s="59"/>
      <c r="AG60" s="68"/>
      <c r="AH60" s="61" t="s">
        <v>43</v>
      </c>
      <c r="AI60" s="3">
        <f>H60</f>
        <v>0.78124999999999933</v>
      </c>
      <c r="AJ60" s="62">
        <f>IF(AH60=$A$4,AI60+($B$4/(24*60)),AI60+($B$5/(24*60)))</f>
        <v>0.8020833333333327</v>
      </c>
      <c r="AK60" s="67"/>
      <c r="AL60" s="59"/>
      <c r="AM60" s="68"/>
      <c r="AN60" s="61"/>
      <c r="AO60" s="49"/>
      <c r="AP60" s="63"/>
      <c r="AQ60" s="67"/>
      <c r="AR60" s="59"/>
      <c r="AS60" s="68"/>
      <c r="AT60" s="61"/>
      <c r="AU60" s="49"/>
      <c r="AV60" s="21"/>
      <c r="AW60" s="61" t="s">
        <v>42</v>
      </c>
      <c r="AX60" s="3">
        <f>H60</f>
        <v>0.78124999999999933</v>
      </c>
      <c r="AY60" s="62">
        <f>IF(AW60=$A$4,AX60+($B$4/(24*60)),AX60+($B$5/(24*60)))</f>
        <v>0.82291666666666596</v>
      </c>
      <c r="AZ60" s="60"/>
      <c r="BA60" s="49"/>
      <c r="BB60" s="63"/>
      <c r="BC60" s="60"/>
      <c r="BD60" s="49"/>
      <c r="BE60" s="63"/>
    </row>
    <row r="61" spans="4:57" x14ac:dyDescent="0.25">
      <c r="D61" s="711" t="str">
        <f>RIGHT(D57,3)&amp;" às "&amp;LEFT(RIGHT(D57,3),2)+1&amp;"h"</f>
        <v>19h às 20h</v>
      </c>
      <c r="E61" s="125">
        <f t="shared" si="8"/>
        <v>0.79513888888888817</v>
      </c>
      <c r="F61" s="139">
        <f t="shared" si="3"/>
        <v>0.79166666666666596</v>
      </c>
      <c r="G61" s="124">
        <f t="shared" si="6"/>
        <v>0.79513888888888817</v>
      </c>
      <c r="H61" s="168">
        <f t="shared" si="4"/>
        <v>0.79166666666666596</v>
      </c>
      <c r="J61" s="61"/>
      <c r="K61" s="49"/>
      <c r="L61" s="63"/>
      <c r="M61" s="61"/>
      <c r="N61" s="49"/>
      <c r="O61" s="63"/>
      <c r="P61" s="61" t="s">
        <v>42</v>
      </c>
      <c r="Q61" s="3">
        <f>E61</f>
        <v>0.79513888888888817</v>
      </c>
      <c r="R61" s="62">
        <f>IF(P61=$A$4,Q61+($B$4/(24*60)),Q61+($B$5/(24*60)))</f>
        <v>0.8368055555555548</v>
      </c>
      <c r="S61" s="61" t="s">
        <v>43</v>
      </c>
      <c r="T61" s="3">
        <f>G61</f>
        <v>0.79513888888888817</v>
      </c>
      <c r="U61" s="62">
        <f>IF(S61=$A$4,T61+($B$4/(24*60)),T61+($B$5/(24*60)))</f>
        <v>0.81597222222222154</v>
      </c>
      <c r="V61" s="67"/>
      <c r="W61" s="59"/>
      <c r="X61" s="68"/>
      <c r="Y61" s="61"/>
      <c r="Z61" s="49"/>
      <c r="AA61" s="63"/>
      <c r="AB61" s="67"/>
      <c r="AC61" s="59"/>
      <c r="AD61" s="68"/>
      <c r="AE61" s="67"/>
      <c r="AF61" s="59"/>
      <c r="AG61" s="68"/>
      <c r="AH61" s="67"/>
      <c r="AI61" s="59"/>
      <c r="AJ61" s="68"/>
      <c r="AK61" s="67"/>
      <c r="AL61" s="59"/>
      <c r="AM61" s="68"/>
      <c r="AN61" s="61" t="s">
        <v>43</v>
      </c>
      <c r="AO61" s="3">
        <f>F61</f>
        <v>0.79166666666666596</v>
      </c>
      <c r="AP61" s="62">
        <f>IF(AN61=$A$4,AO61+($B$4/(24*60)),AO61+($B$5/(24*60)))</f>
        <v>0.81249999999999933</v>
      </c>
      <c r="AQ61" s="67"/>
      <c r="AR61" s="59"/>
      <c r="AS61" s="68"/>
      <c r="AT61" s="67"/>
      <c r="AU61" s="59"/>
      <c r="AV61" s="68"/>
      <c r="AW61" s="67"/>
      <c r="AX61" s="59"/>
      <c r="AY61" s="68"/>
      <c r="AZ61" s="61" t="s">
        <v>42</v>
      </c>
      <c r="BA61" s="3">
        <f>H61</f>
        <v>0.79166666666666596</v>
      </c>
      <c r="BB61" s="62">
        <f>IF(AZ61=$A$4,BA61+($B$4/(24*60)),BA61+($B$5/(24*60)))</f>
        <v>0.83333333333333259</v>
      </c>
      <c r="BC61" s="61"/>
      <c r="BD61" s="3"/>
      <c r="BE61" s="62"/>
    </row>
    <row r="62" spans="4:57" x14ac:dyDescent="0.25">
      <c r="D62" s="712"/>
      <c r="E62" s="111">
        <f t="shared" si="8"/>
        <v>0.8055555555555548</v>
      </c>
      <c r="F62" s="140">
        <f t="shared" si="3"/>
        <v>0.80208333333333259</v>
      </c>
      <c r="G62" s="82">
        <f t="shared" si="6"/>
        <v>0.8055555555555548</v>
      </c>
      <c r="H62" s="169">
        <f t="shared" si="4"/>
        <v>0.80208333333333259</v>
      </c>
      <c r="J62" s="61"/>
      <c r="K62" s="49"/>
      <c r="L62" s="63"/>
      <c r="M62" s="61"/>
      <c r="N62" s="49"/>
      <c r="O62" s="63"/>
      <c r="P62" s="61"/>
      <c r="Q62" s="49"/>
      <c r="R62" s="63"/>
      <c r="S62" s="61"/>
      <c r="T62" s="49"/>
      <c r="U62" s="63"/>
      <c r="V62" s="61" t="s">
        <v>42</v>
      </c>
      <c r="W62" s="81">
        <f>E62</f>
        <v>0.8055555555555548</v>
      </c>
      <c r="X62" s="62">
        <f>IF(V62=$A$4,W62+($B$4/(24*60)),W62+($B$5/(24*60)))</f>
        <v>0.84722222222222143</v>
      </c>
      <c r="Y62" s="61" t="s">
        <v>43</v>
      </c>
      <c r="Z62" s="3">
        <f>G62</f>
        <v>0.8055555555555548</v>
      </c>
      <c r="AA62" s="62">
        <f>IF(Y62=$A$4,Z62+($B$4/(24*60)),Z62+($B$5/(24*60)))</f>
        <v>0.82638888888888817</v>
      </c>
      <c r="AB62" s="67"/>
      <c r="AC62" s="59"/>
      <c r="AD62" s="68"/>
      <c r="AE62" s="67"/>
      <c r="AF62" s="59"/>
      <c r="AG62" s="68"/>
      <c r="AH62" s="67"/>
      <c r="AI62" s="59"/>
      <c r="AJ62" s="68"/>
      <c r="AK62" s="67"/>
      <c r="AL62" s="59"/>
      <c r="AM62" s="68"/>
      <c r="AN62" s="67"/>
      <c r="AO62" s="59"/>
      <c r="AP62" s="68"/>
      <c r="AQ62" s="67"/>
      <c r="AR62" s="59"/>
      <c r="AS62" s="68"/>
      <c r="AT62" s="61" t="s">
        <v>43</v>
      </c>
      <c r="AU62" s="3">
        <f>F62</f>
        <v>0.80208333333333259</v>
      </c>
      <c r="AV62" s="62">
        <f>IF(AT62=$A$4,AU62+($B$4/(24*60)),AU62+($B$5/(24*60)))</f>
        <v>0.82291666666666596</v>
      </c>
      <c r="AW62" s="67"/>
      <c r="AX62" s="59"/>
      <c r="AY62" s="68"/>
      <c r="AZ62" s="67"/>
      <c r="BA62" s="59"/>
      <c r="BB62" s="68"/>
      <c r="BC62" s="61" t="s">
        <v>42</v>
      </c>
      <c r="BD62" s="3">
        <f>H62</f>
        <v>0.80208333333333259</v>
      </c>
      <c r="BE62" s="62">
        <f>IF(BC62=$A$4,BD62+($B$4/(24*60)),BD62+($B$5/(24*60)))</f>
        <v>0.84374999999999922</v>
      </c>
    </row>
    <row r="63" spans="4:57" x14ac:dyDescent="0.25">
      <c r="D63" s="712"/>
      <c r="E63" s="112">
        <f t="shared" si="8"/>
        <v>0.81597222222222143</v>
      </c>
      <c r="F63" s="91">
        <f t="shared" si="3"/>
        <v>0.81249999999999922</v>
      </c>
      <c r="G63" s="84">
        <f t="shared" si="6"/>
        <v>0.81597222222222143</v>
      </c>
      <c r="H63" s="170">
        <f t="shared" si="4"/>
        <v>0.81249999999999922</v>
      </c>
      <c r="J63" s="61"/>
      <c r="K63" s="49"/>
      <c r="L63" s="63"/>
      <c r="M63" s="61" t="s">
        <v>42</v>
      </c>
      <c r="N63" s="3">
        <f>E63</f>
        <v>0.81597222222222143</v>
      </c>
      <c r="O63" s="62">
        <f>IF(M63=$A$4,N63+($B$4/(24*60)),N63+($B$5/(24*60)))</f>
        <v>0.85763888888888806</v>
      </c>
      <c r="P63" s="61"/>
      <c r="Q63" s="49"/>
      <c r="R63" s="63"/>
      <c r="S63" s="61"/>
      <c r="T63" s="49"/>
      <c r="U63" s="63"/>
      <c r="V63" s="67"/>
      <c r="W63" s="59"/>
      <c r="X63" s="68"/>
      <c r="Y63" s="61"/>
      <c r="Z63" s="49"/>
      <c r="AA63" s="63"/>
      <c r="AB63" s="61" t="s">
        <v>43</v>
      </c>
      <c r="AC63" s="81">
        <f>G63</f>
        <v>0.81597222222222143</v>
      </c>
      <c r="AD63" s="62">
        <f>IF(AB63=$A$4,AC63+($B$4/(24*60)),AC63+($B$5/(24*60)))</f>
        <v>0.8368055555555548</v>
      </c>
      <c r="AE63" s="67"/>
      <c r="AF63" s="59"/>
      <c r="AG63" s="68"/>
      <c r="AH63" s="61" t="s">
        <v>42</v>
      </c>
      <c r="AI63" s="3">
        <f>F63</f>
        <v>0.81249999999999922</v>
      </c>
      <c r="AJ63" s="62">
        <f>IF(AH63=$A$4,AI63+($B$4/(24*60)),AI63+($B$5/(24*60)))</f>
        <v>0.85416666666666585</v>
      </c>
      <c r="AK63" s="61" t="s">
        <v>43</v>
      </c>
      <c r="AL63" s="3">
        <f>H63</f>
        <v>0.81249999999999922</v>
      </c>
      <c r="AM63" s="62">
        <f>IF(AK63=$A$4,AL63+($B$4/(24*60)),AL63+($B$5/(24*60)))</f>
        <v>0.83333333333333259</v>
      </c>
      <c r="AN63" s="67"/>
      <c r="AO63" s="59"/>
      <c r="AP63" s="68"/>
      <c r="AQ63" s="67"/>
      <c r="AR63" s="59"/>
      <c r="AS63" s="68"/>
      <c r="AT63" s="67"/>
      <c r="AU63" s="59"/>
      <c r="AV63" s="68"/>
      <c r="AW63" s="67"/>
      <c r="AX63" s="59"/>
      <c r="AY63" s="68"/>
      <c r="AZ63" s="67"/>
      <c r="BA63" s="59"/>
      <c r="BB63" s="68"/>
      <c r="BC63" s="67"/>
      <c r="BD63" s="59"/>
      <c r="BE63" s="68"/>
    </row>
    <row r="64" spans="4:57" ht="15.75" thickBot="1" x14ac:dyDescent="0.3">
      <c r="D64" s="713"/>
      <c r="E64" s="157">
        <f t="shared" si="8"/>
        <v>0.82638888888888806</v>
      </c>
      <c r="F64" s="27"/>
      <c r="G64" s="158">
        <f t="shared" si="6"/>
        <v>0.82638888888888806</v>
      </c>
      <c r="H64" s="66"/>
      <c r="J64" s="61"/>
      <c r="K64" s="49"/>
      <c r="L64" s="63"/>
      <c r="M64" s="61"/>
      <c r="N64" s="49"/>
      <c r="O64" s="63"/>
      <c r="P64" s="61"/>
      <c r="Q64" s="49"/>
      <c r="R64" s="63"/>
      <c r="S64" s="61"/>
      <c r="T64" s="3"/>
      <c r="U64" s="62"/>
      <c r="V64" s="67"/>
      <c r="W64" s="59"/>
      <c r="X64" s="68"/>
      <c r="Y64" s="61"/>
      <c r="Z64" s="49"/>
      <c r="AA64" s="63"/>
      <c r="AB64" s="67"/>
      <c r="AC64" s="59"/>
      <c r="AD64" s="68"/>
      <c r="AE64" s="61"/>
      <c r="AF64" s="81"/>
      <c r="AG64" s="62"/>
      <c r="AH64" s="61"/>
      <c r="AI64" s="49"/>
      <c r="AJ64" s="21"/>
      <c r="AK64" s="67"/>
      <c r="AL64" s="59"/>
      <c r="AM64" s="68"/>
      <c r="AN64" s="61" t="s">
        <v>42</v>
      </c>
      <c r="AO64" s="3">
        <f>E64</f>
        <v>0.82638888888888806</v>
      </c>
      <c r="AP64" s="62">
        <f>IF(AN64=$A$4,AO64+($B$4/(24*60)),AO64+($B$5/(24*60)))</f>
        <v>0.86805555555555469</v>
      </c>
      <c r="AQ64" s="61" t="s">
        <v>43</v>
      </c>
      <c r="AR64" s="3">
        <f>G64</f>
        <v>0.82638888888888806</v>
      </c>
      <c r="AS64" s="62">
        <f>IF(AQ64=$A$4,AR64+($B$4/(24*60)),AR64+($B$5/(24*60)))</f>
        <v>0.84722222222222143</v>
      </c>
      <c r="AT64" s="67"/>
      <c r="AU64" s="59"/>
      <c r="AV64" s="68"/>
      <c r="AW64" s="67"/>
      <c r="AX64" s="59"/>
      <c r="AY64" s="68"/>
      <c r="AZ64" s="67"/>
      <c r="BA64" s="59"/>
      <c r="BB64" s="68"/>
      <c r="BC64" s="67"/>
      <c r="BD64" s="59"/>
      <c r="BE64" s="68"/>
    </row>
    <row r="65" spans="4:57" ht="15" customHeight="1" x14ac:dyDescent="0.25">
      <c r="D65" s="726" t="str">
        <f>RIGHT(D61,3)&amp;" às "&amp;LEFT(RIGHT(D61,3),2)+1&amp;"h"</f>
        <v>20h às 21h</v>
      </c>
      <c r="E65" s="142">
        <f t="shared" si="8"/>
        <v>0.83680555555555469</v>
      </c>
      <c r="F65" s="174"/>
      <c r="G65" s="145">
        <f t="shared" si="6"/>
        <v>0.83680555555555469</v>
      </c>
      <c r="H65" s="109"/>
      <c r="J65" s="61"/>
      <c r="K65" s="3"/>
      <c r="L65" s="62"/>
      <c r="M65" s="61"/>
      <c r="N65" s="49"/>
      <c r="O65" s="63"/>
      <c r="P65" s="61"/>
      <c r="Q65" s="49"/>
      <c r="R65" s="63"/>
      <c r="S65" s="61"/>
      <c r="T65" s="49"/>
      <c r="U65" s="63"/>
      <c r="V65" s="67"/>
      <c r="W65" s="59"/>
      <c r="X65" s="68"/>
      <c r="Y65" s="61"/>
      <c r="Z65" s="3"/>
      <c r="AA65" s="62"/>
      <c r="AB65" s="67"/>
      <c r="AC65" s="59"/>
      <c r="AD65" s="68"/>
      <c r="AE65" s="67"/>
      <c r="AF65" s="59"/>
      <c r="AG65" s="68"/>
      <c r="AH65" s="61"/>
      <c r="AI65" s="49"/>
      <c r="AJ65" s="63"/>
      <c r="AK65" s="67"/>
      <c r="AL65" s="59"/>
      <c r="AM65" s="68"/>
      <c r="AN65" s="67"/>
      <c r="AO65" s="59"/>
      <c r="AP65" s="68"/>
      <c r="AQ65" s="67"/>
      <c r="AR65" s="59"/>
      <c r="AS65" s="68"/>
      <c r="AT65" s="61" t="s">
        <v>42</v>
      </c>
      <c r="AU65" s="3">
        <f>E65</f>
        <v>0.83680555555555469</v>
      </c>
      <c r="AV65" s="62">
        <f>IF(AT65=$A$4,AU65+($B$4/(24*60)),AU65+($B$5/(24*60)))</f>
        <v>0.87847222222222132</v>
      </c>
      <c r="AW65" s="61" t="s">
        <v>43</v>
      </c>
      <c r="AX65" s="3">
        <f>G65</f>
        <v>0.83680555555555469</v>
      </c>
      <c r="AY65" s="62">
        <f>IF(AW65=$A$4,AX65+($B$4/(24*60)),AX65+($B$5/(24*60)))</f>
        <v>0.85763888888888806</v>
      </c>
      <c r="AZ65" s="67"/>
      <c r="BA65" s="59"/>
      <c r="BB65" s="68"/>
      <c r="BC65" s="67"/>
      <c r="BD65" s="59"/>
      <c r="BE65" s="68"/>
    </row>
    <row r="66" spans="4:57" ht="15" customHeight="1" x14ac:dyDescent="0.25">
      <c r="D66" s="727"/>
      <c r="E66" s="143">
        <f t="shared" si="8"/>
        <v>0.84722222222222132</v>
      </c>
      <c r="F66" s="129"/>
      <c r="G66" s="146">
        <f t="shared" si="6"/>
        <v>0.84722222222222132</v>
      </c>
      <c r="H66" s="63"/>
      <c r="J66" s="61"/>
      <c r="K66" s="49"/>
      <c r="L66" s="63"/>
      <c r="M66" s="61"/>
      <c r="N66" s="49"/>
      <c r="O66" s="63"/>
      <c r="P66" s="61"/>
      <c r="Q66" s="3"/>
      <c r="R66" s="62"/>
      <c r="S66" s="61"/>
      <c r="T66" s="49"/>
      <c r="U66" s="63"/>
      <c r="V66" s="67"/>
      <c r="W66" s="59"/>
      <c r="X66" s="68"/>
      <c r="Y66" s="61"/>
      <c r="Z66" s="49"/>
      <c r="AA66" s="63"/>
      <c r="AB66" s="61"/>
      <c r="AC66" s="81"/>
      <c r="AD66" s="62"/>
      <c r="AE66" s="67"/>
      <c r="AF66" s="59"/>
      <c r="AG66" s="68"/>
      <c r="AH66" s="61"/>
      <c r="AI66" s="49"/>
      <c r="AJ66" s="63"/>
      <c r="AK66" s="61" t="s">
        <v>42</v>
      </c>
      <c r="AL66" s="3">
        <f>E66</f>
        <v>0.84722222222222132</v>
      </c>
      <c r="AM66" s="62">
        <f>IF(AK66=$A$4,AL66+($B$4/(24*60)),AL66+($B$5/(24*60)))</f>
        <v>0.88888888888888795</v>
      </c>
      <c r="AN66" s="67"/>
      <c r="AO66" s="59"/>
      <c r="AP66" s="68"/>
      <c r="AQ66" s="67"/>
      <c r="AR66" s="59"/>
      <c r="AS66" s="68"/>
      <c r="AT66" s="67"/>
      <c r="AU66" s="59"/>
      <c r="AV66" s="68"/>
      <c r="AW66" s="67"/>
      <c r="AX66" s="59"/>
      <c r="AY66" s="68"/>
      <c r="AZ66" s="61" t="s">
        <v>43</v>
      </c>
      <c r="BA66" s="3">
        <f>G66</f>
        <v>0.84722222222222132</v>
      </c>
      <c r="BB66" s="62">
        <f>IF(AZ66=$A$4,BA66+($B$4/(24*60)),BA66+($B$5/(24*60)))</f>
        <v>0.86805555555555469</v>
      </c>
      <c r="BC66" s="67"/>
      <c r="BD66" s="59"/>
      <c r="BE66" s="68"/>
    </row>
    <row r="67" spans="4:57" ht="15" customHeight="1" x14ac:dyDescent="0.25">
      <c r="D67" s="727"/>
      <c r="E67" s="148">
        <f t="shared" si="8"/>
        <v>0.85763888888888795</v>
      </c>
      <c r="F67" s="129"/>
      <c r="G67" s="147">
        <f t="shared" si="6"/>
        <v>0.85763888888888795</v>
      </c>
      <c r="H67" s="63"/>
      <c r="J67" s="61"/>
      <c r="K67" s="49"/>
      <c r="L67" s="63"/>
      <c r="M67" s="61"/>
      <c r="N67" s="49"/>
      <c r="O67" s="63"/>
      <c r="P67" s="61"/>
      <c r="Q67" s="49"/>
      <c r="R67" s="63"/>
      <c r="S67" s="61"/>
      <c r="T67" s="49"/>
      <c r="U67" s="63"/>
      <c r="V67" s="67"/>
      <c r="W67" s="59"/>
      <c r="X67" s="68"/>
      <c r="Y67" s="61"/>
      <c r="Z67" s="49"/>
      <c r="AA67" s="63"/>
      <c r="AB67" s="67"/>
      <c r="AC67" s="59"/>
      <c r="AD67" s="68"/>
      <c r="AE67" s="61"/>
      <c r="AF67" s="81"/>
      <c r="AG67" s="62"/>
      <c r="AH67" s="61"/>
      <c r="AI67" s="49"/>
      <c r="AJ67" s="63"/>
      <c r="AK67" s="67"/>
      <c r="AL67" s="59"/>
      <c r="AM67" s="68"/>
      <c r="AN67" s="67"/>
      <c r="AO67" s="59"/>
      <c r="AP67" s="68"/>
      <c r="AQ67" s="61" t="s">
        <v>42</v>
      </c>
      <c r="AR67" s="3">
        <f>E67</f>
        <v>0.85763888888888795</v>
      </c>
      <c r="AS67" s="62">
        <f>IF(AQ67=$A$4,AR67+($B$4/(24*60)),AR67+($B$5/(24*60)))</f>
        <v>0.89930555555555458</v>
      </c>
      <c r="AT67" s="67"/>
      <c r="AU67" s="59"/>
      <c r="AV67" s="68"/>
      <c r="AW67" s="67"/>
      <c r="AX67" s="59"/>
      <c r="AY67" s="68"/>
      <c r="AZ67" s="67"/>
      <c r="BA67" s="59"/>
      <c r="BB67" s="68"/>
      <c r="BC67" s="61" t="s">
        <v>43</v>
      </c>
      <c r="BD67" s="3">
        <f>G67</f>
        <v>0.85763888888888795</v>
      </c>
      <c r="BE67" s="62">
        <f>IF(BC67=$A$4,BD67+($B$4/(24*60)),BD67+($B$5/(24*60)))</f>
        <v>0.87847222222222132</v>
      </c>
    </row>
    <row r="68" spans="4:57" ht="15.75" customHeight="1" thickBot="1" x14ac:dyDescent="0.3">
      <c r="D68" s="728"/>
      <c r="E68" s="149">
        <f t="shared" si="8"/>
        <v>0.86805555555555458</v>
      </c>
      <c r="F68" s="128"/>
      <c r="G68" s="105">
        <f t="shared" si="6"/>
        <v>0.86805555555555458</v>
      </c>
      <c r="H68" s="66"/>
      <c r="J68" s="61"/>
      <c r="K68" s="49"/>
      <c r="L68" s="63"/>
      <c r="M68" s="61"/>
      <c r="N68" s="49"/>
      <c r="O68" s="63"/>
      <c r="P68" s="61"/>
      <c r="Q68" s="49"/>
      <c r="R68" s="63"/>
      <c r="S68" s="61"/>
      <c r="T68" s="49"/>
      <c r="U68" s="63"/>
      <c r="V68" s="67"/>
      <c r="W68" s="59"/>
      <c r="X68" s="68"/>
      <c r="Y68" s="61"/>
      <c r="Z68" s="49"/>
      <c r="AA68" s="63"/>
      <c r="AB68" s="67"/>
      <c r="AC68" s="59"/>
      <c r="AD68" s="68"/>
      <c r="AE68" s="67"/>
      <c r="AF68" s="59"/>
      <c r="AG68" s="68"/>
      <c r="AH68" s="61" t="s">
        <v>43</v>
      </c>
      <c r="AI68" s="3">
        <f>G68</f>
        <v>0.86805555555555458</v>
      </c>
      <c r="AJ68" s="62">
        <f>IF(AH68=$A$4,AI68+($B$4/(24*60)),AI68+($B$5/(24*60)))</f>
        <v>0.88888888888888795</v>
      </c>
      <c r="AK68" s="67"/>
      <c r="AL68" s="59"/>
      <c r="AM68" s="68"/>
      <c r="AN68" s="67"/>
      <c r="AO68" s="59"/>
      <c r="AP68" s="68"/>
      <c r="AQ68" s="67"/>
      <c r="AR68" s="59"/>
      <c r="AS68" s="68"/>
      <c r="AT68" s="67"/>
      <c r="AU68" s="59"/>
      <c r="AV68" s="68"/>
      <c r="AW68" s="61" t="s">
        <v>42</v>
      </c>
      <c r="AX68" s="3">
        <f>E68</f>
        <v>0.86805555555555458</v>
      </c>
      <c r="AY68" s="62">
        <f>IF(AW68=$A$4,AX68+($B$4/(24*60)),AX68+($B$5/(24*60)))</f>
        <v>0.90972222222222121</v>
      </c>
      <c r="AZ68" s="67"/>
      <c r="BA68" s="59"/>
      <c r="BB68" s="68"/>
      <c r="BC68" s="67"/>
      <c r="BD68" s="59"/>
      <c r="BE68" s="68"/>
    </row>
    <row r="69" spans="4:57" x14ac:dyDescent="0.25">
      <c r="D69" s="786" t="str">
        <f>RIGHT(D65,3)&amp;" às "&amp;LEFT(RIGHT(D65,3),2)+1&amp;"h"</f>
        <v>21h às 22h</v>
      </c>
      <c r="E69" s="155">
        <f t="shared" si="8"/>
        <v>0.87847222222222121</v>
      </c>
      <c r="F69" s="175"/>
      <c r="G69" s="152">
        <f t="shared" ref="G69:G80" si="9">G68+(15/(24*60))</f>
        <v>0.87847222222222121</v>
      </c>
      <c r="H69" s="102"/>
      <c r="J69" s="61"/>
      <c r="K69" s="49"/>
      <c r="L69" s="63"/>
      <c r="M69" s="61"/>
      <c r="N69" s="49"/>
      <c r="O69" s="63"/>
      <c r="P69" s="61"/>
      <c r="Q69" s="3"/>
      <c r="R69" s="62"/>
      <c r="S69" s="61"/>
      <c r="T69" s="49"/>
      <c r="U69" s="63"/>
      <c r="V69" s="67"/>
      <c r="W69" s="59"/>
      <c r="X69" s="68"/>
      <c r="Y69" s="61"/>
      <c r="Z69" s="49"/>
      <c r="AA69" s="63"/>
      <c r="AB69" s="67"/>
      <c r="AC69" s="59"/>
      <c r="AD69" s="68"/>
      <c r="AE69" s="67"/>
      <c r="AF69" s="59"/>
      <c r="AG69" s="68"/>
      <c r="AH69" s="67"/>
      <c r="AI69" s="59"/>
      <c r="AJ69" s="68"/>
      <c r="AK69" s="67"/>
      <c r="AL69" s="59"/>
      <c r="AM69" s="68"/>
      <c r="AN69" s="61" t="s">
        <v>43</v>
      </c>
      <c r="AO69" s="3">
        <f>G69</f>
        <v>0.87847222222222121</v>
      </c>
      <c r="AP69" s="62">
        <f>IF(AN69=$A$4,AO69+($B$4/(24*60)),AO69+($B$5/(24*60)))</f>
        <v>0.89930555555555458</v>
      </c>
      <c r="AQ69" s="67"/>
      <c r="AR69" s="59"/>
      <c r="AS69" s="68"/>
      <c r="AT69" s="67"/>
      <c r="AU69" s="59"/>
      <c r="AV69" s="68"/>
      <c r="AW69" s="67"/>
      <c r="AX69" s="59"/>
      <c r="AY69" s="68"/>
      <c r="AZ69" s="61" t="s">
        <v>42</v>
      </c>
      <c r="BA69" s="3">
        <f>G69</f>
        <v>0.87847222222222121</v>
      </c>
      <c r="BB69" s="62">
        <f>IF(AZ69=$A$4,BA69+($B$4/(24*60)),BA69+($B$5/(24*60)))</f>
        <v>0.92013888888888784</v>
      </c>
      <c r="BC69" s="67"/>
      <c r="BD69" s="59"/>
      <c r="BE69" s="68"/>
    </row>
    <row r="70" spans="4:57" x14ac:dyDescent="0.25">
      <c r="D70" s="712"/>
      <c r="E70" s="156">
        <f t="shared" si="8"/>
        <v>0.88888888888888784</v>
      </c>
      <c r="F70" s="129"/>
      <c r="G70" s="153">
        <f t="shared" si="9"/>
        <v>0.88888888888888784</v>
      </c>
      <c r="H70" s="63"/>
      <c r="J70" s="61"/>
      <c r="K70" s="49"/>
      <c r="L70" s="63"/>
      <c r="M70" s="61"/>
      <c r="N70" s="49"/>
      <c r="O70" s="63"/>
      <c r="P70" s="61"/>
      <c r="Q70" s="49"/>
      <c r="R70" s="63"/>
      <c r="S70" s="61"/>
      <c r="T70" s="49"/>
      <c r="U70" s="63"/>
      <c r="V70" s="67"/>
      <c r="W70" s="59"/>
      <c r="X70" s="68"/>
      <c r="Y70" s="61"/>
      <c r="Z70" s="49"/>
      <c r="AA70" s="63"/>
      <c r="AB70" s="67"/>
      <c r="AC70" s="59"/>
      <c r="AD70" s="68"/>
      <c r="AE70" s="67"/>
      <c r="AF70" s="59"/>
      <c r="AG70" s="68"/>
      <c r="AH70" s="67"/>
      <c r="AI70" s="59"/>
      <c r="AJ70" s="68"/>
      <c r="AK70" s="67"/>
      <c r="AL70" s="59"/>
      <c r="AM70" s="68"/>
      <c r="AN70" s="67"/>
      <c r="AO70" s="59"/>
      <c r="AP70" s="68"/>
      <c r="AQ70" s="67"/>
      <c r="AR70" s="59"/>
      <c r="AS70" s="68"/>
      <c r="AT70" s="61" t="s">
        <v>43</v>
      </c>
      <c r="AU70" s="3">
        <f>E70</f>
        <v>0.88888888888888784</v>
      </c>
      <c r="AV70" s="62">
        <f>IF(AT70=$A$4,AU70+($B$4/(24*60)),AU70+($B$5/(24*60)))</f>
        <v>0.90972222222222121</v>
      </c>
      <c r="AW70" s="67"/>
      <c r="AX70" s="59"/>
      <c r="AY70" s="68"/>
      <c r="AZ70" s="67"/>
      <c r="BA70" s="59"/>
      <c r="BB70" s="68"/>
      <c r="BC70" s="61" t="s">
        <v>42</v>
      </c>
      <c r="BD70" s="3">
        <f>G70</f>
        <v>0.88888888888888784</v>
      </c>
      <c r="BE70" s="62">
        <f>IF(BC70=$A$4,BD70+($B$4/(24*60)),BD70+($B$5/(24*60)))</f>
        <v>0.93055555555555447</v>
      </c>
    </row>
    <row r="71" spans="4:57" x14ac:dyDescent="0.25">
      <c r="D71" s="712"/>
      <c r="E71" s="150">
        <f t="shared" ref="E71:E80" si="10">E70+(15/(24*60))</f>
        <v>0.89930555555555447</v>
      </c>
      <c r="F71" s="129"/>
      <c r="G71" s="151">
        <f t="shared" si="9"/>
        <v>0.89930555555555447</v>
      </c>
      <c r="H71" s="63"/>
      <c r="J71" s="61"/>
      <c r="K71" s="49"/>
      <c r="L71" s="63"/>
      <c r="M71" s="61"/>
      <c r="N71" s="49"/>
      <c r="O71" s="63"/>
      <c r="P71" s="61"/>
      <c r="Q71" s="49"/>
      <c r="R71" s="63"/>
      <c r="S71" s="61"/>
      <c r="T71" s="49"/>
      <c r="U71" s="63"/>
      <c r="V71" s="67"/>
      <c r="W71" s="59"/>
      <c r="X71" s="68"/>
      <c r="Y71" s="61"/>
      <c r="Z71" s="49"/>
      <c r="AA71" s="63"/>
      <c r="AB71" s="67"/>
      <c r="AC71" s="59"/>
      <c r="AD71" s="68"/>
      <c r="AE71" s="67"/>
      <c r="AF71" s="59"/>
      <c r="AG71" s="68"/>
      <c r="AH71" s="61" t="s">
        <v>42</v>
      </c>
      <c r="AI71" s="3">
        <f>E71</f>
        <v>0.89930555555555447</v>
      </c>
      <c r="AJ71" s="62">
        <f>IF(AH71=$A$4,AI71+($B$4/(24*60)),AI71+($B$5/(24*60)))</f>
        <v>0.9409722222222211</v>
      </c>
      <c r="AK71" s="61" t="s">
        <v>43</v>
      </c>
      <c r="AL71" s="3">
        <f>G71</f>
        <v>0.89930555555555447</v>
      </c>
      <c r="AM71" s="62">
        <f>IF(AK71=$A$4,AL71+($B$4/(24*60)),AL71+($B$5/(24*60)))</f>
        <v>0.92013888888888784</v>
      </c>
      <c r="AN71" s="67"/>
      <c r="AO71" s="59"/>
      <c r="AP71" s="68"/>
      <c r="AQ71" s="67"/>
      <c r="AR71" s="59"/>
      <c r="AS71" s="68"/>
      <c r="AT71" s="67"/>
      <c r="AU71" s="59"/>
      <c r="AV71" s="68"/>
      <c r="AW71" s="67"/>
      <c r="AX71" s="59"/>
      <c r="AY71" s="68"/>
      <c r="AZ71" s="67"/>
      <c r="BA71" s="59"/>
      <c r="BB71" s="68"/>
      <c r="BC71" s="67"/>
      <c r="BD71" s="59"/>
      <c r="BE71" s="68"/>
    </row>
    <row r="72" spans="4:57" ht="15.75" thickBot="1" x14ac:dyDescent="0.3">
      <c r="D72" s="784"/>
      <c r="E72" s="141">
        <f t="shared" si="10"/>
        <v>0.9097222222222211</v>
      </c>
      <c r="F72" s="176"/>
      <c r="G72" s="144">
        <f t="shared" si="9"/>
        <v>0.9097222222222211</v>
      </c>
      <c r="H72" s="100"/>
      <c r="J72" s="61"/>
      <c r="K72" s="49"/>
      <c r="L72" s="63"/>
      <c r="M72" s="61"/>
      <c r="N72" s="49"/>
      <c r="O72" s="63"/>
      <c r="P72" s="61"/>
      <c r="Q72" s="49"/>
      <c r="R72" s="63"/>
      <c r="S72" s="61"/>
      <c r="T72" s="49"/>
      <c r="U72" s="63"/>
      <c r="V72" s="67"/>
      <c r="W72" s="59"/>
      <c r="X72" s="68"/>
      <c r="Y72" s="61"/>
      <c r="Z72" s="49"/>
      <c r="AA72" s="63"/>
      <c r="AB72" s="67"/>
      <c r="AC72" s="59"/>
      <c r="AD72" s="68"/>
      <c r="AE72" s="67"/>
      <c r="AF72" s="59"/>
      <c r="AG72" s="68"/>
      <c r="AH72" s="67"/>
      <c r="AI72" s="59"/>
      <c r="AJ72" s="68"/>
      <c r="AK72" s="67"/>
      <c r="AL72" s="59"/>
      <c r="AM72" s="68"/>
      <c r="AN72" s="61" t="s">
        <v>42</v>
      </c>
      <c r="AO72" s="3">
        <f>E72</f>
        <v>0.9097222222222211</v>
      </c>
      <c r="AP72" s="62">
        <f>IF(AN72=$A$4,AO72+($B$4/(24*60)),AO72+($B$5/(24*60)))</f>
        <v>0.95138888888888773</v>
      </c>
      <c r="AQ72" s="61" t="s">
        <v>43</v>
      </c>
      <c r="AR72" s="3">
        <f>G72</f>
        <v>0.9097222222222211</v>
      </c>
      <c r="AS72" s="62">
        <f>IF(AQ72=$A$4,AR72+($B$4/(24*60)),AR72+($B$5/(24*60)))</f>
        <v>0.93055555555555447</v>
      </c>
      <c r="AT72" s="67"/>
      <c r="AU72" s="59"/>
      <c r="AV72" s="68"/>
      <c r="AW72" s="67"/>
      <c r="AX72" s="59"/>
      <c r="AY72" s="68"/>
      <c r="AZ72" s="67"/>
      <c r="BA72" s="59"/>
      <c r="BB72" s="68"/>
      <c r="BC72" s="67"/>
      <c r="BD72" s="59"/>
      <c r="BE72" s="68"/>
    </row>
    <row r="73" spans="4:57" ht="15" customHeight="1" x14ac:dyDescent="0.25">
      <c r="D73" s="726" t="str">
        <f>RIGHT(D69,3)&amp;" às "&amp;LEFT(RIGHT(D69,3),2)+1&amp;"h"</f>
        <v>22h às 23h</v>
      </c>
      <c r="E73" s="142">
        <f t="shared" si="10"/>
        <v>0.92013888888888773</v>
      </c>
      <c r="F73" s="174"/>
      <c r="G73" s="145">
        <f t="shared" si="9"/>
        <v>0.92013888888888773</v>
      </c>
      <c r="H73" s="109"/>
      <c r="J73" s="61"/>
      <c r="K73" s="49"/>
      <c r="L73" s="63"/>
      <c r="M73" s="61"/>
      <c r="N73" s="49"/>
      <c r="O73" s="63"/>
      <c r="P73" s="61"/>
      <c r="Q73" s="49"/>
      <c r="R73" s="63"/>
      <c r="S73" s="61"/>
      <c r="T73" s="49"/>
      <c r="U73" s="63"/>
      <c r="V73" s="67"/>
      <c r="W73" s="59"/>
      <c r="X73" s="68"/>
      <c r="Y73" s="61"/>
      <c r="Z73" s="49"/>
      <c r="AA73" s="63"/>
      <c r="AB73" s="67"/>
      <c r="AC73" s="59"/>
      <c r="AD73" s="68"/>
      <c r="AE73" s="67"/>
      <c r="AF73" s="59"/>
      <c r="AG73" s="68"/>
      <c r="AH73" s="67"/>
      <c r="AI73" s="59"/>
      <c r="AJ73" s="68"/>
      <c r="AK73" s="67"/>
      <c r="AL73" s="59"/>
      <c r="AM73" s="68"/>
      <c r="AN73" s="67"/>
      <c r="AO73" s="59"/>
      <c r="AP73" s="68"/>
      <c r="AQ73" s="67"/>
      <c r="AR73" s="59"/>
      <c r="AS73" s="68"/>
      <c r="AT73" s="61" t="s">
        <v>42</v>
      </c>
      <c r="AU73" s="3">
        <f>E73</f>
        <v>0.92013888888888773</v>
      </c>
      <c r="AV73" s="62">
        <f>IF(AT73=$A$4,AU73+($B$4/(24*60)),AU73+($B$5/(24*60)))</f>
        <v>0.96180555555555436</v>
      </c>
      <c r="AW73" s="61" t="s">
        <v>43</v>
      </c>
      <c r="AX73" s="3">
        <f>G73</f>
        <v>0.92013888888888773</v>
      </c>
      <c r="AY73" s="62">
        <f>IF(AW73=$A$4,AX73+($B$4/(24*60)),AX73+($B$5/(24*60)))</f>
        <v>0.9409722222222211</v>
      </c>
      <c r="AZ73" s="67"/>
      <c r="BA73" s="59"/>
      <c r="BB73" s="68"/>
      <c r="BC73" s="67"/>
      <c r="BD73" s="59"/>
      <c r="BE73" s="68"/>
    </row>
    <row r="74" spans="4:57" ht="15" customHeight="1" x14ac:dyDescent="0.25">
      <c r="D74" s="727"/>
      <c r="E74" s="143">
        <f t="shared" si="10"/>
        <v>0.93055555555555436</v>
      </c>
      <c r="F74" s="129"/>
      <c r="G74" s="146">
        <f t="shared" si="9"/>
        <v>0.93055555555555436</v>
      </c>
      <c r="H74" s="63"/>
      <c r="J74" s="61"/>
      <c r="K74" s="49"/>
      <c r="L74" s="63"/>
      <c r="M74" s="61"/>
      <c r="N74" s="49"/>
      <c r="O74" s="63"/>
      <c r="P74" s="61"/>
      <c r="Q74" s="49"/>
      <c r="R74" s="63"/>
      <c r="S74" s="61"/>
      <c r="T74" s="49"/>
      <c r="U74" s="63"/>
      <c r="V74" s="67"/>
      <c r="W74" s="59"/>
      <c r="X74" s="68"/>
      <c r="Y74" s="61"/>
      <c r="Z74" s="49"/>
      <c r="AA74" s="63"/>
      <c r="AB74" s="67"/>
      <c r="AC74" s="59"/>
      <c r="AD74" s="68"/>
      <c r="AE74" s="67"/>
      <c r="AF74" s="59"/>
      <c r="AG74" s="68"/>
      <c r="AH74" s="67"/>
      <c r="AI74" s="59"/>
      <c r="AJ74" s="68"/>
      <c r="AK74" s="61" t="s">
        <v>42</v>
      </c>
      <c r="AL74" s="3">
        <f>E74</f>
        <v>0.93055555555555436</v>
      </c>
      <c r="AM74" s="62">
        <f>IF(AK74=$A$4,AL74+($B$4/(24*60)),AL74+($B$5/(24*60)))</f>
        <v>0.97222222222222099</v>
      </c>
      <c r="AN74" s="67"/>
      <c r="AO74" s="59"/>
      <c r="AP74" s="68"/>
      <c r="AQ74" s="67"/>
      <c r="AR74" s="59"/>
      <c r="AS74" s="68"/>
      <c r="AT74" s="67"/>
      <c r="AU74" s="59"/>
      <c r="AV74" s="68"/>
      <c r="AW74" s="67"/>
      <c r="AX74" s="59"/>
      <c r="AY74" s="68"/>
      <c r="AZ74" s="61" t="s">
        <v>43</v>
      </c>
      <c r="BA74" s="3">
        <f>G74</f>
        <v>0.93055555555555436</v>
      </c>
      <c r="BB74" s="62">
        <f>IF(AZ74=$A$4,BA74+($B$4/(24*60)),BA74+($B$5/(24*60)))</f>
        <v>0.95138888888888773</v>
      </c>
      <c r="BC74" s="67"/>
      <c r="BD74" s="59"/>
      <c r="BE74" s="68"/>
    </row>
    <row r="75" spans="4:57" ht="15" customHeight="1" x14ac:dyDescent="0.25">
      <c r="D75" s="727"/>
      <c r="E75" s="148">
        <f>E74+(15/(24*60))</f>
        <v>0.94097222222222099</v>
      </c>
      <c r="F75" s="129"/>
      <c r="G75" s="147">
        <f t="shared" si="9"/>
        <v>0.94097222222222099</v>
      </c>
      <c r="H75" s="63"/>
      <c r="J75" s="61"/>
      <c r="K75" s="49"/>
      <c r="L75" s="63"/>
      <c r="M75" s="61"/>
      <c r="N75" s="49"/>
      <c r="O75" s="63"/>
      <c r="P75" s="61"/>
      <c r="Q75" s="49"/>
      <c r="R75" s="63"/>
      <c r="S75" s="61"/>
      <c r="T75" s="49"/>
      <c r="U75" s="63"/>
      <c r="V75" s="67"/>
      <c r="W75" s="59"/>
      <c r="X75" s="68"/>
      <c r="Y75" s="61"/>
      <c r="Z75" s="49"/>
      <c r="AA75" s="63"/>
      <c r="AB75" s="67"/>
      <c r="AC75" s="59"/>
      <c r="AD75" s="68"/>
      <c r="AE75" s="67"/>
      <c r="AF75" s="59"/>
      <c r="AG75" s="68"/>
      <c r="AH75" s="67"/>
      <c r="AI75" s="59"/>
      <c r="AJ75" s="68"/>
      <c r="AK75" s="67"/>
      <c r="AL75" s="59"/>
      <c r="AM75" s="68"/>
      <c r="AN75" s="67"/>
      <c r="AO75" s="59"/>
      <c r="AP75" s="68"/>
      <c r="AQ75" s="61" t="s">
        <v>42</v>
      </c>
      <c r="AR75" s="3">
        <f>E75</f>
        <v>0.94097222222222099</v>
      </c>
      <c r="AS75" s="62">
        <f>IF(AQ75=$A$4,AR75+($B$4/(24*60)),AR75+($B$5/(24*60)))</f>
        <v>0.98263888888888762</v>
      </c>
      <c r="AT75" s="67"/>
      <c r="AU75" s="59"/>
      <c r="AV75" s="68"/>
      <c r="AW75" s="67"/>
      <c r="AX75" s="59"/>
      <c r="AY75" s="68"/>
      <c r="AZ75" s="67"/>
      <c r="BA75" s="59"/>
      <c r="BB75" s="68"/>
      <c r="BC75" s="61" t="s">
        <v>43</v>
      </c>
      <c r="BD75" s="3">
        <f>G75</f>
        <v>0.94097222222222099</v>
      </c>
      <c r="BE75" s="62">
        <f>IF(BC75=$A$4,BD75+($B$4/(24*60)),BD75+($B$5/(24*60)))</f>
        <v>0.96180555555555436</v>
      </c>
    </row>
    <row r="76" spans="4:57" ht="15.75" customHeight="1" thickBot="1" x14ac:dyDescent="0.3">
      <c r="D76" s="728"/>
      <c r="E76" s="149">
        <f t="shared" si="10"/>
        <v>0.95138888888888762</v>
      </c>
      <c r="F76" s="128"/>
      <c r="G76" s="105">
        <f t="shared" si="9"/>
        <v>0.95138888888888762</v>
      </c>
      <c r="H76" s="66"/>
      <c r="J76" s="61"/>
      <c r="K76" s="49"/>
      <c r="L76" s="63"/>
      <c r="M76" s="61"/>
      <c r="N76" s="49"/>
      <c r="O76" s="63"/>
      <c r="P76" s="61"/>
      <c r="Q76" s="49"/>
      <c r="R76" s="63"/>
      <c r="S76" s="61"/>
      <c r="T76" s="49"/>
      <c r="U76" s="63"/>
      <c r="V76" s="67"/>
      <c r="W76" s="59"/>
      <c r="X76" s="68"/>
      <c r="Y76" s="61"/>
      <c r="Z76" s="49"/>
      <c r="AA76" s="63"/>
      <c r="AB76" s="67"/>
      <c r="AC76" s="59"/>
      <c r="AD76" s="68"/>
      <c r="AE76" s="67"/>
      <c r="AF76" s="59"/>
      <c r="AG76" s="68"/>
      <c r="AH76" s="61" t="s">
        <v>43</v>
      </c>
      <c r="AI76" s="3">
        <f>G76</f>
        <v>0.95138888888888762</v>
      </c>
      <c r="AJ76" s="62">
        <f>IF(AH76=$A$4,AI76+($B$4/(24*60)),AI76+($B$5/(24*60)))</f>
        <v>0.97222222222222099</v>
      </c>
      <c r="AK76" s="67"/>
      <c r="AL76" s="59"/>
      <c r="AM76" s="68"/>
      <c r="AN76" s="67"/>
      <c r="AO76" s="59"/>
      <c r="AP76" s="68"/>
      <c r="AQ76" s="67"/>
      <c r="AR76" s="59"/>
      <c r="AS76" s="68"/>
      <c r="AT76" s="67"/>
      <c r="AU76" s="59"/>
      <c r="AV76" s="68"/>
      <c r="AW76" s="61" t="s">
        <v>42</v>
      </c>
      <c r="AX76" s="3">
        <f>E76</f>
        <v>0.95138888888888762</v>
      </c>
      <c r="AY76" s="62">
        <f>IF(AW76=$A$4,AX76+($B$4/(24*60)),AX76+($B$5/(24*60)))</f>
        <v>0.99305555555555425</v>
      </c>
      <c r="AZ76" s="67"/>
      <c r="BA76" s="59"/>
      <c r="BB76" s="68"/>
      <c r="BC76" s="67"/>
      <c r="BD76" s="59"/>
      <c r="BE76" s="68"/>
    </row>
    <row r="77" spans="4:57" x14ac:dyDescent="0.25">
      <c r="D77" s="786" t="str">
        <f>RIGHT(D73,3)&amp;" às "&amp;LEFT(RIGHT(D73,3),2)+1&amp;"h"</f>
        <v>23h às 24h</v>
      </c>
      <c r="E77" s="155">
        <f t="shared" si="10"/>
        <v>0.96180555555555425</v>
      </c>
      <c r="F77" s="175"/>
      <c r="G77" s="152">
        <f t="shared" si="9"/>
        <v>0.96180555555555425</v>
      </c>
      <c r="H77" s="102"/>
      <c r="J77" s="61"/>
      <c r="K77" s="49"/>
      <c r="L77" s="63"/>
      <c r="M77" s="61"/>
      <c r="N77" s="49"/>
      <c r="O77" s="63"/>
      <c r="P77" s="61"/>
      <c r="Q77" s="49"/>
      <c r="R77" s="63"/>
      <c r="S77" s="61"/>
      <c r="T77" s="49"/>
      <c r="U77" s="63"/>
      <c r="V77" s="67"/>
      <c r="W77" s="59"/>
      <c r="X77" s="68"/>
      <c r="Y77" s="61"/>
      <c r="Z77" s="49"/>
      <c r="AA77" s="63"/>
      <c r="AB77" s="67"/>
      <c r="AC77" s="59"/>
      <c r="AD77" s="68"/>
      <c r="AE77" s="67"/>
      <c r="AF77" s="59"/>
      <c r="AG77" s="68"/>
      <c r="AH77" s="67"/>
      <c r="AI77" s="59"/>
      <c r="AJ77" s="68"/>
      <c r="AK77" s="67"/>
      <c r="AL77" s="59"/>
      <c r="AM77" s="68"/>
      <c r="AN77" s="61" t="s">
        <v>43</v>
      </c>
      <c r="AO77" s="3">
        <f>G77</f>
        <v>0.96180555555555425</v>
      </c>
      <c r="AP77" s="62">
        <f>IF(AN77=$A$4,AO77+($B$4/(24*60)),AO77+($B$5/(24*60)))</f>
        <v>0.98263888888888762</v>
      </c>
      <c r="AQ77" s="67"/>
      <c r="AR77" s="59"/>
      <c r="AS77" s="68"/>
      <c r="AT77" s="67"/>
      <c r="AU77" s="59"/>
      <c r="AV77" s="68"/>
      <c r="AW77" s="67"/>
      <c r="AX77" s="59"/>
      <c r="AY77" s="68"/>
      <c r="AZ77" s="61" t="s">
        <v>42</v>
      </c>
      <c r="BA77" s="3">
        <f>G77</f>
        <v>0.96180555555555425</v>
      </c>
      <c r="BB77" s="62">
        <f>IF(AZ77=$A$4,BA77+($B$4/(24*60)),BA77+($B$5/(24*60)))</f>
        <v>1.003472222222221</v>
      </c>
      <c r="BC77" s="67"/>
      <c r="BD77" s="59"/>
      <c r="BE77" s="68"/>
    </row>
    <row r="78" spans="4:57" x14ac:dyDescent="0.25">
      <c r="D78" s="712"/>
      <c r="E78" s="156">
        <f t="shared" si="10"/>
        <v>0.97222222222222088</v>
      </c>
      <c r="F78" s="129"/>
      <c r="G78" s="154">
        <f t="shared" si="9"/>
        <v>0.97222222222222088</v>
      </c>
      <c r="H78" s="63"/>
      <c r="J78" s="61"/>
      <c r="K78" s="49"/>
      <c r="L78" s="63"/>
      <c r="M78" s="61"/>
      <c r="N78" s="49"/>
      <c r="O78" s="63"/>
      <c r="P78" s="61"/>
      <c r="Q78" s="49"/>
      <c r="R78" s="63"/>
      <c r="S78" s="61"/>
      <c r="T78" s="49"/>
      <c r="U78" s="63"/>
      <c r="V78" s="67"/>
      <c r="W78" s="59"/>
      <c r="X78" s="68"/>
      <c r="Y78" s="61"/>
      <c r="Z78" s="49"/>
      <c r="AA78" s="63"/>
      <c r="AB78" s="67"/>
      <c r="AC78" s="59"/>
      <c r="AD78" s="68"/>
      <c r="AE78" s="67"/>
      <c r="AF78" s="59"/>
      <c r="AG78" s="68"/>
      <c r="AH78" s="67"/>
      <c r="AI78" s="59"/>
      <c r="AJ78" s="68"/>
      <c r="AK78" s="67"/>
      <c r="AL78" s="59"/>
      <c r="AM78" s="68"/>
      <c r="AN78" s="67"/>
      <c r="AO78" s="59"/>
      <c r="AP78" s="68"/>
      <c r="AQ78" s="67"/>
      <c r="AR78" s="59"/>
      <c r="AS78" s="68"/>
      <c r="AT78" s="61" t="s">
        <v>43</v>
      </c>
      <c r="AU78" s="3">
        <f>E78</f>
        <v>0.97222222222222088</v>
      </c>
      <c r="AV78" s="62">
        <f>IF(AT78=$A$4,AU78+($B$4/(24*60)),AU78+($B$5/(24*60)))</f>
        <v>0.99305555555555425</v>
      </c>
      <c r="AW78" s="67"/>
      <c r="AX78" s="59"/>
      <c r="AY78" s="68"/>
      <c r="AZ78" s="67"/>
      <c r="BA78" s="59"/>
      <c r="BB78" s="68"/>
      <c r="BC78" s="61" t="s">
        <v>42</v>
      </c>
      <c r="BD78" s="3">
        <f>G78</f>
        <v>0.97222222222222088</v>
      </c>
      <c r="BE78" s="62">
        <f>IF(BC78=$A$4,BD78+($B$4/(24*60)),BD78+($B$5/(24*60)))</f>
        <v>1.0138888888888875</v>
      </c>
    </row>
    <row r="79" spans="4:57" x14ac:dyDescent="0.25">
      <c r="D79" s="712"/>
      <c r="E79" s="150">
        <f t="shared" si="10"/>
        <v>0.98263888888888751</v>
      </c>
      <c r="F79" s="26"/>
      <c r="G79" s="151">
        <f t="shared" si="9"/>
        <v>0.98263888888888751</v>
      </c>
      <c r="H79" s="63"/>
      <c r="J79" s="61"/>
      <c r="K79" s="49"/>
      <c r="L79" s="63"/>
      <c r="M79" s="61"/>
      <c r="N79" s="49"/>
      <c r="O79" s="63"/>
      <c r="P79" s="61"/>
      <c r="Q79" s="49"/>
      <c r="R79" s="63"/>
      <c r="S79" s="61"/>
      <c r="T79" s="49"/>
      <c r="U79" s="63"/>
      <c r="V79" s="67"/>
      <c r="W79" s="59"/>
      <c r="X79" s="68"/>
      <c r="Y79" s="61"/>
      <c r="Z79" s="49"/>
      <c r="AA79" s="63"/>
      <c r="AB79" s="67"/>
      <c r="AC79" s="59"/>
      <c r="AD79" s="68"/>
      <c r="AE79" s="67"/>
      <c r="AF79" s="59"/>
      <c r="AG79" s="68"/>
      <c r="AH79" s="61" t="s">
        <v>42</v>
      </c>
      <c r="AI79" s="3">
        <f>E79</f>
        <v>0.98263888888888751</v>
      </c>
      <c r="AJ79" s="62">
        <f>IF(AH79=$A$4,AI79+($B$4/(24*60)),AI79+($B$5/(24*60)))</f>
        <v>1.0243055555555542</v>
      </c>
      <c r="AK79" s="61" t="s">
        <v>43</v>
      </c>
      <c r="AL79" s="3">
        <f>G79</f>
        <v>0.98263888888888751</v>
      </c>
      <c r="AM79" s="62">
        <f>IF(AK79=$A$4,AL79+($B$4/(24*60)),AL79+($B$5/(24*60)))</f>
        <v>1.0034722222222208</v>
      </c>
      <c r="AN79" s="67"/>
      <c r="AO79" s="59"/>
      <c r="AP79" s="68"/>
      <c r="AQ79" s="67"/>
      <c r="AR79" s="59"/>
      <c r="AS79" s="68"/>
      <c r="AT79" s="67"/>
      <c r="AU79" s="59"/>
      <c r="AV79" s="68"/>
      <c r="AW79" s="67"/>
      <c r="AX79" s="59"/>
      <c r="AY79" s="68"/>
      <c r="AZ79" s="67"/>
      <c r="BA79" s="59"/>
      <c r="BB79" s="68"/>
      <c r="BC79" s="67"/>
      <c r="BD79" s="59"/>
      <c r="BE79" s="68"/>
    </row>
    <row r="80" spans="4:57" ht="15.75" thickBot="1" x14ac:dyDescent="0.3">
      <c r="D80" s="713"/>
      <c r="E80" s="157">
        <f t="shared" si="10"/>
        <v>0.99305555555555414</v>
      </c>
      <c r="F80" s="27"/>
      <c r="G80" s="158">
        <f t="shared" si="9"/>
        <v>0.99305555555555414</v>
      </c>
      <c r="H80" s="66"/>
      <c r="J80" s="64"/>
      <c r="K80" s="65"/>
      <c r="L80" s="66"/>
      <c r="M80" s="64"/>
      <c r="N80" s="65"/>
      <c r="O80" s="66"/>
      <c r="P80" s="64"/>
      <c r="Q80" s="65"/>
      <c r="R80" s="66"/>
      <c r="S80" s="64"/>
      <c r="T80" s="65"/>
      <c r="U80" s="66"/>
      <c r="V80" s="69"/>
      <c r="W80" s="70"/>
      <c r="X80" s="71"/>
      <c r="Y80" s="64"/>
      <c r="Z80" s="65"/>
      <c r="AA80" s="66"/>
      <c r="AB80" s="69"/>
      <c r="AC80" s="70"/>
      <c r="AD80" s="71"/>
      <c r="AE80" s="69"/>
      <c r="AF80" s="70"/>
      <c r="AG80" s="71"/>
      <c r="AH80" s="69"/>
      <c r="AI80" s="70"/>
      <c r="AJ80" s="71"/>
      <c r="AK80" s="69"/>
      <c r="AL80" s="70"/>
      <c r="AM80" s="71"/>
      <c r="AN80" s="64" t="s">
        <v>42</v>
      </c>
      <c r="AO80" s="6">
        <f>E80</f>
        <v>0.99305555555555414</v>
      </c>
      <c r="AP80" s="177">
        <f>IF(AN80=$A$4,AO80+($B$4/(24*60)),AO80+($B$5/(24*60)))</f>
        <v>1.0347222222222208</v>
      </c>
      <c r="AQ80" s="64" t="s">
        <v>43</v>
      </c>
      <c r="AR80" s="6">
        <f>G80</f>
        <v>0.99305555555555414</v>
      </c>
      <c r="AS80" s="177">
        <f>IF(AQ80=$A$4,AR80+($B$4/(24*60)),AR80+($B$5/(24*60)))</f>
        <v>1.0138888888888875</v>
      </c>
      <c r="AT80" s="69"/>
      <c r="AU80" s="70"/>
      <c r="AV80" s="71"/>
      <c r="AW80" s="69"/>
      <c r="AX80" s="70"/>
      <c r="AY80" s="71"/>
      <c r="AZ80" s="69"/>
      <c r="BA80" s="70"/>
      <c r="BB80" s="71"/>
      <c r="BC80" s="69"/>
      <c r="BD80" s="70"/>
      <c r="BE80" s="71"/>
    </row>
    <row r="81" spans="1:59" x14ac:dyDescent="0.25">
      <c r="E81" s="2"/>
    </row>
    <row r="82" spans="1:59" x14ac:dyDescent="0.25">
      <c r="E82" s="2"/>
    </row>
    <row r="83" spans="1:59" x14ac:dyDescent="0.25">
      <c r="E83" s="2"/>
    </row>
    <row r="84" spans="1:59" x14ac:dyDescent="0.25">
      <c r="E84" s="2"/>
    </row>
    <row r="85" spans="1:59" x14ac:dyDescent="0.25">
      <c r="E85" s="2"/>
    </row>
    <row r="86" spans="1:59" x14ac:dyDescent="0.25">
      <c r="E86" s="2"/>
    </row>
    <row r="87" spans="1:59" x14ac:dyDescent="0.25">
      <c r="E87" s="2"/>
    </row>
    <row r="88" spans="1:59" x14ac:dyDescent="0.25">
      <c r="E88" s="2"/>
    </row>
    <row r="89" spans="1:59" x14ac:dyDescent="0.25">
      <c r="E89" s="2"/>
    </row>
    <row r="90" spans="1:59" ht="15.75" thickBot="1" x14ac:dyDescent="0.3"/>
    <row r="91" spans="1:59" s="497" customFormat="1" ht="15.75" thickBot="1" x14ac:dyDescent="0.3">
      <c r="A91"/>
      <c r="B91"/>
      <c r="C91"/>
      <c r="D91" s="7"/>
      <c r="E91" s="1"/>
      <c r="F91" s="1"/>
      <c r="G91" s="1"/>
      <c r="H91" s="1"/>
      <c r="I91"/>
      <c r="J91" s="511"/>
      <c r="K91" s="512"/>
      <c r="L91" s="513"/>
      <c r="M91" s="514"/>
      <c r="N91" s="515"/>
      <c r="O91" s="516"/>
      <c r="P91" s="517"/>
      <c r="Q91" s="518"/>
      <c r="R91" s="519"/>
      <c r="S91" s="520"/>
      <c r="T91" s="521"/>
      <c r="U91" s="522"/>
      <c r="V91" s="523"/>
      <c r="W91" s="524"/>
      <c r="X91" s="525"/>
      <c r="Y91" s="510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</row>
  </sheetData>
  <mergeCells count="36">
    <mergeCell ref="D69:D72"/>
    <mergeCell ref="D73:D76"/>
    <mergeCell ref="D77:D80"/>
    <mergeCell ref="D49:D52"/>
    <mergeCell ref="D53:D56"/>
    <mergeCell ref="D57:D60"/>
    <mergeCell ref="D61:D64"/>
    <mergeCell ref="D65:D68"/>
    <mergeCell ref="D29:D32"/>
    <mergeCell ref="D33:D36"/>
    <mergeCell ref="D37:D40"/>
    <mergeCell ref="D41:D44"/>
    <mergeCell ref="D45:D48"/>
    <mergeCell ref="D9:D12"/>
    <mergeCell ref="D13:D16"/>
    <mergeCell ref="D17:D20"/>
    <mergeCell ref="D21:D24"/>
    <mergeCell ref="D25:D28"/>
    <mergeCell ref="D4:D8"/>
    <mergeCell ref="V2:X2"/>
    <mergeCell ref="E2:H2"/>
    <mergeCell ref="J2:L2"/>
    <mergeCell ref="M2:O2"/>
    <mergeCell ref="P2:R2"/>
    <mergeCell ref="S2:U2"/>
    <mergeCell ref="BC2:BE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7EA-5C7A-4418-8BEA-32FB090E706C}">
  <dimension ref="B1:AM22"/>
  <sheetViews>
    <sheetView showGridLines="0" topLeftCell="W1" workbookViewId="0">
      <selection activeCell="AM14" sqref="AM14:AM18"/>
    </sheetView>
  </sheetViews>
  <sheetFormatPr defaultRowHeight="15" x14ac:dyDescent="0.25"/>
  <cols>
    <col min="1" max="1" width="2" customWidth="1"/>
    <col min="2" max="15" width="8" customWidth="1"/>
    <col min="16" max="16" width="2.42578125" customWidth="1"/>
    <col min="17" max="17" width="8.28515625" customWidth="1"/>
    <col min="18" max="19" width="6.42578125" customWidth="1"/>
    <col min="20" max="21" width="9.140625" customWidth="1"/>
    <col min="22" max="23" width="7.85546875" customWidth="1"/>
    <col min="26" max="27" width="12.5703125" style="1" bestFit="1" customWidth="1"/>
    <col min="28" max="29" width="11" style="1" customWidth="1"/>
    <col min="30" max="31" width="9.42578125" customWidth="1"/>
    <col min="32" max="33" width="9.42578125" style="497" customWidth="1"/>
    <col min="34" max="34" width="7.5703125" customWidth="1"/>
    <col min="35" max="35" width="15.7109375" customWidth="1"/>
    <col min="36" max="36" width="21.140625" bestFit="1" customWidth="1"/>
  </cols>
  <sheetData>
    <row r="1" spans="2:39" ht="5.25" customHeight="1" thickBot="1" x14ac:dyDescent="0.3"/>
    <row r="2" spans="2:39" ht="15.75" customHeight="1" x14ac:dyDescent="0.25">
      <c r="B2" s="794" t="s">
        <v>7</v>
      </c>
      <c r="C2" s="795"/>
      <c r="D2" s="795"/>
      <c r="E2" s="795"/>
      <c r="F2" s="795"/>
      <c r="G2" s="795"/>
      <c r="H2" s="795"/>
      <c r="I2" s="795"/>
      <c r="J2" s="795"/>
      <c r="K2" s="795"/>
      <c r="L2" s="795"/>
      <c r="M2" s="795"/>
      <c r="N2" s="795"/>
      <c r="O2" s="796"/>
      <c r="Q2" s="792" t="s">
        <v>8</v>
      </c>
      <c r="R2" s="797" t="s">
        <v>64</v>
      </c>
      <c r="S2" s="798"/>
      <c r="T2" s="799" t="s">
        <v>74</v>
      </c>
      <c r="U2" s="800"/>
      <c r="V2" s="790" t="s">
        <v>65</v>
      </c>
      <c r="W2" s="791"/>
      <c r="X2" s="790" t="s">
        <v>87</v>
      </c>
      <c r="Y2" s="791"/>
      <c r="Z2" s="790" t="s">
        <v>75</v>
      </c>
      <c r="AA2" s="791"/>
      <c r="AB2" s="790" t="s">
        <v>80</v>
      </c>
      <c r="AC2" s="791"/>
      <c r="AD2" s="790" t="s">
        <v>84</v>
      </c>
      <c r="AE2" s="791"/>
      <c r="AF2" s="788" t="s">
        <v>284</v>
      </c>
      <c r="AG2" s="789"/>
    </row>
    <row r="3" spans="2:39" ht="15.75" customHeight="1" thickBot="1" x14ac:dyDescent="0.3">
      <c r="B3" s="183" t="s">
        <v>8</v>
      </c>
      <c r="C3" s="36" t="s">
        <v>9</v>
      </c>
      <c r="D3" s="36" t="s">
        <v>10</v>
      </c>
      <c r="E3" s="36" t="s">
        <v>11</v>
      </c>
      <c r="F3" s="36" t="s">
        <v>12</v>
      </c>
      <c r="G3" s="36" t="s">
        <v>13</v>
      </c>
      <c r="H3" s="36" t="s">
        <v>14</v>
      </c>
      <c r="I3" s="36" t="s">
        <v>15</v>
      </c>
      <c r="J3" s="36" t="s">
        <v>16</v>
      </c>
      <c r="K3" s="36" t="s">
        <v>17</v>
      </c>
      <c r="L3" s="36" t="s">
        <v>18</v>
      </c>
      <c r="M3" s="36" t="s">
        <v>19</v>
      </c>
      <c r="N3" s="36" t="s">
        <v>20</v>
      </c>
      <c r="O3" s="37" t="s">
        <v>21</v>
      </c>
      <c r="Q3" s="793"/>
      <c r="R3" s="209" t="s">
        <v>42</v>
      </c>
      <c r="S3" s="210" t="s">
        <v>43</v>
      </c>
      <c r="T3" s="209" t="s">
        <v>42</v>
      </c>
      <c r="U3" s="210" t="s">
        <v>43</v>
      </c>
      <c r="V3" s="209" t="s">
        <v>42</v>
      </c>
      <c r="W3" s="210" t="s">
        <v>43</v>
      </c>
      <c r="X3" s="209" t="s">
        <v>42</v>
      </c>
      <c r="Y3" s="210" t="s">
        <v>43</v>
      </c>
      <c r="Z3" s="209" t="s">
        <v>42</v>
      </c>
      <c r="AA3" s="210" t="s">
        <v>43</v>
      </c>
      <c r="AB3" s="209" t="s">
        <v>42</v>
      </c>
      <c r="AC3" s="210" t="s">
        <v>43</v>
      </c>
      <c r="AD3" s="209" t="s">
        <v>42</v>
      </c>
      <c r="AE3" s="210" t="s">
        <v>43</v>
      </c>
      <c r="AF3" s="209" t="s">
        <v>42</v>
      </c>
      <c r="AG3" s="210" t="s">
        <v>43</v>
      </c>
      <c r="AI3" s="179" t="s">
        <v>78</v>
      </c>
      <c r="AJ3" s="180" t="s">
        <v>66</v>
      </c>
      <c r="AK3" s="179" t="s">
        <v>79</v>
      </c>
    </row>
    <row r="4" spans="2:39" ht="15.75" customHeight="1" x14ac:dyDescent="0.25">
      <c r="B4" s="89" t="s">
        <v>22</v>
      </c>
      <c r="C4" s="38">
        <v>2156.8286819288442</v>
      </c>
      <c r="D4" s="38">
        <v>2341.3908898897521</v>
      </c>
      <c r="E4" s="38">
        <v>2380.5622519898297</v>
      </c>
      <c r="F4" s="38">
        <v>2234.5395484156329</v>
      </c>
      <c r="G4" s="38">
        <v>2144.7451113661295</v>
      </c>
      <c r="H4" s="38">
        <v>2078.2700747429471</v>
      </c>
      <c r="I4" s="38">
        <v>2015.9780642582878</v>
      </c>
      <c r="J4" s="38">
        <v>1769.0680415040906</v>
      </c>
      <c r="K4" s="38">
        <v>1998.4331359973578</v>
      </c>
      <c r="L4" s="38">
        <v>2001.6975849540545</v>
      </c>
      <c r="M4" s="38">
        <v>1677.5571463694682</v>
      </c>
      <c r="N4" s="38">
        <v>1549.4670691764679</v>
      </c>
      <c r="O4" s="39">
        <v>2022.6306580368846</v>
      </c>
      <c r="Q4" s="200" t="s">
        <v>22</v>
      </c>
      <c r="R4" s="201">
        <v>5</v>
      </c>
      <c r="S4" s="202">
        <v>5</v>
      </c>
      <c r="T4" s="203">
        <v>0.5</v>
      </c>
      <c r="U4" s="204">
        <v>0.5</v>
      </c>
      <c r="V4" s="72">
        <f>ROUNDUP(((T4)*$O4)/$R4,0)</f>
        <v>203</v>
      </c>
      <c r="W4" s="102">
        <f>ROUNDUP(((U4)*$O4)/$S4,0)</f>
        <v>203</v>
      </c>
      <c r="X4" s="205">
        <f>V4/(2*37)</f>
        <v>2.7432432432432434</v>
      </c>
      <c r="Y4" s="206">
        <f>W4/(2*37)</f>
        <v>2.7432432432432434</v>
      </c>
      <c r="Z4" s="207" t="str">
        <f>IF($X4&lt;=1,"Vazio",IF(AND($X4&gt;1,$X4&lt;=2),"Cheio",IF(AND($X4&gt;2,$X4&lt;=3),"Lotado","Superlotado")))</f>
        <v>Lotado</v>
      </c>
      <c r="AA4" s="208" t="str">
        <f>IF($Y4&lt;=1,"Vazio",IF(AND($Y4&gt;1,$Y4&lt;=2),"Cheio",IF(AND($Y4&gt;2,$Y4&lt;=3),"Lotado","Superlotado")))</f>
        <v>Lotado</v>
      </c>
      <c r="AB4" s="72">
        <f t="shared" ref="AB4:AB22" si="0">INDEX($AK$4:$AK$7,MATCH($Z4,$AJ$4:$AJ$7,0))*$AL$9</f>
        <v>3984.0000000000005</v>
      </c>
      <c r="AC4" s="102">
        <f t="shared" ref="AC4:AC22" si="1">INDEX($AK$4:$AK$7,MATCH($AA4,$AJ$4:$AJ$7,0))*$AL$9</f>
        <v>3984.0000000000005</v>
      </c>
      <c r="AD4" s="72">
        <f t="shared" ref="AD4:AD22" si="2">INDEX($AK$14:$AK$18,MATCH($AB4,$AI$14:$AI$18,0))</f>
        <v>1.84</v>
      </c>
      <c r="AE4" s="102">
        <f t="shared" ref="AE4:AE22" si="3">INDEX($AK$14:$AK$18,MATCH($AC4,$AI$14:$AI$18,0))</f>
        <v>1.84</v>
      </c>
      <c r="AF4" s="544">
        <f>V4/INDEX($AK$4:$AK$7,MATCH($Z4,$AJ$4:$AJ$7,0))</f>
        <v>3.3833333333333333</v>
      </c>
      <c r="AG4" s="545">
        <f>W4/INDEX($AK$4:$AK$7,MATCH($AA4,$AJ$4:$AJ$7,0))</f>
        <v>3.3833333333333333</v>
      </c>
      <c r="AI4" s="1" t="s">
        <v>69</v>
      </c>
      <c r="AJ4" s="1" t="s">
        <v>86</v>
      </c>
      <c r="AK4">
        <v>80</v>
      </c>
    </row>
    <row r="5" spans="2:39" ht="15.75" customHeight="1" x14ac:dyDescent="0.25">
      <c r="B5" s="121" t="s">
        <v>23</v>
      </c>
      <c r="C5" s="40">
        <v>3930.407269431239</v>
      </c>
      <c r="D5" s="40">
        <v>4266.7365522851305</v>
      </c>
      <c r="E5" s="40">
        <v>4338.1188589289686</v>
      </c>
      <c r="F5" s="40">
        <v>4072.0204430284693</v>
      </c>
      <c r="G5" s="40">
        <v>3908.3872759202541</v>
      </c>
      <c r="H5" s="40">
        <v>3787.2492507407082</v>
      </c>
      <c r="I5" s="40">
        <v>3673.7339897059564</v>
      </c>
      <c r="J5" s="40">
        <v>3223.7877531506019</v>
      </c>
      <c r="K5" s="40">
        <v>3641.761717565761</v>
      </c>
      <c r="L5" s="40">
        <v>3647.7105506917251</v>
      </c>
      <c r="M5" s="40">
        <v>3057.0266698606565</v>
      </c>
      <c r="N5" s="40">
        <v>2823.6070316856176</v>
      </c>
      <c r="O5" s="41">
        <v>3685.8570679861405</v>
      </c>
      <c r="Q5" s="211" t="s">
        <v>23</v>
      </c>
      <c r="R5" s="212">
        <v>4</v>
      </c>
      <c r="S5" s="213">
        <v>4</v>
      </c>
      <c r="T5" s="214">
        <v>0.5</v>
      </c>
      <c r="U5" s="215">
        <v>0.5</v>
      </c>
      <c r="V5" s="216">
        <f t="shared" ref="V5:V22" si="4">ROUNDUP(((T5)*$O5)/$R5,0)</f>
        <v>461</v>
      </c>
      <c r="W5" s="217">
        <f t="shared" ref="W5:W22" si="5">ROUNDUP(((U5)*$O5)/$S5,0)</f>
        <v>461</v>
      </c>
      <c r="X5" s="218">
        <f t="shared" ref="X5:X22" si="6">V5/(2*37)</f>
        <v>6.2297297297297298</v>
      </c>
      <c r="Y5" s="219">
        <f t="shared" ref="Y5:Y22" si="7">W5/(2*37)</f>
        <v>6.2297297297297298</v>
      </c>
      <c r="Z5" s="220" t="str">
        <f t="shared" ref="Z5:Z22" si="8">IF($X5&lt;=1,"Vazio",IF(AND($X5&gt;1,$X5&lt;=2),"Cheio",IF(AND($X5&gt;2,$X5&lt;=3),"Lotado","Superlotado")))</f>
        <v>Superlotado</v>
      </c>
      <c r="AA5" s="221" t="str">
        <f t="shared" ref="AA5:AA22" si="9">IF($Y5&lt;=1,"Vazio",IF(AND($Y5&gt;1,$Y5&lt;=2),"Cheio",IF(AND($Y5&gt;2,$Y5&lt;=3),"Lotado","Superlotado")))</f>
        <v>Superlotado</v>
      </c>
      <c r="AB5" s="216">
        <f t="shared" si="0"/>
        <v>5312</v>
      </c>
      <c r="AC5" s="217">
        <f t="shared" si="1"/>
        <v>5312</v>
      </c>
      <c r="AD5" s="216">
        <f t="shared" si="2"/>
        <v>1.98</v>
      </c>
      <c r="AE5" s="217">
        <f t="shared" si="3"/>
        <v>1.98</v>
      </c>
      <c r="AF5" s="546">
        <f t="shared" ref="AF5:AF22" si="10">V5/INDEX($AK$4:$AK$7,MATCH($Z5,$AJ$4:$AJ$7,0))</f>
        <v>5.7625000000000002</v>
      </c>
      <c r="AG5" s="547">
        <f t="shared" ref="AG5:AG22" si="11">W5/INDEX($AK$4:$AK$7,MATCH($AA5,$AJ$4:$AJ$7,0))</f>
        <v>5.7625000000000002</v>
      </c>
      <c r="AI5" s="1" t="s">
        <v>67</v>
      </c>
      <c r="AJ5" s="1" t="s">
        <v>68</v>
      </c>
      <c r="AK5">
        <v>60</v>
      </c>
    </row>
    <row r="6" spans="2:39" ht="15.75" customHeight="1" x14ac:dyDescent="0.25">
      <c r="B6" s="89" t="s">
        <v>24</v>
      </c>
      <c r="C6" s="38">
        <v>2695.637761345582</v>
      </c>
      <c r="D6" s="38">
        <v>2926.306456205396</v>
      </c>
      <c r="E6" s="38">
        <v>2975.2634288778299</v>
      </c>
      <c r="F6" s="38">
        <v>2792.7620011722406</v>
      </c>
      <c r="G6" s="38">
        <v>2680.5355284359161</v>
      </c>
      <c r="H6" s="38">
        <v>2597.4540021145817</v>
      </c>
      <c r="I6" s="38">
        <v>2519.6004863951894</v>
      </c>
      <c r="J6" s="38">
        <v>2211.0085307301315</v>
      </c>
      <c r="K6" s="38">
        <v>2497.6725643787008</v>
      </c>
      <c r="L6" s="38">
        <v>2501.7525230473639</v>
      </c>
      <c r="M6" s="38">
        <v>2096.6368021982121</v>
      </c>
      <c r="N6" s="38">
        <v>1936.5478476010694</v>
      </c>
      <c r="O6" s="39">
        <v>2527.9150007331759</v>
      </c>
      <c r="Q6" s="181" t="s">
        <v>24</v>
      </c>
      <c r="R6" s="184">
        <v>6</v>
      </c>
      <c r="S6" s="185">
        <v>6</v>
      </c>
      <c r="T6" s="188">
        <f>2/3</f>
        <v>0.66666666666666663</v>
      </c>
      <c r="U6" s="189">
        <f>1/3</f>
        <v>0.33333333333333331</v>
      </c>
      <c r="V6" s="61">
        <f t="shared" si="4"/>
        <v>281</v>
      </c>
      <c r="W6" s="63">
        <f t="shared" si="5"/>
        <v>141</v>
      </c>
      <c r="X6" s="192">
        <f t="shared" si="6"/>
        <v>3.7972972972972974</v>
      </c>
      <c r="Y6" s="193">
        <f t="shared" si="7"/>
        <v>1.9054054054054055</v>
      </c>
      <c r="Z6" s="196" t="str">
        <f t="shared" si="8"/>
        <v>Superlotado</v>
      </c>
      <c r="AA6" s="197" t="str">
        <f t="shared" si="9"/>
        <v>Cheio</v>
      </c>
      <c r="AB6" s="61">
        <f t="shared" si="0"/>
        <v>5312</v>
      </c>
      <c r="AC6" s="63">
        <f t="shared" si="1"/>
        <v>2656</v>
      </c>
      <c r="AD6" s="61">
        <f t="shared" si="2"/>
        <v>1.98</v>
      </c>
      <c r="AE6" s="63">
        <f t="shared" si="3"/>
        <v>1.7</v>
      </c>
      <c r="AF6" s="548">
        <f t="shared" si="10"/>
        <v>3.5125000000000002</v>
      </c>
      <c r="AG6" s="549">
        <f t="shared" si="11"/>
        <v>3.5249999999999999</v>
      </c>
      <c r="AI6" s="1" t="s">
        <v>70</v>
      </c>
      <c r="AJ6" s="1" t="s">
        <v>71</v>
      </c>
      <c r="AK6">
        <v>40</v>
      </c>
    </row>
    <row r="7" spans="2:39" ht="15.75" customHeight="1" x14ac:dyDescent="0.25">
      <c r="B7" s="121" t="s">
        <v>25</v>
      </c>
      <c r="C7" s="40">
        <v>1730.2727929682935</v>
      </c>
      <c r="D7" s="40">
        <v>1878.3341432834829</v>
      </c>
      <c r="E7" s="40">
        <v>1909.75858727069</v>
      </c>
      <c r="F7" s="40">
        <v>1792.6147856943146</v>
      </c>
      <c r="G7" s="40">
        <v>1720.5789894864704</v>
      </c>
      <c r="H7" s="40">
        <v>1667.2507171742714</v>
      </c>
      <c r="I7" s="40">
        <v>1617.2781941528724</v>
      </c>
      <c r="J7" s="40">
        <v>1419.1995529226815</v>
      </c>
      <c r="K7" s="40">
        <v>1603.2031253823113</v>
      </c>
      <c r="L7" s="40">
        <v>1605.8219644496564</v>
      </c>
      <c r="M7" s="40">
        <v>1345.7867624501393</v>
      </c>
      <c r="N7" s="40">
        <v>1243.0290527288212</v>
      </c>
      <c r="O7" s="41">
        <v>1622.6151048283566</v>
      </c>
      <c r="Q7" s="211" t="s">
        <v>25</v>
      </c>
      <c r="R7" s="212">
        <v>8</v>
      </c>
      <c r="S7" s="213">
        <v>8</v>
      </c>
      <c r="T7" s="214">
        <f t="shared" ref="T7:T18" si="12">2/3</f>
        <v>0.66666666666666663</v>
      </c>
      <c r="U7" s="215">
        <f t="shared" ref="U7:U18" si="13">1/3</f>
        <v>0.33333333333333331</v>
      </c>
      <c r="V7" s="216">
        <f t="shared" si="4"/>
        <v>136</v>
      </c>
      <c r="W7" s="217">
        <f t="shared" si="5"/>
        <v>68</v>
      </c>
      <c r="X7" s="218">
        <f t="shared" si="6"/>
        <v>1.8378378378378379</v>
      </c>
      <c r="Y7" s="219">
        <f t="shared" si="7"/>
        <v>0.91891891891891897</v>
      </c>
      <c r="Z7" s="220" t="str">
        <f t="shared" si="8"/>
        <v>Cheio</v>
      </c>
      <c r="AA7" s="221" t="str">
        <f t="shared" si="9"/>
        <v>Vazio</v>
      </c>
      <c r="AB7" s="216">
        <f t="shared" si="0"/>
        <v>2656</v>
      </c>
      <c r="AC7" s="217">
        <f t="shared" si="1"/>
        <v>1328</v>
      </c>
      <c r="AD7" s="216">
        <f t="shared" si="2"/>
        <v>1.7</v>
      </c>
      <c r="AE7" s="217">
        <f t="shared" si="3"/>
        <v>1.56</v>
      </c>
      <c r="AF7" s="546">
        <f t="shared" si="10"/>
        <v>3.4</v>
      </c>
      <c r="AG7" s="547">
        <f t="shared" si="11"/>
        <v>3.4</v>
      </c>
      <c r="AI7" s="1" t="s">
        <v>72</v>
      </c>
      <c r="AJ7" s="1" t="s">
        <v>73</v>
      </c>
      <c r="AK7">
        <v>20</v>
      </c>
    </row>
    <row r="8" spans="2:39" ht="15.75" customHeight="1" x14ac:dyDescent="0.25">
      <c r="B8" s="89" t="s">
        <v>26</v>
      </c>
      <c r="C8" s="38">
        <v>1528.2193881870171</v>
      </c>
      <c r="D8" s="38">
        <v>1658.9908059151167</v>
      </c>
      <c r="E8" s="38">
        <v>1686.7456459376904</v>
      </c>
      <c r="F8" s="38">
        <v>1583.2813659105871</v>
      </c>
      <c r="G8" s="38">
        <v>1519.6575830853008</v>
      </c>
      <c r="H8" s="38">
        <v>1472.5567444099088</v>
      </c>
      <c r="I8" s="38">
        <v>1428.4197858515347</v>
      </c>
      <c r="J8" s="38">
        <v>1253.4718694629162</v>
      </c>
      <c r="K8" s="38">
        <v>1415.988339739308</v>
      </c>
      <c r="L8" s="38">
        <v>1418.3013626646659</v>
      </c>
      <c r="M8" s="38">
        <v>1188.6318915143606</v>
      </c>
      <c r="N8" s="38">
        <v>1097.8737608195961</v>
      </c>
      <c r="O8" s="39">
        <v>1433.1334763172476</v>
      </c>
      <c r="Q8" s="181" t="s">
        <v>26</v>
      </c>
      <c r="R8" s="184">
        <v>8</v>
      </c>
      <c r="S8" s="185">
        <v>8</v>
      </c>
      <c r="T8" s="188">
        <f t="shared" si="12"/>
        <v>0.66666666666666663</v>
      </c>
      <c r="U8" s="189">
        <f t="shared" si="13"/>
        <v>0.33333333333333331</v>
      </c>
      <c r="V8" s="61">
        <f t="shared" si="4"/>
        <v>120</v>
      </c>
      <c r="W8" s="63">
        <f t="shared" si="5"/>
        <v>60</v>
      </c>
      <c r="X8" s="192">
        <f t="shared" si="6"/>
        <v>1.6216216216216217</v>
      </c>
      <c r="Y8" s="193">
        <f t="shared" si="7"/>
        <v>0.81081081081081086</v>
      </c>
      <c r="Z8" s="196" t="str">
        <f t="shared" si="8"/>
        <v>Cheio</v>
      </c>
      <c r="AA8" s="197" t="str">
        <f t="shared" si="9"/>
        <v>Vazio</v>
      </c>
      <c r="AB8" s="61">
        <f t="shared" si="0"/>
        <v>2656</v>
      </c>
      <c r="AC8" s="63">
        <f t="shared" si="1"/>
        <v>1328</v>
      </c>
      <c r="AD8" s="61">
        <f t="shared" si="2"/>
        <v>1.7</v>
      </c>
      <c r="AE8" s="63">
        <f t="shared" si="3"/>
        <v>1.56</v>
      </c>
      <c r="AF8" s="548">
        <f t="shared" si="10"/>
        <v>3</v>
      </c>
      <c r="AG8" s="549">
        <f t="shared" si="11"/>
        <v>3</v>
      </c>
    </row>
    <row r="9" spans="2:39" ht="15.75" customHeight="1" x14ac:dyDescent="0.25">
      <c r="B9" s="121" t="s">
        <v>27</v>
      </c>
      <c r="C9" s="40">
        <v>1393.517118332833</v>
      </c>
      <c r="D9" s="40">
        <v>1512.7619143362062</v>
      </c>
      <c r="E9" s="40">
        <v>1538.0703517156908</v>
      </c>
      <c r="F9" s="40">
        <v>1443.7257527214356</v>
      </c>
      <c r="G9" s="40">
        <v>1385.7099788178543</v>
      </c>
      <c r="H9" s="40">
        <v>1342.7607625670005</v>
      </c>
      <c r="I9" s="40">
        <v>1302.5141803173096</v>
      </c>
      <c r="J9" s="40">
        <v>1142.9867471564062</v>
      </c>
      <c r="K9" s="40">
        <v>1291.1784826439728</v>
      </c>
      <c r="L9" s="40">
        <v>1293.2876281413389</v>
      </c>
      <c r="M9" s="40">
        <v>1083.8619775571749</v>
      </c>
      <c r="N9" s="40">
        <v>1001.103566213446</v>
      </c>
      <c r="O9" s="41">
        <v>1306.8123906431751</v>
      </c>
      <c r="Q9" s="211" t="s">
        <v>27</v>
      </c>
      <c r="R9" s="212">
        <v>8</v>
      </c>
      <c r="S9" s="213">
        <v>8</v>
      </c>
      <c r="T9" s="214">
        <f t="shared" si="12"/>
        <v>0.66666666666666663</v>
      </c>
      <c r="U9" s="215">
        <f t="shared" si="13"/>
        <v>0.33333333333333331</v>
      </c>
      <c r="V9" s="216">
        <f t="shared" si="4"/>
        <v>109</v>
      </c>
      <c r="W9" s="217">
        <f t="shared" si="5"/>
        <v>55</v>
      </c>
      <c r="X9" s="218">
        <f t="shared" si="6"/>
        <v>1.472972972972973</v>
      </c>
      <c r="Y9" s="219">
        <f t="shared" si="7"/>
        <v>0.7432432432432432</v>
      </c>
      <c r="Z9" s="220" t="str">
        <f t="shared" si="8"/>
        <v>Cheio</v>
      </c>
      <c r="AA9" s="221" t="str">
        <f t="shared" si="9"/>
        <v>Vazio</v>
      </c>
      <c r="AB9" s="216">
        <f t="shared" si="0"/>
        <v>2656</v>
      </c>
      <c r="AC9" s="217">
        <f t="shared" si="1"/>
        <v>1328</v>
      </c>
      <c r="AD9" s="216">
        <f t="shared" si="2"/>
        <v>1.7</v>
      </c>
      <c r="AE9" s="217">
        <f t="shared" si="3"/>
        <v>1.56</v>
      </c>
      <c r="AF9" s="546">
        <f t="shared" si="10"/>
        <v>2.7250000000000001</v>
      </c>
      <c r="AG9" s="547">
        <f t="shared" si="11"/>
        <v>2.75</v>
      </c>
      <c r="AJ9" t="s">
        <v>76</v>
      </c>
      <c r="AL9" s="178">
        <v>66.400000000000006</v>
      </c>
    </row>
    <row r="10" spans="2:39" ht="15.75" customHeight="1" x14ac:dyDescent="0.25">
      <c r="B10" s="89" t="s">
        <v>28</v>
      </c>
      <c r="C10" s="38">
        <v>1618.0196025121063</v>
      </c>
      <c r="D10" s="38">
        <v>1756.475323574108</v>
      </c>
      <c r="E10" s="38">
        <v>1785.8610751018305</v>
      </c>
      <c r="F10" s="38">
        <v>1676.3170956590252</v>
      </c>
      <c r="G10" s="38">
        <v>1608.954694296343</v>
      </c>
      <c r="H10" s="38">
        <v>1559.0861473713132</v>
      </c>
      <c r="I10" s="38">
        <v>1512.3556421213862</v>
      </c>
      <c r="J10" s="38">
        <v>1327.1275522780497</v>
      </c>
      <c r="K10" s="38">
        <v>1499.1937076160152</v>
      </c>
      <c r="L10" s="38">
        <v>1501.6426468607456</v>
      </c>
      <c r="M10" s="38">
        <v>1258.4774905407246</v>
      </c>
      <c r="N10" s="38">
        <v>1162.3862907518669</v>
      </c>
      <c r="O10" s="39">
        <v>1517.3463153405933</v>
      </c>
      <c r="Q10" s="181" t="s">
        <v>28</v>
      </c>
      <c r="R10" s="184">
        <v>8</v>
      </c>
      <c r="S10" s="185">
        <v>8</v>
      </c>
      <c r="T10" s="188">
        <f t="shared" si="12"/>
        <v>0.66666666666666663</v>
      </c>
      <c r="U10" s="189">
        <f t="shared" si="13"/>
        <v>0.33333333333333331</v>
      </c>
      <c r="V10" s="61">
        <f t="shared" si="4"/>
        <v>127</v>
      </c>
      <c r="W10" s="63">
        <f t="shared" si="5"/>
        <v>64</v>
      </c>
      <c r="X10" s="192">
        <f t="shared" si="6"/>
        <v>1.7162162162162162</v>
      </c>
      <c r="Y10" s="193">
        <f t="shared" si="7"/>
        <v>0.86486486486486491</v>
      </c>
      <c r="Z10" s="196" t="str">
        <f t="shared" si="8"/>
        <v>Cheio</v>
      </c>
      <c r="AA10" s="197" t="str">
        <f t="shared" si="9"/>
        <v>Vazio</v>
      </c>
      <c r="AB10" s="61">
        <f t="shared" si="0"/>
        <v>2656</v>
      </c>
      <c r="AC10" s="63">
        <f t="shared" si="1"/>
        <v>1328</v>
      </c>
      <c r="AD10" s="61">
        <f t="shared" si="2"/>
        <v>1.7</v>
      </c>
      <c r="AE10" s="63">
        <f t="shared" si="3"/>
        <v>1.56</v>
      </c>
      <c r="AF10" s="548">
        <f t="shared" si="10"/>
        <v>3.1749999999999998</v>
      </c>
      <c r="AG10" s="549">
        <f t="shared" si="11"/>
        <v>3.2</v>
      </c>
      <c r="AJ10" t="s">
        <v>77</v>
      </c>
    </row>
    <row r="11" spans="2:39" ht="15.75" customHeight="1" x14ac:dyDescent="0.25">
      <c r="B11" s="121" t="s">
        <v>29</v>
      </c>
      <c r="C11" s="40">
        <v>3571.19861866468</v>
      </c>
      <c r="D11" s="40">
        <v>3876.7900212874692</v>
      </c>
      <c r="E11" s="40">
        <v>3941.6485403692495</v>
      </c>
      <c r="F11" s="40">
        <v>3699.8694497687384</v>
      </c>
      <c r="G11" s="40">
        <v>3551.1910812725528</v>
      </c>
      <c r="H11" s="40">
        <v>3441.1241292918835</v>
      </c>
      <c r="I11" s="40">
        <v>3337.9832801087582</v>
      </c>
      <c r="J11" s="40">
        <v>2929.1586295548282</v>
      </c>
      <c r="K11" s="40">
        <v>3308.9330249378327</v>
      </c>
      <c r="L11" s="40">
        <v>3314.3381809905754</v>
      </c>
      <c r="M11" s="40">
        <v>2777.6382120846411</v>
      </c>
      <c r="N11" s="40">
        <v>2565.551313125558</v>
      </c>
      <c r="O11" s="41">
        <v>3348.9984033365408</v>
      </c>
      <c r="Q11" s="211" t="s">
        <v>29</v>
      </c>
      <c r="R11" s="212">
        <v>8</v>
      </c>
      <c r="S11" s="213">
        <v>8</v>
      </c>
      <c r="T11" s="214">
        <f t="shared" si="12"/>
        <v>0.66666666666666663</v>
      </c>
      <c r="U11" s="215">
        <f t="shared" si="13"/>
        <v>0.33333333333333331</v>
      </c>
      <c r="V11" s="216">
        <f t="shared" si="4"/>
        <v>280</v>
      </c>
      <c r="W11" s="217">
        <f t="shared" si="5"/>
        <v>140</v>
      </c>
      <c r="X11" s="218">
        <f t="shared" si="6"/>
        <v>3.7837837837837838</v>
      </c>
      <c r="Y11" s="219">
        <f t="shared" si="7"/>
        <v>1.8918918918918919</v>
      </c>
      <c r="Z11" s="220" t="str">
        <f t="shared" si="8"/>
        <v>Superlotado</v>
      </c>
      <c r="AA11" s="221" t="str">
        <f t="shared" si="9"/>
        <v>Cheio</v>
      </c>
      <c r="AB11" s="216">
        <f t="shared" si="0"/>
        <v>5312</v>
      </c>
      <c r="AC11" s="217">
        <f t="shared" si="1"/>
        <v>2656</v>
      </c>
      <c r="AD11" s="216">
        <f t="shared" si="2"/>
        <v>1.98</v>
      </c>
      <c r="AE11" s="217">
        <f t="shared" si="3"/>
        <v>1.7</v>
      </c>
      <c r="AF11" s="546">
        <f t="shared" si="10"/>
        <v>3.5</v>
      </c>
      <c r="AG11" s="547">
        <f t="shared" si="11"/>
        <v>3.5</v>
      </c>
    </row>
    <row r="12" spans="2:39" ht="15.75" customHeight="1" thickBot="1" x14ac:dyDescent="0.3">
      <c r="B12" s="89" t="s">
        <v>30</v>
      </c>
      <c r="C12" s="38">
        <v>1887.389071622561</v>
      </c>
      <c r="D12" s="38">
        <v>2048.8950351042913</v>
      </c>
      <c r="E12" s="38">
        <v>2083.1729549816087</v>
      </c>
      <c r="F12" s="38">
        <v>1955.3919878404213</v>
      </c>
      <c r="G12" s="38">
        <v>1876.8150287153367</v>
      </c>
      <c r="H12" s="38">
        <v>1818.644317842695</v>
      </c>
      <c r="I12" s="38">
        <v>1764.1340728597681</v>
      </c>
      <c r="J12" s="38">
        <v>1548.0690313824853</v>
      </c>
      <c r="K12" s="38">
        <v>1748.7809267617356</v>
      </c>
      <c r="L12" s="38">
        <v>1751.6375677816561</v>
      </c>
      <c r="M12" s="38">
        <v>1467.9900409375769</v>
      </c>
      <c r="N12" s="38">
        <v>1355.9014852247708</v>
      </c>
      <c r="O12" s="39">
        <v>1769.955598185757</v>
      </c>
      <c r="Q12" s="181" t="s">
        <v>30</v>
      </c>
      <c r="R12" s="184">
        <v>8</v>
      </c>
      <c r="S12" s="185">
        <v>8</v>
      </c>
      <c r="T12" s="188">
        <f t="shared" si="12"/>
        <v>0.66666666666666663</v>
      </c>
      <c r="U12" s="189">
        <f t="shared" si="13"/>
        <v>0.33333333333333331</v>
      </c>
      <c r="V12" s="61">
        <f t="shared" si="4"/>
        <v>148</v>
      </c>
      <c r="W12" s="63">
        <f t="shared" si="5"/>
        <v>74</v>
      </c>
      <c r="X12" s="192">
        <f t="shared" si="6"/>
        <v>2</v>
      </c>
      <c r="Y12" s="193">
        <f t="shared" si="7"/>
        <v>1</v>
      </c>
      <c r="Z12" s="196" t="str">
        <f t="shared" si="8"/>
        <v>Cheio</v>
      </c>
      <c r="AA12" s="197" t="str">
        <f t="shared" si="9"/>
        <v>Vazio</v>
      </c>
      <c r="AB12" s="61">
        <f t="shared" si="0"/>
        <v>2656</v>
      </c>
      <c r="AC12" s="63">
        <f t="shared" si="1"/>
        <v>1328</v>
      </c>
      <c r="AD12" s="61">
        <f t="shared" si="2"/>
        <v>1.7</v>
      </c>
      <c r="AE12" s="63">
        <f t="shared" si="3"/>
        <v>1.56</v>
      </c>
      <c r="AF12" s="548">
        <f t="shared" si="10"/>
        <v>3.7</v>
      </c>
      <c r="AG12" s="549">
        <f t="shared" si="11"/>
        <v>3.7</v>
      </c>
      <c r="AI12" s="787" t="s">
        <v>83</v>
      </c>
      <c r="AJ12" s="787"/>
      <c r="AK12" s="787"/>
      <c r="AL12" s="787"/>
      <c r="AM12" s="787"/>
    </row>
    <row r="13" spans="2:39" ht="15.75" customHeight="1" x14ac:dyDescent="0.25">
      <c r="B13" s="121" t="s">
        <v>31</v>
      </c>
      <c r="C13" s="40">
        <v>1415.9623009977281</v>
      </c>
      <c r="D13" s="40">
        <v>1537.1277560248927</v>
      </c>
      <c r="E13" s="40">
        <v>1562.8438328172504</v>
      </c>
      <c r="F13" s="40">
        <v>1466.9796387423078</v>
      </c>
      <c r="G13" s="40">
        <v>1408.0294129934066</v>
      </c>
      <c r="H13" s="40">
        <v>1364.3884198053465</v>
      </c>
      <c r="I13" s="40">
        <v>1323.4935915611518</v>
      </c>
      <c r="J13" s="40">
        <v>1161.3966726506637</v>
      </c>
      <c r="K13" s="40">
        <v>1311.9753114124617</v>
      </c>
      <c r="L13" s="40">
        <v>1314.1184286173386</v>
      </c>
      <c r="M13" s="40">
        <v>1101.3195887696659</v>
      </c>
      <c r="N13" s="40">
        <v>1017.228199427153</v>
      </c>
      <c r="O13" s="41">
        <v>1327.861032551375</v>
      </c>
      <c r="Q13" s="211" t="s">
        <v>31</v>
      </c>
      <c r="R13" s="212">
        <v>8</v>
      </c>
      <c r="S13" s="213">
        <v>8</v>
      </c>
      <c r="T13" s="214">
        <f t="shared" si="12"/>
        <v>0.66666666666666663</v>
      </c>
      <c r="U13" s="215">
        <f t="shared" si="13"/>
        <v>0.33333333333333331</v>
      </c>
      <c r="V13" s="216">
        <f t="shared" si="4"/>
        <v>111</v>
      </c>
      <c r="W13" s="217">
        <f t="shared" si="5"/>
        <v>56</v>
      </c>
      <c r="X13" s="218">
        <f t="shared" si="6"/>
        <v>1.5</v>
      </c>
      <c r="Y13" s="219">
        <f t="shared" si="7"/>
        <v>0.7567567567567568</v>
      </c>
      <c r="Z13" s="220" t="str">
        <f t="shared" si="8"/>
        <v>Cheio</v>
      </c>
      <c r="AA13" s="221" t="str">
        <f t="shared" si="9"/>
        <v>Vazio</v>
      </c>
      <c r="AB13" s="216">
        <f t="shared" si="0"/>
        <v>2656</v>
      </c>
      <c r="AC13" s="217">
        <f t="shared" si="1"/>
        <v>1328</v>
      </c>
      <c r="AD13" s="216">
        <f t="shared" si="2"/>
        <v>1.7</v>
      </c>
      <c r="AE13" s="217">
        <f t="shared" si="3"/>
        <v>1.56</v>
      </c>
      <c r="AF13" s="546">
        <f t="shared" si="10"/>
        <v>2.7749999999999999</v>
      </c>
      <c r="AG13" s="547">
        <f t="shared" si="11"/>
        <v>2.8</v>
      </c>
      <c r="AI13" s="180" t="s">
        <v>81</v>
      </c>
      <c r="AJ13" s="180" t="s">
        <v>82</v>
      </c>
      <c r="AK13" s="180" t="s">
        <v>84</v>
      </c>
      <c r="AL13" s="500" t="s">
        <v>283</v>
      </c>
    </row>
    <row r="14" spans="2:39" ht="15.75" customHeight="1" x14ac:dyDescent="0.25">
      <c r="B14" s="89" t="s">
        <v>32</v>
      </c>
      <c r="C14" s="38">
        <v>1281.2678246097466</v>
      </c>
      <c r="D14" s="38">
        <v>1390.9073248076793</v>
      </c>
      <c r="E14" s="38">
        <v>1414.1771404984108</v>
      </c>
      <c r="F14" s="38">
        <v>1327.4320998191354</v>
      </c>
      <c r="G14" s="38">
        <v>1274.0895585294932</v>
      </c>
      <c r="H14" s="38">
        <v>1234.5999475656458</v>
      </c>
      <c r="I14" s="38">
        <v>1197.5952705447194</v>
      </c>
      <c r="J14" s="38">
        <v>1050.9179426793946</v>
      </c>
      <c r="K14" s="38">
        <v>1187.1726754382262</v>
      </c>
      <c r="L14" s="38">
        <v>1189.1119270108434</v>
      </c>
      <c r="M14" s="38">
        <v>996.55573648303982</v>
      </c>
      <c r="N14" s="38">
        <v>920.46360365197961</v>
      </c>
      <c r="O14" s="39">
        <v>1201.5472554335201</v>
      </c>
      <c r="Q14" s="181" t="s">
        <v>32</v>
      </c>
      <c r="R14" s="184">
        <v>8</v>
      </c>
      <c r="S14" s="185">
        <v>8</v>
      </c>
      <c r="T14" s="188">
        <f t="shared" si="12"/>
        <v>0.66666666666666663</v>
      </c>
      <c r="U14" s="189">
        <f t="shared" si="13"/>
        <v>0.33333333333333331</v>
      </c>
      <c r="V14" s="61">
        <f t="shared" si="4"/>
        <v>101</v>
      </c>
      <c r="W14" s="63">
        <f t="shared" si="5"/>
        <v>51</v>
      </c>
      <c r="X14" s="192">
        <f t="shared" si="6"/>
        <v>1.3648648648648649</v>
      </c>
      <c r="Y14" s="193">
        <f t="shared" si="7"/>
        <v>0.68918918918918914</v>
      </c>
      <c r="Z14" s="196" t="str">
        <f t="shared" si="8"/>
        <v>Cheio</v>
      </c>
      <c r="AA14" s="197" t="str">
        <f t="shared" si="9"/>
        <v>Vazio</v>
      </c>
      <c r="AB14" s="61">
        <f t="shared" si="0"/>
        <v>2656</v>
      </c>
      <c r="AC14" s="63">
        <f t="shared" si="1"/>
        <v>1328</v>
      </c>
      <c r="AD14" s="61">
        <f t="shared" si="2"/>
        <v>1.7</v>
      </c>
      <c r="AE14" s="63">
        <f t="shared" si="3"/>
        <v>1.56</v>
      </c>
      <c r="AF14" s="548">
        <f t="shared" si="10"/>
        <v>2.5249999999999999</v>
      </c>
      <c r="AG14" s="549">
        <f t="shared" si="11"/>
        <v>2.5499999999999998</v>
      </c>
      <c r="AI14" s="1">
        <f>AK4*$AL$9</f>
        <v>5312</v>
      </c>
      <c r="AJ14" s="1">
        <v>5500</v>
      </c>
      <c r="AK14" s="1">
        <v>1.98</v>
      </c>
      <c r="AL14" s="362">
        <v>168.8</v>
      </c>
      <c r="AM14" s="686">
        <f>324/AK14</f>
        <v>163.63636363636363</v>
      </c>
    </row>
    <row r="15" spans="2:39" ht="15.75" customHeight="1" x14ac:dyDescent="0.25">
      <c r="B15" s="121" t="s">
        <v>33</v>
      </c>
      <c r="C15" s="40">
        <v>2089.4775470017521</v>
      </c>
      <c r="D15" s="40">
        <v>2268.2764441002964</v>
      </c>
      <c r="E15" s="40">
        <v>2306.2246048788302</v>
      </c>
      <c r="F15" s="40">
        <v>2164.7617418210571</v>
      </c>
      <c r="G15" s="40">
        <v>2077.7713092324061</v>
      </c>
      <c r="H15" s="40">
        <v>2013.3720838214931</v>
      </c>
      <c r="I15" s="40">
        <v>1953.0252614911751</v>
      </c>
      <c r="J15" s="40">
        <v>1713.8254803508355</v>
      </c>
      <c r="K15" s="40">
        <v>1936.0282074496902</v>
      </c>
      <c r="L15" s="40">
        <v>1939.190717692391</v>
      </c>
      <c r="M15" s="40">
        <v>1625.1721893908755</v>
      </c>
      <c r="N15" s="40">
        <v>1501.0819718733928</v>
      </c>
      <c r="O15" s="41">
        <v>1959.4701151998484</v>
      </c>
      <c r="Q15" s="211" t="s">
        <v>33</v>
      </c>
      <c r="R15" s="212">
        <v>8</v>
      </c>
      <c r="S15" s="213">
        <v>8</v>
      </c>
      <c r="T15" s="214">
        <f t="shared" si="12"/>
        <v>0.66666666666666663</v>
      </c>
      <c r="U15" s="215">
        <f t="shared" si="13"/>
        <v>0.33333333333333331</v>
      </c>
      <c r="V15" s="216">
        <f t="shared" si="4"/>
        <v>164</v>
      </c>
      <c r="W15" s="217">
        <f t="shared" si="5"/>
        <v>82</v>
      </c>
      <c r="X15" s="218">
        <f t="shared" si="6"/>
        <v>2.2162162162162162</v>
      </c>
      <c r="Y15" s="219">
        <f t="shared" si="7"/>
        <v>1.1081081081081081</v>
      </c>
      <c r="Z15" s="220" t="str">
        <f t="shared" si="8"/>
        <v>Lotado</v>
      </c>
      <c r="AA15" s="221" t="str">
        <f t="shared" si="9"/>
        <v>Cheio</v>
      </c>
      <c r="AB15" s="216">
        <f t="shared" si="0"/>
        <v>3984.0000000000005</v>
      </c>
      <c r="AC15" s="217">
        <f t="shared" si="1"/>
        <v>2656</v>
      </c>
      <c r="AD15" s="216">
        <f t="shared" si="2"/>
        <v>1.84</v>
      </c>
      <c r="AE15" s="217">
        <f t="shared" si="3"/>
        <v>1.7</v>
      </c>
      <c r="AF15" s="546">
        <f t="shared" si="10"/>
        <v>2.7333333333333334</v>
      </c>
      <c r="AG15" s="547">
        <f t="shared" si="11"/>
        <v>2.0499999999999998</v>
      </c>
      <c r="AI15" s="1">
        <f>AK5*$AL$9</f>
        <v>3984.0000000000005</v>
      </c>
      <c r="AJ15" s="1">
        <v>4000</v>
      </c>
      <c r="AK15" s="1">
        <v>1.84</v>
      </c>
      <c r="AL15" s="362">
        <v>181.85</v>
      </c>
      <c r="AM15" s="686">
        <f t="shared" ref="AM15:AM18" si="14">324/AK15</f>
        <v>176.08695652173913</v>
      </c>
    </row>
    <row r="16" spans="2:39" x14ac:dyDescent="0.25">
      <c r="B16" s="89" t="s">
        <v>34</v>
      </c>
      <c r="C16" s="38">
        <v>4940.6742933376227</v>
      </c>
      <c r="D16" s="38">
        <v>5363.453239126964</v>
      </c>
      <c r="E16" s="38">
        <v>5453.1835655939685</v>
      </c>
      <c r="F16" s="38">
        <v>5118.6875419471089</v>
      </c>
      <c r="G16" s="38">
        <v>4912.9943079261038</v>
      </c>
      <c r="H16" s="38">
        <v>4760.7191145625229</v>
      </c>
      <c r="I16" s="38">
        <v>4618.0260312126475</v>
      </c>
      <c r="J16" s="38">
        <v>4052.4261704494293</v>
      </c>
      <c r="K16" s="38">
        <v>4577.8356457807786</v>
      </c>
      <c r="L16" s="38">
        <v>4585.3135596166803</v>
      </c>
      <c r="M16" s="38">
        <v>3842.8010245395517</v>
      </c>
      <c r="N16" s="38">
        <v>3549.3834912317452</v>
      </c>
      <c r="O16" s="39">
        <v>4633.2652105416873</v>
      </c>
      <c r="Q16" s="181" t="s">
        <v>34</v>
      </c>
      <c r="R16" s="184">
        <v>8</v>
      </c>
      <c r="S16" s="185">
        <v>8</v>
      </c>
      <c r="T16" s="188">
        <f t="shared" si="12"/>
        <v>0.66666666666666663</v>
      </c>
      <c r="U16" s="189">
        <f t="shared" si="13"/>
        <v>0.33333333333333331</v>
      </c>
      <c r="V16" s="61">
        <f t="shared" si="4"/>
        <v>387</v>
      </c>
      <c r="W16" s="63">
        <f t="shared" si="5"/>
        <v>194</v>
      </c>
      <c r="X16" s="192">
        <f t="shared" si="6"/>
        <v>5.2297297297297298</v>
      </c>
      <c r="Y16" s="193">
        <f t="shared" si="7"/>
        <v>2.6216216216216215</v>
      </c>
      <c r="Z16" s="196" t="str">
        <f t="shared" si="8"/>
        <v>Superlotado</v>
      </c>
      <c r="AA16" s="197" t="str">
        <f t="shared" si="9"/>
        <v>Lotado</v>
      </c>
      <c r="AB16" s="61">
        <f t="shared" si="0"/>
        <v>5312</v>
      </c>
      <c r="AC16" s="63">
        <f t="shared" si="1"/>
        <v>3984.0000000000005</v>
      </c>
      <c r="AD16" s="61">
        <f t="shared" si="2"/>
        <v>1.98</v>
      </c>
      <c r="AE16" s="63">
        <f t="shared" si="3"/>
        <v>1.84</v>
      </c>
      <c r="AF16" s="548">
        <f t="shared" si="10"/>
        <v>4.8375000000000004</v>
      </c>
      <c r="AG16" s="549">
        <f t="shared" si="11"/>
        <v>3.2333333333333334</v>
      </c>
      <c r="AI16" s="1">
        <f>AK6*$AL$9</f>
        <v>2656</v>
      </c>
      <c r="AJ16" s="1">
        <v>2600</v>
      </c>
      <c r="AK16" s="362">
        <v>1.7</v>
      </c>
      <c r="AL16" s="362">
        <v>196.8</v>
      </c>
      <c r="AM16" s="686">
        <f t="shared" si="14"/>
        <v>190.58823529411765</v>
      </c>
    </row>
    <row r="17" spans="2:39" x14ac:dyDescent="0.25">
      <c r="B17" s="121" t="s">
        <v>35</v>
      </c>
      <c r="C17" s="40">
        <v>2875.23818999576</v>
      </c>
      <c r="D17" s="40">
        <v>3121.2754915233782</v>
      </c>
      <c r="E17" s="40">
        <v>3173.4942872061092</v>
      </c>
      <c r="F17" s="40">
        <v>2978.833460669116</v>
      </c>
      <c r="G17" s="40">
        <v>2859.1297508580001</v>
      </c>
      <c r="H17" s="40">
        <v>2770.5128080373902</v>
      </c>
      <c r="I17" s="40">
        <v>2687.4721989348918</v>
      </c>
      <c r="J17" s="40">
        <v>2358.3198963603982</v>
      </c>
      <c r="K17" s="40">
        <v>2664.0833001321148</v>
      </c>
      <c r="L17" s="40">
        <v>2668.4350914395227</v>
      </c>
      <c r="M17" s="40">
        <v>2236.32800025094</v>
      </c>
      <c r="N17" s="40">
        <v>2065.5729074656106</v>
      </c>
      <c r="O17" s="41">
        <v>2696.3406787798667</v>
      </c>
      <c r="Q17" s="211" t="s">
        <v>35</v>
      </c>
      <c r="R17" s="212">
        <v>8</v>
      </c>
      <c r="S17" s="213">
        <v>8</v>
      </c>
      <c r="T17" s="214">
        <f t="shared" si="12"/>
        <v>0.66666666666666663</v>
      </c>
      <c r="U17" s="215">
        <f t="shared" si="13"/>
        <v>0.33333333333333331</v>
      </c>
      <c r="V17" s="216">
        <f t="shared" si="4"/>
        <v>225</v>
      </c>
      <c r="W17" s="217">
        <f t="shared" si="5"/>
        <v>113</v>
      </c>
      <c r="X17" s="218">
        <f t="shared" si="6"/>
        <v>3.0405405405405403</v>
      </c>
      <c r="Y17" s="219">
        <f t="shared" si="7"/>
        <v>1.527027027027027</v>
      </c>
      <c r="Z17" s="220" t="str">
        <f t="shared" si="8"/>
        <v>Superlotado</v>
      </c>
      <c r="AA17" s="221" t="str">
        <f t="shared" si="9"/>
        <v>Cheio</v>
      </c>
      <c r="AB17" s="216">
        <f t="shared" si="0"/>
        <v>5312</v>
      </c>
      <c r="AC17" s="217">
        <f t="shared" si="1"/>
        <v>2656</v>
      </c>
      <c r="AD17" s="216">
        <f t="shared" si="2"/>
        <v>1.98</v>
      </c>
      <c r="AE17" s="217">
        <f t="shared" si="3"/>
        <v>1.7</v>
      </c>
      <c r="AF17" s="546">
        <f t="shared" si="10"/>
        <v>2.8125</v>
      </c>
      <c r="AG17" s="547">
        <f t="shared" si="11"/>
        <v>2.8250000000000002</v>
      </c>
      <c r="AI17" s="1">
        <f>AK7*$AL$9</f>
        <v>1328</v>
      </c>
      <c r="AJ17" s="1">
        <v>1300</v>
      </c>
      <c r="AK17" s="1">
        <v>1.56</v>
      </c>
      <c r="AL17" s="362">
        <v>214</v>
      </c>
      <c r="AM17" s="686">
        <f t="shared" si="14"/>
        <v>207.69230769230768</v>
      </c>
    </row>
    <row r="18" spans="2:39" x14ac:dyDescent="0.25">
      <c r="B18" s="89" t="s">
        <v>36</v>
      </c>
      <c r="C18" s="38">
        <v>1595.5705231141092</v>
      </c>
      <c r="D18" s="38">
        <v>1732.1052517045721</v>
      </c>
      <c r="E18" s="38">
        <v>1761.0832930486902</v>
      </c>
      <c r="F18" s="38">
        <v>1653.0591725051629</v>
      </c>
      <c r="G18" s="38">
        <v>1586.6313852190237</v>
      </c>
      <c r="H18" s="38">
        <v>1537.4547353313628</v>
      </c>
      <c r="I18" s="38">
        <v>1491.3725886186471</v>
      </c>
      <c r="J18" s="38">
        <v>1308.7144306161713</v>
      </c>
      <c r="K18" s="38">
        <v>1478.3932682869756</v>
      </c>
      <c r="L18" s="38">
        <v>1480.8082299263294</v>
      </c>
      <c r="M18" s="38">
        <v>1241.0168484929534</v>
      </c>
      <c r="N18" s="38">
        <v>1146.258858122671</v>
      </c>
      <c r="O18" s="39">
        <v>1496.2940191542839</v>
      </c>
      <c r="Q18" s="181" t="s">
        <v>36</v>
      </c>
      <c r="R18" s="184">
        <v>7</v>
      </c>
      <c r="S18" s="185">
        <v>7</v>
      </c>
      <c r="T18" s="188">
        <f t="shared" si="12"/>
        <v>0.66666666666666663</v>
      </c>
      <c r="U18" s="189">
        <f t="shared" si="13"/>
        <v>0.33333333333333331</v>
      </c>
      <c r="V18" s="61">
        <f t="shared" si="4"/>
        <v>143</v>
      </c>
      <c r="W18" s="63">
        <f t="shared" si="5"/>
        <v>72</v>
      </c>
      <c r="X18" s="192">
        <f t="shared" si="6"/>
        <v>1.9324324324324325</v>
      </c>
      <c r="Y18" s="193">
        <f t="shared" si="7"/>
        <v>0.97297297297297303</v>
      </c>
      <c r="Z18" s="196" t="str">
        <f t="shared" si="8"/>
        <v>Cheio</v>
      </c>
      <c r="AA18" s="197" t="str">
        <f t="shared" si="9"/>
        <v>Vazio</v>
      </c>
      <c r="AB18" s="61">
        <f t="shared" si="0"/>
        <v>2656</v>
      </c>
      <c r="AC18" s="63">
        <f t="shared" si="1"/>
        <v>1328</v>
      </c>
      <c r="AD18" s="61">
        <f t="shared" si="2"/>
        <v>1.7</v>
      </c>
      <c r="AE18" s="63">
        <f t="shared" si="3"/>
        <v>1.56</v>
      </c>
      <c r="AF18" s="548">
        <f t="shared" si="10"/>
        <v>3.5750000000000002</v>
      </c>
      <c r="AG18" s="549">
        <f t="shared" si="11"/>
        <v>3.6</v>
      </c>
      <c r="AI18" s="1">
        <v>66.400000000000006</v>
      </c>
      <c r="AJ18" s="1">
        <v>1000</v>
      </c>
      <c r="AK18" s="1">
        <v>1.46</v>
      </c>
      <c r="AL18" s="362">
        <v>229.15</v>
      </c>
      <c r="AM18" s="686">
        <f t="shared" si="14"/>
        <v>221.91780821917808</v>
      </c>
    </row>
    <row r="19" spans="2:39" x14ac:dyDescent="0.25">
      <c r="B19" s="121" t="s">
        <v>37</v>
      </c>
      <c r="C19" s="40">
        <v>1034.3123642993746</v>
      </c>
      <c r="D19" s="40">
        <v>1122.8196135193928</v>
      </c>
      <c r="E19" s="40">
        <v>1141.6043341075508</v>
      </c>
      <c r="F19" s="40">
        <v>1071.5787965946936</v>
      </c>
      <c r="G19" s="40">
        <v>1028.5176590719188</v>
      </c>
      <c r="H19" s="40">
        <v>996.63939591977874</v>
      </c>
      <c r="I19" s="40">
        <v>966.76711297900727</v>
      </c>
      <c r="J19" s="40">
        <v>848.3608197282523</v>
      </c>
      <c r="K19" s="40">
        <v>958.35340057659403</v>
      </c>
      <c r="L19" s="40">
        <v>959.9188748986046</v>
      </c>
      <c r="M19" s="40">
        <v>804.47655061643889</v>
      </c>
      <c r="N19" s="40">
        <v>743.05064706887447</v>
      </c>
      <c r="O19" s="41">
        <v>969.95738027168363</v>
      </c>
      <c r="Q19" s="211" t="s">
        <v>37</v>
      </c>
      <c r="R19" s="212">
        <v>4</v>
      </c>
      <c r="S19" s="213">
        <v>4</v>
      </c>
      <c r="T19" s="214">
        <v>0.5</v>
      </c>
      <c r="U19" s="215">
        <v>0.5</v>
      </c>
      <c r="V19" s="216">
        <f t="shared" si="4"/>
        <v>122</v>
      </c>
      <c r="W19" s="217">
        <f t="shared" si="5"/>
        <v>122</v>
      </c>
      <c r="X19" s="218">
        <f t="shared" si="6"/>
        <v>1.6486486486486487</v>
      </c>
      <c r="Y19" s="219">
        <f t="shared" si="7"/>
        <v>1.6486486486486487</v>
      </c>
      <c r="Z19" s="220" t="str">
        <f t="shared" si="8"/>
        <v>Cheio</v>
      </c>
      <c r="AA19" s="221" t="str">
        <f t="shared" si="9"/>
        <v>Cheio</v>
      </c>
      <c r="AB19" s="216">
        <f t="shared" si="0"/>
        <v>2656</v>
      </c>
      <c r="AC19" s="217">
        <f t="shared" si="1"/>
        <v>2656</v>
      </c>
      <c r="AD19" s="216">
        <f t="shared" si="2"/>
        <v>1.7</v>
      </c>
      <c r="AE19" s="217">
        <f t="shared" si="3"/>
        <v>1.7</v>
      </c>
      <c r="AF19" s="546">
        <f t="shared" si="10"/>
        <v>3.05</v>
      </c>
      <c r="AG19" s="547">
        <f t="shared" si="11"/>
        <v>3.05</v>
      </c>
      <c r="AI19" t="s">
        <v>85</v>
      </c>
    </row>
    <row r="20" spans="2:39" x14ac:dyDescent="0.25">
      <c r="B20" s="89" t="s">
        <v>38</v>
      </c>
      <c r="C20" s="38">
        <v>764.90782459100558</v>
      </c>
      <c r="D20" s="38">
        <v>830.3618303615707</v>
      </c>
      <c r="E20" s="38">
        <v>844.25374566355094</v>
      </c>
      <c r="F20" s="38">
        <v>792.46757021638984</v>
      </c>
      <c r="G20" s="38">
        <v>760.62245053702554</v>
      </c>
      <c r="H20" s="38">
        <v>737.04743223396167</v>
      </c>
      <c r="I20" s="38">
        <v>714.95590191055646</v>
      </c>
      <c r="J20" s="38">
        <v>627.39057511523174</v>
      </c>
      <c r="K20" s="38">
        <v>708.73368638592262</v>
      </c>
      <c r="L20" s="38">
        <v>709.89140585195003</v>
      </c>
      <c r="M20" s="38">
        <v>594.93672270206696</v>
      </c>
      <c r="N20" s="38">
        <v>549.51025785657384</v>
      </c>
      <c r="O20" s="39">
        <v>717.31520892353785</v>
      </c>
      <c r="Q20" s="181" t="s">
        <v>38</v>
      </c>
      <c r="R20" s="184">
        <v>4</v>
      </c>
      <c r="S20" s="185">
        <v>4</v>
      </c>
      <c r="T20" s="188">
        <v>0.5</v>
      </c>
      <c r="U20" s="189">
        <v>0.5</v>
      </c>
      <c r="V20" s="61">
        <f t="shared" si="4"/>
        <v>90</v>
      </c>
      <c r="W20" s="63">
        <f t="shared" si="5"/>
        <v>90</v>
      </c>
      <c r="X20" s="192">
        <f t="shared" si="6"/>
        <v>1.2162162162162162</v>
      </c>
      <c r="Y20" s="193">
        <f t="shared" si="7"/>
        <v>1.2162162162162162</v>
      </c>
      <c r="Z20" s="196" t="str">
        <f t="shared" si="8"/>
        <v>Cheio</v>
      </c>
      <c r="AA20" s="197" t="str">
        <f t="shared" si="9"/>
        <v>Cheio</v>
      </c>
      <c r="AB20" s="61">
        <f t="shared" si="0"/>
        <v>2656</v>
      </c>
      <c r="AC20" s="63">
        <f t="shared" si="1"/>
        <v>2656</v>
      </c>
      <c r="AD20" s="61">
        <f t="shared" si="2"/>
        <v>1.7</v>
      </c>
      <c r="AE20" s="63">
        <f t="shared" si="3"/>
        <v>1.7</v>
      </c>
      <c r="AF20" s="548">
        <f t="shared" si="10"/>
        <v>2.25</v>
      </c>
      <c r="AG20" s="549">
        <f t="shared" si="11"/>
        <v>2.25</v>
      </c>
      <c r="AK20" t="s">
        <v>90</v>
      </c>
      <c r="AL20" t="s">
        <v>91</v>
      </c>
    </row>
    <row r="21" spans="2:39" x14ac:dyDescent="0.25">
      <c r="B21" s="121" t="s">
        <v>39</v>
      </c>
      <c r="C21" s="40">
        <v>1034.3123642993746</v>
      </c>
      <c r="D21" s="40">
        <v>1122.8196135193928</v>
      </c>
      <c r="E21" s="40">
        <v>1141.6043341075508</v>
      </c>
      <c r="F21" s="40">
        <v>1071.5787965946936</v>
      </c>
      <c r="G21" s="40">
        <v>1028.5176590719188</v>
      </c>
      <c r="H21" s="40">
        <v>996.63939591977874</v>
      </c>
      <c r="I21" s="40">
        <v>966.76711297900727</v>
      </c>
      <c r="J21" s="40">
        <v>848.3608197282523</v>
      </c>
      <c r="K21" s="40">
        <v>958.35340057659403</v>
      </c>
      <c r="L21" s="40">
        <v>959.9188748986046</v>
      </c>
      <c r="M21" s="40">
        <v>804.47655061643889</v>
      </c>
      <c r="N21" s="40">
        <v>743.05064706887447</v>
      </c>
      <c r="O21" s="41">
        <v>969.95738027168363</v>
      </c>
      <c r="Q21" s="211" t="s">
        <v>39</v>
      </c>
      <c r="R21" s="212">
        <v>4</v>
      </c>
      <c r="S21" s="213">
        <v>4</v>
      </c>
      <c r="T21" s="214">
        <v>0.5</v>
      </c>
      <c r="U21" s="215">
        <v>0.5</v>
      </c>
      <c r="V21" s="216">
        <f t="shared" si="4"/>
        <v>122</v>
      </c>
      <c r="W21" s="217">
        <f t="shared" si="5"/>
        <v>122</v>
      </c>
      <c r="X21" s="218">
        <f t="shared" si="6"/>
        <v>1.6486486486486487</v>
      </c>
      <c r="Y21" s="219">
        <f t="shared" si="7"/>
        <v>1.6486486486486487</v>
      </c>
      <c r="Z21" s="220" t="str">
        <f t="shared" si="8"/>
        <v>Cheio</v>
      </c>
      <c r="AA21" s="221" t="str">
        <f t="shared" si="9"/>
        <v>Cheio</v>
      </c>
      <c r="AB21" s="216">
        <f t="shared" si="0"/>
        <v>2656</v>
      </c>
      <c r="AC21" s="217">
        <f t="shared" si="1"/>
        <v>2656</v>
      </c>
      <c r="AD21" s="216">
        <f t="shared" si="2"/>
        <v>1.7</v>
      </c>
      <c r="AE21" s="217">
        <f t="shared" si="3"/>
        <v>1.7</v>
      </c>
      <c r="AF21" s="546">
        <f t="shared" si="10"/>
        <v>3.05</v>
      </c>
      <c r="AG21" s="547">
        <f t="shared" si="11"/>
        <v>3.05</v>
      </c>
      <c r="AI21" t="s">
        <v>88</v>
      </c>
      <c r="AK21">
        <f>9*AK18</f>
        <v>13.14</v>
      </c>
      <c r="AL21">
        <f>324-AK21</f>
        <v>310.86</v>
      </c>
    </row>
    <row r="22" spans="2:39" ht="15.75" thickBot="1" x14ac:dyDescent="0.3">
      <c r="B22" s="120" t="s">
        <v>40</v>
      </c>
      <c r="C22" s="42">
        <v>226.10225223405916</v>
      </c>
      <c r="D22" s="42">
        <v>245.45007120869056</v>
      </c>
      <c r="E22" s="42">
        <v>249.55643963197346</v>
      </c>
      <c r="F22" s="42">
        <v>234.24875087947308</v>
      </c>
      <c r="G22" s="42">
        <v>224.83552087882902</v>
      </c>
      <c r="H22" s="42">
        <v>217.86688418377096</v>
      </c>
      <c r="I22" s="42">
        <v>211.33675780666178</v>
      </c>
      <c r="J22" s="42">
        <v>185.4529624400493</v>
      </c>
      <c r="K22" s="42">
        <v>209.49750750907506</v>
      </c>
      <c r="L22" s="42">
        <v>209.83972257121536</v>
      </c>
      <c r="M22" s="42">
        <v>175.85979462507515</v>
      </c>
      <c r="N22" s="42">
        <v>162.43199890591225</v>
      </c>
      <c r="O22" s="43">
        <v>212.03415507754465</v>
      </c>
      <c r="Q22" s="182" t="s">
        <v>40</v>
      </c>
      <c r="R22" s="186">
        <v>4</v>
      </c>
      <c r="S22" s="187">
        <v>4</v>
      </c>
      <c r="T22" s="190">
        <v>0.5</v>
      </c>
      <c r="U22" s="191">
        <v>0.5</v>
      </c>
      <c r="V22" s="64">
        <f t="shared" si="4"/>
        <v>27</v>
      </c>
      <c r="W22" s="66">
        <f t="shared" si="5"/>
        <v>27</v>
      </c>
      <c r="X22" s="194">
        <f t="shared" si="6"/>
        <v>0.36486486486486486</v>
      </c>
      <c r="Y22" s="195">
        <f t="shared" si="7"/>
        <v>0.36486486486486486</v>
      </c>
      <c r="Z22" s="198" t="str">
        <f t="shared" si="8"/>
        <v>Vazio</v>
      </c>
      <c r="AA22" s="199" t="str">
        <f t="shared" si="9"/>
        <v>Vazio</v>
      </c>
      <c r="AB22" s="64">
        <f t="shared" si="0"/>
        <v>1328</v>
      </c>
      <c r="AC22" s="66">
        <f t="shared" si="1"/>
        <v>1328</v>
      </c>
      <c r="AD22" s="64">
        <f t="shared" si="2"/>
        <v>1.56</v>
      </c>
      <c r="AE22" s="66">
        <f t="shared" si="3"/>
        <v>1.56</v>
      </c>
      <c r="AF22" s="550">
        <f t="shared" si="10"/>
        <v>1.35</v>
      </c>
      <c r="AG22" s="551">
        <f t="shared" si="11"/>
        <v>1.35</v>
      </c>
      <c r="AI22" t="s">
        <v>89</v>
      </c>
      <c r="AK22">
        <f>17.5*AK18</f>
        <v>25.55</v>
      </c>
      <c r="AL22">
        <f>324-AK22</f>
        <v>298.45</v>
      </c>
    </row>
  </sheetData>
  <mergeCells count="11">
    <mergeCell ref="X2:Y2"/>
    <mergeCell ref="Q2:Q3"/>
    <mergeCell ref="B2:O2"/>
    <mergeCell ref="R2:S2"/>
    <mergeCell ref="V2:W2"/>
    <mergeCell ref="T2:U2"/>
    <mergeCell ref="AI12:AM12"/>
    <mergeCell ref="AF2:AG2"/>
    <mergeCell ref="Z2:AA2"/>
    <mergeCell ref="AB2:AC2"/>
    <mergeCell ref="AD2:AE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BED3-7CED-43FE-AD5B-C97FAC42F19B}">
  <dimension ref="B1:GO604"/>
  <sheetViews>
    <sheetView showGridLines="0" topLeftCell="FL1" zoomScaleNormal="100" workbookViewId="0">
      <selection activeCell="FR11" sqref="FR11"/>
    </sheetView>
  </sheetViews>
  <sheetFormatPr defaultRowHeight="15" x14ac:dyDescent="0.25"/>
  <cols>
    <col min="1" max="1" width="1.28515625" customWidth="1"/>
    <col min="2" max="4" width="8.85546875" style="1" customWidth="1"/>
    <col min="5" max="5" width="1.28515625" customWidth="1"/>
    <col min="6" max="6" width="8.85546875" customWidth="1"/>
    <col min="7" max="7" width="9.7109375" customWidth="1"/>
    <col min="8" max="8" width="8.85546875" customWidth="1"/>
    <col min="9" max="9" width="1.28515625" customWidth="1"/>
    <col min="10" max="10" width="8.85546875" style="1" bestFit="1" customWidth="1"/>
    <col min="11" max="11" width="5.7109375" style="1" bestFit="1" customWidth="1"/>
    <col min="12" max="12" width="8.5703125" style="1" bestFit="1" customWidth="1"/>
    <col min="13" max="13" width="8" style="1" customWidth="1"/>
    <col min="14" max="14" width="12.140625" style="1" customWidth="1"/>
    <col min="15" max="15" width="8.7109375" style="1" customWidth="1"/>
    <col min="16" max="16" width="9.28515625" style="1" customWidth="1"/>
    <col min="17" max="17" width="10.140625" style="1" customWidth="1"/>
    <col min="18" max="18" width="8" style="1" customWidth="1"/>
    <col min="19" max="19" width="10.140625" style="1" customWidth="1"/>
    <col min="20" max="23" width="9.140625" style="1" customWidth="1"/>
    <col min="24" max="24" width="12.140625" style="1" customWidth="1"/>
    <col min="25" max="28" width="9.140625" style="1" customWidth="1"/>
    <col min="29" max="29" width="9.85546875" style="1" customWidth="1"/>
    <col min="30" max="30" width="8.85546875" style="1" bestFit="1" customWidth="1"/>
    <col min="31" max="31" width="5.7109375" style="1" bestFit="1" customWidth="1"/>
    <col min="32" max="32" width="8.5703125" style="1" bestFit="1" customWidth="1"/>
    <col min="33" max="33" width="8.5703125" style="1" customWidth="1"/>
    <col min="34" max="34" width="12" style="1" customWidth="1"/>
    <col min="35" max="36" width="8.5703125" style="1" customWidth="1"/>
    <col min="37" max="37" width="9.5703125" style="1" customWidth="1"/>
    <col min="38" max="38" width="8.5703125" style="1" customWidth="1"/>
    <col min="39" max="39" width="9" style="1" customWidth="1"/>
    <col min="40" max="40" width="8.85546875" style="1" bestFit="1" customWidth="1"/>
    <col min="41" max="41" width="5.7109375" style="1" bestFit="1" customWidth="1"/>
    <col min="42" max="42" width="8.5703125" style="1" bestFit="1" customWidth="1"/>
    <col min="43" max="43" width="8.5703125" style="1" customWidth="1"/>
    <col min="44" max="44" width="12.42578125" style="1" customWidth="1"/>
    <col min="45" max="46" width="8.5703125" style="1" customWidth="1"/>
    <col min="47" max="47" width="9.5703125" style="1" customWidth="1"/>
    <col min="48" max="48" width="8.5703125" style="1" customWidth="1"/>
    <col min="49" max="49" width="9.140625" style="1" customWidth="1"/>
    <col min="50" max="50" width="8.85546875" bestFit="1" customWidth="1"/>
    <col min="51" max="51" width="5.7109375" bestFit="1" customWidth="1"/>
    <col min="52" max="52" width="8.5703125" bestFit="1" customWidth="1"/>
    <col min="53" max="53" width="8.5703125" customWidth="1"/>
    <col min="54" max="54" width="12.28515625" bestFit="1" customWidth="1"/>
    <col min="55" max="56" width="8.5703125" customWidth="1"/>
    <col min="57" max="57" width="9.5703125" customWidth="1"/>
    <col min="58" max="58" width="8.5703125" customWidth="1"/>
    <col min="59" max="59" width="9.28515625" customWidth="1"/>
    <col min="60" max="60" width="8.85546875" style="1" bestFit="1" customWidth="1"/>
    <col min="61" max="61" width="6.28515625" style="1" customWidth="1"/>
    <col min="62" max="62" width="8.5703125" style="1" bestFit="1" customWidth="1"/>
    <col min="63" max="63" width="8.5703125" style="1" customWidth="1"/>
    <col min="64" max="64" width="12.28515625" style="1" bestFit="1" customWidth="1"/>
    <col min="65" max="66" width="8.5703125" style="1" customWidth="1"/>
    <col min="67" max="67" width="9.42578125" style="1" customWidth="1"/>
    <col min="68" max="68" width="8.5703125" style="1" customWidth="1"/>
    <col min="69" max="69" width="9.28515625" style="1" customWidth="1"/>
    <col min="70" max="70" width="8.85546875" bestFit="1" customWidth="1"/>
    <col min="71" max="71" width="5.7109375" bestFit="1" customWidth="1"/>
    <col min="72" max="72" width="8.5703125" bestFit="1" customWidth="1"/>
    <col min="73" max="73" width="8.5703125" customWidth="1"/>
    <col min="74" max="74" width="12.28515625" bestFit="1" customWidth="1"/>
    <col min="75" max="76" width="8.5703125" customWidth="1"/>
    <col min="77" max="77" width="9.42578125" customWidth="1"/>
    <col min="78" max="78" width="8.5703125" customWidth="1"/>
    <col min="79" max="79" width="9.5703125" customWidth="1"/>
    <col min="80" max="80" width="8.85546875" bestFit="1" customWidth="1"/>
    <col min="81" max="81" width="5.7109375" bestFit="1" customWidth="1"/>
    <col min="82" max="82" width="8.5703125" bestFit="1" customWidth="1"/>
    <col min="83" max="83" width="8.5703125" customWidth="1"/>
    <col min="84" max="84" width="12.28515625" bestFit="1" customWidth="1"/>
    <col min="85" max="86" width="8.5703125" customWidth="1"/>
    <col min="87" max="87" width="9.85546875" customWidth="1"/>
    <col min="88" max="88" width="8.5703125" customWidth="1"/>
    <col min="89" max="89" width="9.85546875" bestFit="1" customWidth="1"/>
    <col min="90" max="90" width="8.85546875" bestFit="1" customWidth="1"/>
    <col min="91" max="91" width="5.7109375" bestFit="1" customWidth="1"/>
    <col min="92" max="92" width="8.5703125" bestFit="1" customWidth="1"/>
    <col min="93" max="93" width="8.5703125" customWidth="1"/>
    <col min="94" max="94" width="12.28515625" bestFit="1" customWidth="1"/>
    <col min="95" max="96" width="8.5703125" customWidth="1"/>
    <col min="97" max="97" width="10.28515625" customWidth="1"/>
    <col min="98" max="98" width="8.5703125" customWidth="1"/>
    <col min="99" max="99" width="10" customWidth="1"/>
    <col min="100" max="100" width="8.85546875" bestFit="1" customWidth="1"/>
    <col min="101" max="101" width="5.7109375" bestFit="1" customWidth="1"/>
    <col min="102" max="102" width="8.5703125" bestFit="1" customWidth="1"/>
    <col min="103" max="103" width="8.5703125" customWidth="1"/>
    <col min="104" max="104" width="12.28515625" bestFit="1" customWidth="1"/>
    <col min="105" max="106" width="8.5703125" customWidth="1"/>
    <col min="107" max="107" width="9.7109375" customWidth="1"/>
    <col min="108" max="108" width="8.5703125" customWidth="1"/>
    <col min="109" max="109" width="9.5703125" customWidth="1"/>
    <col min="110" max="110" width="8.85546875" bestFit="1" customWidth="1"/>
    <col min="111" max="111" width="5.5703125" bestFit="1" customWidth="1"/>
    <col min="112" max="112" width="7.5703125" bestFit="1" customWidth="1"/>
    <col min="113" max="113" width="8" bestFit="1" customWidth="1"/>
    <col min="114" max="114" width="12.28515625" bestFit="1" customWidth="1"/>
    <col min="115" max="115" width="8.140625" bestFit="1" customWidth="1"/>
    <col min="116" max="116" width="8.42578125" bestFit="1" customWidth="1"/>
    <col min="117" max="117" width="9.28515625" customWidth="1"/>
    <col min="118" max="118" width="7" bestFit="1" customWidth="1"/>
    <col min="119" max="119" width="9" customWidth="1"/>
    <col min="120" max="120" width="8.85546875" bestFit="1" customWidth="1"/>
    <col min="121" max="121" width="5.5703125" bestFit="1" customWidth="1"/>
    <col min="122" max="122" width="7.5703125" bestFit="1" customWidth="1"/>
    <col min="123" max="123" width="8" bestFit="1" customWidth="1"/>
    <col min="124" max="124" width="12.28515625" bestFit="1" customWidth="1"/>
    <col min="125" max="125" width="8.140625" bestFit="1" customWidth="1"/>
    <col min="126" max="126" width="8.42578125" bestFit="1" customWidth="1"/>
    <col min="127" max="127" width="8.5703125" customWidth="1"/>
    <col min="128" max="128" width="7" bestFit="1" customWidth="1"/>
    <col min="129" max="129" width="8.5703125" bestFit="1" customWidth="1"/>
    <col min="130" max="130" width="8.85546875" bestFit="1" customWidth="1"/>
    <col min="131" max="131" width="5.5703125" bestFit="1" customWidth="1"/>
    <col min="132" max="132" width="7.5703125" bestFit="1" customWidth="1"/>
    <col min="133" max="133" width="8" bestFit="1" customWidth="1"/>
    <col min="134" max="134" width="12.28515625" bestFit="1" customWidth="1"/>
    <col min="135" max="135" width="8.140625" bestFit="1" customWidth="1"/>
    <col min="136" max="136" width="8.42578125" bestFit="1" customWidth="1"/>
    <col min="137" max="137" width="8.5703125" bestFit="1" customWidth="1"/>
    <col min="138" max="138" width="7" bestFit="1" customWidth="1"/>
    <col min="139" max="139" width="8.5703125" bestFit="1" customWidth="1"/>
    <col min="140" max="140" width="8.85546875" bestFit="1" customWidth="1"/>
    <col min="141" max="141" width="5.5703125" bestFit="1" customWidth="1"/>
    <col min="142" max="142" width="7.5703125" bestFit="1" customWidth="1"/>
    <col min="143" max="143" width="8" bestFit="1" customWidth="1"/>
    <col min="144" max="144" width="12.28515625" bestFit="1" customWidth="1"/>
    <col min="145" max="145" width="8.140625" bestFit="1" customWidth="1"/>
    <col min="146" max="146" width="8.42578125" bestFit="1" customWidth="1"/>
    <col min="147" max="147" width="9.28515625" customWidth="1"/>
    <col min="148" max="148" width="7" bestFit="1" customWidth="1"/>
    <col min="149" max="149" width="8.85546875" customWidth="1"/>
    <col min="150" max="150" width="8.85546875" bestFit="1" customWidth="1"/>
    <col min="151" max="151" width="5.5703125" bestFit="1" customWidth="1"/>
    <col min="152" max="152" width="7.5703125" bestFit="1" customWidth="1"/>
    <col min="153" max="153" width="8" bestFit="1" customWidth="1"/>
    <col min="154" max="154" width="12.28515625" bestFit="1" customWidth="1"/>
    <col min="155" max="155" width="8.140625" bestFit="1" customWidth="1"/>
    <col min="156" max="156" width="8.42578125" bestFit="1" customWidth="1"/>
    <col min="157" max="157" width="9.5703125" customWidth="1"/>
    <col min="158" max="158" width="7" bestFit="1" customWidth="1"/>
    <col min="159" max="159" width="8.7109375" customWidth="1"/>
    <col min="160" max="160" width="8.85546875" bestFit="1" customWidth="1"/>
    <col min="161" max="161" width="5.5703125" bestFit="1" customWidth="1"/>
    <col min="162" max="162" width="7.5703125" bestFit="1" customWidth="1"/>
    <col min="163" max="163" width="8" bestFit="1" customWidth="1"/>
    <col min="164" max="164" width="12.28515625" bestFit="1" customWidth="1"/>
    <col min="165" max="165" width="8.140625" bestFit="1" customWidth="1"/>
    <col min="166" max="166" width="8.42578125" bestFit="1" customWidth="1"/>
    <col min="167" max="167" width="10.42578125" customWidth="1"/>
    <col min="168" max="168" width="7" bestFit="1" customWidth="1"/>
    <col min="169" max="169" width="8.85546875" customWidth="1"/>
    <col min="170" max="170" width="4.7109375" customWidth="1"/>
    <col min="171" max="171" width="4.28515625" style="476" bestFit="1" customWidth="1"/>
    <col min="172" max="174" width="9.140625" style="476"/>
    <col min="175" max="175" width="12.7109375" style="476" customWidth="1"/>
    <col min="176" max="177" width="9.140625" style="476"/>
    <col min="178" max="178" width="4" bestFit="1" customWidth="1"/>
    <col min="179" max="179" width="5.5703125" bestFit="1" customWidth="1"/>
    <col min="180" max="195" width="4.28515625" style="1" customWidth="1"/>
    <col min="196" max="196" width="9.140625" style="1" customWidth="1"/>
    <col min="197" max="197" width="8" style="1" customWidth="1"/>
    <col min="198" max="198" width="5.5703125" bestFit="1" customWidth="1"/>
    <col min="199" max="214" width="3.7109375" customWidth="1"/>
    <col min="215" max="215" width="5.42578125" bestFit="1" customWidth="1"/>
  </cols>
  <sheetData>
    <row r="1" spans="2:197" ht="9.75" customHeight="1" thickBot="1" x14ac:dyDescent="0.3">
      <c r="FX1"/>
      <c r="FY1"/>
      <c r="FZ1"/>
      <c r="GA1"/>
      <c r="GB1"/>
      <c r="GC1"/>
      <c r="GD1"/>
      <c r="GE1"/>
    </row>
    <row r="2" spans="2:197" ht="18" customHeight="1" thickBot="1" x14ac:dyDescent="0.3">
      <c r="B2" s="826" t="s">
        <v>98</v>
      </c>
      <c r="C2" s="827"/>
      <c r="D2" s="828"/>
      <c r="J2" s="829" t="s">
        <v>41</v>
      </c>
      <c r="K2" s="830"/>
      <c r="L2" s="830"/>
      <c r="M2" s="830"/>
      <c r="N2" s="830"/>
      <c r="O2" s="830"/>
      <c r="P2" s="830"/>
      <c r="Q2" s="830"/>
      <c r="R2" s="830"/>
      <c r="S2" s="830"/>
      <c r="T2" s="831" t="s">
        <v>45</v>
      </c>
      <c r="U2" s="832"/>
      <c r="V2" s="832"/>
      <c r="W2" s="832"/>
      <c r="X2" s="832"/>
      <c r="Y2" s="832"/>
      <c r="Z2" s="832"/>
      <c r="AA2" s="832"/>
      <c r="AB2" s="832"/>
      <c r="AC2" s="833"/>
      <c r="AD2" s="834" t="s">
        <v>49</v>
      </c>
      <c r="AE2" s="835"/>
      <c r="AF2" s="835"/>
      <c r="AG2" s="835"/>
      <c r="AH2" s="835"/>
      <c r="AI2" s="835"/>
      <c r="AJ2" s="835"/>
      <c r="AK2" s="835"/>
      <c r="AL2" s="835"/>
      <c r="AM2" s="835"/>
      <c r="AN2" s="836" t="s">
        <v>50</v>
      </c>
      <c r="AO2" s="837"/>
      <c r="AP2" s="837"/>
      <c r="AQ2" s="837"/>
      <c r="AR2" s="837"/>
      <c r="AS2" s="837"/>
      <c r="AT2" s="837"/>
      <c r="AU2" s="837"/>
      <c r="AV2" s="837"/>
      <c r="AW2" s="837"/>
      <c r="AX2" s="812" t="s">
        <v>51</v>
      </c>
      <c r="AY2" s="813"/>
      <c r="AZ2" s="813"/>
      <c r="BA2" s="813"/>
      <c r="BB2" s="813"/>
      <c r="BC2" s="813"/>
      <c r="BD2" s="813"/>
      <c r="BE2" s="813"/>
      <c r="BF2" s="813"/>
      <c r="BG2" s="813"/>
      <c r="BH2" s="814" t="s">
        <v>52</v>
      </c>
      <c r="BI2" s="815"/>
      <c r="BJ2" s="815"/>
      <c r="BK2" s="815"/>
      <c r="BL2" s="815"/>
      <c r="BM2" s="815"/>
      <c r="BN2" s="815"/>
      <c r="BO2" s="815"/>
      <c r="BP2" s="815"/>
      <c r="BQ2" s="816"/>
      <c r="BR2" s="817" t="s">
        <v>63</v>
      </c>
      <c r="BS2" s="818"/>
      <c r="BT2" s="818"/>
      <c r="BU2" s="818"/>
      <c r="BV2" s="818"/>
      <c r="BW2" s="818"/>
      <c r="BX2" s="818"/>
      <c r="BY2" s="818"/>
      <c r="BZ2" s="818"/>
      <c r="CA2" s="819"/>
      <c r="CB2" s="820" t="s">
        <v>53</v>
      </c>
      <c r="CC2" s="821"/>
      <c r="CD2" s="821"/>
      <c r="CE2" s="821"/>
      <c r="CF2" s="821"/>
      <c r="CG2" s="821"/>
      <c r="CH2" s="821"/>
      <c r="CI2" s="821"/>
      <c r="CJ2" s="821"/>
      <c r="CK2" s="822"/>
      <c r="CL2" s="823" t="s">
        <v>54</v>
      </c>
      <c r="CM2" s="824"/>
      <c r="CN2" s="824"/>
      <c r="CO2" s="824"/>
      <c r="CP2" s="824"/>
      <c r="CQ2" s="824"/>
      <c r="CR2" s="824"/>
      <c r="CS2" s="824"/>
      <c r="CT2" s="824"/>
      <c r="CU2" s="825"/>
      <c r="CV2" s="801" t="s">
        <v>55</v>
      </c>
      <c r="CW2" s="802"/>
      <c r="CX2" s="802"/>
      <c r="CY2" s="802"/>
      <c r="CZ2" s="802"/>
      <c r="DA2" s="802"/>
      <c r="DB2" s="802"/>
      <c r="DC2" s="802"/>
      <c r="DD2" s="802"/>
      <c r="DE2" s="803"/>
      <c r="DF2" s="804" t="s">
        <v>56</v>
      </c>
      <c r="DG2" s="804"/>
      <c r="DH2" s="804"/>
      <c r="DI2" s="804"/>
      <c r="DJ2" s="804"/>
      <c r="DK2" s="804"/>
      <c r="DL2" s="804"/>
      <c r="DM2" s="804"/>
      <c r="DN2" s="804"/>
      <c r="DO2" s="805"/>
      <c r="DP2" s="838" t="s">
        <v>57</v>
      </c>
      <c r="DQ2" s="839"/>
      <c r="DR2" s="839"/>
      <c r="DS2" s="839"/>
      <c r="DT2" s="839"/>
      <c r="DU2" s="839"/>
      <c r="DV2" s="839"/>
      <c r="DW2" s="839"/>
      <c r="DX2" s="839"/>
      <c r="DY2" s="840"/>
      <c r="DZ2" s="841" t="s">
        <v>58</v>
      </c>
      <c r="EA2" s="842"/>
      <c r="EB2" s="842"/>
      <c r="EC2" s="842"/>
      <c r="ED2" s="842"/>
      <c r="EE2" s="842"/>
      <c r="EF2" s="842"/>
      <c r="EG2" s="842"/>
      <c r="EH2" s="842"/>
      <c r="EI2" s="842"/>
      <c r="EJ2" s="843" t="s">
        <v>59</v>
      </c>
      <c r="EK2" s="844"/>
      <c r="EL2" s="844"/>
      <c r="EM2" s="844"/>
      <c r="EN2" s="844"/>
      <c r="EO2" s="844"/>
      <c r="EP2" s="844"/>
      <c r="EQ2" s="844"/>
      <c r="ER2" s="844"/>
      <c r="ES2" s="845"/>
      <c r="ET2" s="809" t="s">
        <v>60</v>
      </c>
      <c r="EU2" s="810"/>
      <c r="EV2" s="810"/>
      <c r="EW2" s="810"/>
      <c r="EX2" s="810"/>
      <c r="EY2" s="810"/>
      <c r="EZ2" s="810"/>
      <c r="FA2" s="810"/>
      <c r="FB2" s="810"/>
      <c r="FC2" s="811"/>
      <c r="FD2" s="806" t="s">
        <v>61</v>
      </c>
      <c r="FE2" s="807"/>
      <c r="FF2" s="807"/>
      <c r="FG2" s="807"/>
      <c r="FH2" s="807"/>
      <c r="FI2" s="807"/>
      <c r="FJ2" s="807"/>
      <c r="FK2" s="807"/>
      <c r="FL2" s="807"/>
      <c r="FM2" s="808"/>
      <c r="FO2" s="787" t="s">
        <v>274</v>
      </c>
      <c r="FP2" s="787"/>
      <c r="FQ2" s="787"/>
      <c r="FR2" s="787"/>
      <c r="FS2" s="787"/>
      <c r="FT2" s="787"/>
      <c r="FU2" s="787"/>
      <c r="FX2" s="846" t="s">
        <v>280</v>
      </c>
      <c r="FY2" s="846"/>
      <c r="FZ2" s="846"/>
      <c r="GA2" s="846"/>
      <c r="GB2" s="846"/>
      <c r="GC2" s="846"/>
      <c r="GD2" s="846"/>
      <c r="GE2" s="846"/>
      <c r="GF2" s="846"/>
      <c r="GG2" s="846"/>
      <c r="GH2" s="846"/>
      <c r="GI2" s="846"/>
      <c r="GJ2" s="846"/>
      <c r="GK2" s="846"/>
      <c r="GL2" s="846"/>
      <c r="GM2" s="846"/>
      <c r="GN2" s="846"/>
      <c r="GO2" s="846"/>
    </row>
    <row r="3" spans="2:197" ht="40.5" customHeight="1" thickBot="1" x14ac:dyDescent="0.3">
      <c r="B3" s="227" t="s">
        <v>92</v>
      </c>
      <c r="C3" s="228" t="s">
        <v>42</v>
      </c>
      <c r="D3" s="229" t="s">
        <v>43</v>
      </c>
      <c r="J3" s="255" t="s">
        <v>47</v>
      </c>
      <c r="K3" s="256" t="s">
        <v>44</v>
      </c>
      <c r="L3" s="256" t="s">
        <v>46</v>
      </c>
      <c r="M3" s="257" t="s">
        <v>105</v>
      </c>
      <c r="N3" s="258" t="s">
        <v>99</v>
      </c>
      <c r="O3" s="257" t="s">
        <v>100</v>
      </c>
      <c r="P3" s="257" t="s">
        <v>101</v>
      </c>
      <c r="Q3" s="259" t="s">
        <v>363</v>
      </c>
      <c r="R3" s="259" t="s">
        <v>104</v>
      </c>
      <c r="S3" s="259" t="s">
        <v>364</v>
      </c>
      <c r="T3" s="255" t="s">
        <v>47</v>
      </c>
      <c r="U3" s="256" t="s">
        <v>44</v>
      </c>
      <c r="V3" s="256" t="s">
        <v>46</v>
      </c>
      <c r="W3" s="257" t="s">
        <v>105</v>
      </c>
      <c r="X3" s="258" t="s">
        <v>99</v>
      </c>
      <c r="Y3" s="257" t="s">
        <v>100</v>
      </c>
      <c r="Z3" s="257" t="s">
        <v>101</v>
      </c>
      <c r="AA3" s="259" t="s">
        <v>363</v>
      </c>
      <c r="AB3" s="259" t="s">
        <v>104</v>
      </c>
      <c r="AC3" s="259" t="s">
        <v>364</v>
      </c>
      <c r="AD3" s="255" t="s">
        <v>47</v>
      </c>
      <c r="AE3" s="256" t="s">
        <v>44</v>
      </c>
      <c r="AF3" s="256" t="s">
        <v>46</v>
      </c>
      <c r="AG3" s="257" t="s">
        <v>105</v>
      </c>
      <c r="AH3" s="258" t="s">
        <v>99</v>
      </c>
      <c r="AI3" s="257" t="s">
        <v>100</v>
      </c>
      <c r="AJ3" s="257" t="s">
        <v>101</v>
      </c>
      <c r="AK3" s="259" t="s">
        <v>363</v>
      </c>
      <c r="AL3" s="259" t="s">
        <v>104</v>
      </c>
      <c r="AM3" s="259" t="s">
        <v>364</v>
      </c>
      <c r="AN3" s="255" t="s">
        <v>47</v>
      </c>
      <c r="AO3" s="256" t="s">
        <v>44</v>
      </c>
      <c r="AP3" s="256" t="s">
        <v>46</v>
      </c>
      <c r="AQ3" s="257" t="s">
        <v>105</v>
      </c>
      <c r="AR3" s="258" t="s">
        <v>99</v>
      </c>
      <c r="AS3" s="257" t="s">
        <v>100</v>
      </c>
      <c r="AT3" s="257" t="s">
        <v>101</v>
      </c>
      <c r="AU3" s="259" t="s">
        <v>363</v>
      </c>
      <c r="AV3" s="259" t="s">
        <v>104</v>
      </c>
      <c r="AW3" s="259" t="s">
        <v>364</v>
      </c>
      <c r="AX3" s="255" t="s">
        <v>47</v>
      </c>
      <c r="AY3" s="256" t="s">
        <v>44</v>
      </c>
      <c r="AZ3" s="256" t="s">
        <v>46</v>
      </c>
      <c r="BA3" s="257" t="s">
        <v>105</v>
      </c>
      <c r="BB3" s="258" t="s">
        <v>99</v>
      </c>
      <c r="BC3" s="257" t="s">
        <v>100</v>
      </c>
      <c r="BD3" s="257" t="s">
        <v>101</v>
      </c>
      <c r="BE3" s="259" t="s">
        <v>363</v>
      </c>
      <c r="BF3" s="259" t="s">
        <v>104</v>
      </c>
      <c r="BG3" s="259" t="s">
        <v>364</v>
      </c>
      <c r="BH3" s="255" t="s">
        <v>47</v>
      </c>
      <c r="BI3" s="256" t="s">
        <v>44</v>
      </c>
      <c r="BJ3" s="256" t="s">
        <v>46</v>
      </c>
      <c r="BK3" s="257" t="s">
        <v>105</v>
      </c>
      <c r="BL3" s="258" t="s">
        <v>99</v>
      </c>
      <c r="BM3" s="257" t="s">
        <v>100</v>
      </c>
      <c r="BN3" s="257" t="s">
        <v>101</v>
      </c>
      <c r="BO3" s="259" t="s">
        <v>363</v>
      </c>
      <c r="BP3" s="259" t="s">
        <v>104</v>
      </c>
      <c r="BQ3" s="259" t="s">
        <v>364</v>
      </c>
      <c r="BR3" s="255" t="s">
        <v>47</v>
      </c>
      <c r="BS3" s="256" t="s">
        <v>44</v>
      </c>
      <c r="BT3" s="256" t="s">
        <v>46</v>
      </c>
      <c r="BU3" s="257" t="s">
        <v>105</v>
      </c>
      <c r="BV3" s="258" t="s">
        <v>99</v>
      </c>
      <c r="BW3" s="257" t="s">
        <v>100</v>
      </c>
      <c r="BX3" s="257" t="s">
        <v>101</v>
      </c>
      <c r="BY3" s="259" t="s">
        <v>363</v>
      </c>
      <c r="BZ3" s="259" t="s">
        <v>104</v>
      </c>
      <c r="CA3" s="259" t="s">
        <v>364</v>
      </c>
      <c r="CB3" s="255" t="s">
        <v>47</v>
      </c>
      <c r="CC3" s="256" t="s">
        <v>44</v>
      </c>
      <c r="CD3" s="256" t="s">
        <v>46</v>
      </c>
      <c r="CE3" s="257" t="s">
        <v>105</v>
      </c>
      <c r="CF3" s="258" t="s">
        <v>99</v>
      </c>
      <c r="CG3" s="257" t="s">
        <v>100</v>
      </c>
      <c r="CH3" s="257" t="s">
        <v>101</v>
      </c>
      <c r="CI3" s="259" t="s">
        <v>363</v>
      </c>
      <c r="CJ3" s="259" t="s">
        <v>104</v>
      </c>
      <c r="CK3" s="259" t="s">
        <v>364</v>
      </c>
      <c r="CL3" s="255" t="s">
        <v>47</v>
      </c>
      <c r="CM3" s="256" t="s">
        <v>44</v>
      </c>
      <c r="CN3" s="256" t="s">
        <v>46</v>
      </c>
      <c r="CO3" s="257" t="s">
        <v>105</v>
      </c>
      <c r="CP3" s="258" t="s">
        <v>99</v>
      </c>
      <c r="CQ3" s="257" t="s">
        <v>100</v>
      </c>
      <c r="CR3" s="257" t="s">
        <v>101</v>
      </c>
      <c r="CS3" s="259" t="s">
        <v>363</v>
      </c>
      <c r="CT3" s="259" t="s">
        <v>104</v>
      </c>
      <c r="CU3" s="259" t="s">
        <v>364</v>
      </c>
      <c r="CV3" s="255" t="s">
        <v>47</v>
      </c>
      <c r="CW3" s="256" t="s">
        <v>44</v>
      </c>
      <c r="CX3" s="256" t="s">
        <v>46</v>
      </c>
      <c r="CY3" s="257" t="s">
        <v>105</v>
      </c>
      <c r="CZ3" s="258" t="s">
        <v>99</v>
      </c>
      <c r="DA3" s="257" t="s">
        <v>100</v>
      </c>
      <c r="DB3" s="257" t="s">
        <v>101</v>
      </c>
      <c r="DC3" s="259" t="s">
        <v>363</v>
      </c>
      <c r="DD3" s="259" t="s">
        <v>104</v>
      </c>
      <c r="DE3" s="259" t="s">
        <v>364</v>
      </c>
      <c r="DF3" s="270" t="s">
        <v>47</v>
      </c>
      <c r="DG3" s="256" t="s">
        <v>44</v>
      </c>
      <c r="DH3" s="256" t="s">
        <v>46</v>
      </c>
      <c r="DI3" s="257" t="s">
        <v>105</v>
      </c>
      <c r="DJ3" s="258" t="s">
        <v>99</v>
      </c>
      <c r="DK3" s="257" t="s">
        <v>100</v>
      </c>
      <c r="DL3" s="257" t="s">
        <v>101</v>
      </c>
      <c r="DM3" s="259" t="s">
        <v>363</v>
      </c>
      <c r="DN3" s="259" t="s">
        <v>104</v>
      </c>
      <c r="DO3" s="259" t="s">
        <v>364</v>
      </c>
      <c r="DP3" s="255" t="s">
        <v>47</v>
      </c>
      <c r="DQ3" s="256" t="s">
        <v>44</v>
      </c>
      <c r="DR3" s="256" t="s">
        <v>46</v>
      </c>
      <c r="DS3" s="257" t="s">
        <v>105</v>
      </c>
      <c r="DT3" s="258" t="s">
        <v>99</v>
      </c>
      <c r="DU3" s="257" t="s">
        <v>100</v>
      </c>
      <c r="DV3" s="257" t="s">
        <v>101</v>
      </c>
      <c r="DW3" s="259" t="s">
        <v>363</v>
      </c>
      <c r="DX3" s="259" t="s">
        <v>104</v>
      </c>
      <c r="DY3" s="259" t="s">
        <v>364</v>
      </c>
      <c r="DZ3" s="255" t="s">
        <v>47</v>
      </c>
      <c r="EA3" s="256" t="s">
        <v>44</v>
      </c>
      <c r="EB3" s="256" t="s">
        <v>46</v>
      </c>
      <c r="EC3" s="257" t="s">
        <v>105</v>
      </c>
      <c r="ED3" s="258" t="s">
        <v>99</v>
      </c>
      <c r="EE3" s="257" t="s">
        <v>100</v>
      </c>
      <c r="EF3" s="257" t="s">
        <v>101</v>
      </c>
      <c r="EG3" s="259" t="s">
        <v>363</v>
      </c>
      <c r="EH3" s="259" t="s">
        <v>104</v>
      </c>
      <c r="EI3" s="259" t="s">
        <v>364</v>
      </c>
      <c r="EJ3" s="255" t="s">
        <v>47</v>
      </c>
      <c r="EK3" s="256" t="s">
        <v>44</v>
      </c>
      <c r="EL3" s="256" t="s">
        <v>46</v>
      </c>
      <c r="EM3" s="257" t="s">
        <v>105</v>
      </c>
      <c r="EN3" s="258" t="s">
        <v>99</v>
      </c>
      <c r="EO3" s="257" t="s">
        <v>100</v>
      </c>
      <c r="EP3" s="257" t="s">
        <v>101</v>
      </c>
      <c r="EQ3" s="259" t="s">
        <v>363</v>
      </c>
      <c r="ER3" s="259" t="s">
        <v>104</v>
      </c>
      <c r="ES3" s="259" t="s">
        <v>364</v>
      </c>
      <c r="ET3" s="255" t="s">
        <v>47</v>
      </c>
      <c r="EU3" s="256" t="s">
        <v>44</v>
      </c>
      <c r="EV3" s="256" t="s">
        <v>46</v>
      </c>
      <c r="EW3" s="257" t="s">
        <v>105</v>
      </c>
      <c r="EX3" s="258" t="s">
        <v>99</v>
      </c>
      <c r="EY3" s="257" t="s">
        <v>100</v>
      </c>
      <c r="EZ3" s="257" t="s">
        <v>101</v>
      </c>
      <c r="FA3" s="259" t="s">
        <v>363</v>
      </c>
      <c r="FB3" s="259" t="s">
        <v>104</v>
      </c>
      <c r="FC3" s="259" t="s">
        <v>364</v>
      </c>
      <c r="FD3" s="255" t="s">
        <v>47</v>
      </c>
      <c r="FE3" s="256" t="s">
        <v>44</v>
      </c>
      <c r="FF3" s="256" t="s">
        <v>46</v>
      </c>
      <c r="FG3" s="257" t="s">
        <v>105</v>
      </c>
      <c r="FH3" s="258" t="s">
        <v>99</v>
      </c>
      <c r="FI3" s="257" t="s">
        <v>100</v>
      </c>
      <c r="FJ3" s="257" t="s">
        <v>101</v>
      </c>
      <c r="FK3" s="259" t="s">
        <v>363</v>
      </c>
      <c r="FL3" s="259" t="s">
        <v>104</v>
      </c>
      <c r="FM3" s="259" t="s">
        <v>364</v>
      </c>
      <c r="FO3" s="224"/>
      <c r="FP3" s="486" t="s">
        <v>269</v>
      </c>
      <c r="FQ3" s="486" t="s">
        <v>285</v>
      </c>
      <c r="FR3" s="486" t="s">
        <v>270</v>
      </c>
      <c r="FS3" s="486" t="s">
        <v>271</v>
      </c>
      <c r="FT3" s="486" t="s">
        <v>272</v>
      </c>
      <c r="FU3" s="486" t="s">
        <v>273</v>
      </c>
      <c r="FX3" s="526" t="s">
        <v>41</v>
      </c>
      <c r="FY3" s="527" t="s">
        <v>45</v>
      </c>
      <c r="FZ3" s="528" t="s">
        <v>49</v>
      </c>
      <c r="GA3" s="529" t="s">
        <v>50</v>
      </c>
      <c r="GB3" s="530" t="s">
        <v>51</v>
      </c>
      <c r="GC3" s="531" t="s">
        <v>52</v>
      </c>
      <c r="GD3" s="532" t="s">
        <v>63</v>
      </c>
      <c r="GE3" s="533" t="s">
        <v>53</v>
      </c>
      <c r="GF3" s="534" t="s">
        <v>54</v>
      </c>
      <c r="GG3" s="535" t="s">
        <v>55</v>
      </c>
      <c r="GH3" s="536" t="s">
        <v>56</v>
      </c>
      <c r="GI3" s="537" t="s">
        <v>57</v>
      </c>
      <c r="GJ3" s="538" t="s">
        <v>58</v>
      </c>
      <c r="GK3" s="539" t="s">
        <v>59</v>
      </c>
      <c r="GL3" s="540" t="s">
        <v>60</v>
      </c>
      <c r="GM3" s="541" t="s">
        <v>61</v>
      </c>
      <c r="GN3" s="508" t="s">
        <v>116</v>
      </c>
      <c r="GO3" s="508" t="s">
        <v>276</v>
      </c>
    </row>
    <row r="4" spans="2:197" ht="15.75" thickBot="1" x14ac:dyDescent="0.3">
      <c r="B4" s="230">
        <v>4</v>
      </c>
      <c r="C4" s="231">
        <f>C5</f>
        <v>1.84</v>
      </c>
      <c r="D4" s="232">
        <f>D5</f>
        <v>1.84</v>
      </c>
      <c r="F4" s="223" t="s">
        <v>95</v>
      </c>
      <c r="G4" s="225"/>
      <c r="H4" s="224" t="s">
        <v>103</v>
      </c>
      <c r="J4" s="207" t="s">
        <v>102</v>
      </c>
      <c r="K4" s="101" t="s">
        <v>106</v>
      </c>
      <c r="L4" s="101" t="s">
        <v>106</v>
      </c>
      <c r="M4" s="101">
        <v>0</v>
      </c>
      <c r="N4" s="101">
        <f>IF(J4="Garagem",$C$24,INDEX($C$4:$D$23,MATCH(HOUR(K4),$B$4:$B$23,0),MATCH(J4,$C$3:$D$3,0)))</f>
        <v>1.46</v>
      </c>
      <c r="O4" s="251">
        <f>IF(LEFT(J5,1)="C",$H$5,$H$6)</f>
        <v>9</v>
      </c>
      <c r="P4" s="101">
        <f>O4*N4</f>
        <v>13.14</v>
      </c>
      <c r="Q4" s="252">
        <f>($H$8-P4)/$H$8</f>
        <v>0.95944444444444443</v>
      </c>
      <c r="R4" s="253">
        <f t="shared" ref="R4:R20" si="0">$H$13*(M4/60)</f>
        <v>0</v>
      </c>
      <c r="S4" s="260">
        <f>($H$8-P4+R4)/$H$8</f>
        <v>0.95944444444444443</v>
      </c>
      <c r="T4" s="72" t="s">
        <v>102</v>
      </c>
      <c r="U4" s="101" t="s">
        <v>106</v>
      </c>
      <c r="V4" s="101" t="s">
        <v>106</v>
      </c>
      <c r="W4" s="101">
        <v>0</v>
      </c>
      <c r="X4" s="101">
        <f>IF(T4="Garagem",$C$24,INDEX($C$4:$D$23,MATCH(HOUR(U4),$B$4:$B$23,0),MATCH(T4,$C$3:$D$3,0)))</f>
        <v>1.46</v>
      </c>
      <c r="Y4" s="251">
        <f>IF(LEFT(T5,1)="C",$H$5,$H$6)</f>
        <v>17.5</v>
      </c>
      <c r="Z4" s="101">
        <f>Y4*X4</f>
        <v>25.55</v>
      </c>
      <c r="AA4" s="252">
        <f>($H$8-Z4)/$H$8</f>
        <v>0.92114197530864195</v>
      </c>
      <c r="AB4" s="253">
        <f t="shared" ref="AB4:AB21" si="1">$H$13*(W4/60)</f>
        <v>0</v>
      </c>
      <c r="AC4" s="254">
        <f>($H$8-Z4+AB4)/$H$8</f>
        <v>0.92114197530864195</v>
      </c>
      <c r="AD4" s="103" t="s">
        <v>102</v>
      </c>
      <c r="AE4" s="263" t="s">
        <v>106</v>
      </c>
      <c r="AF4" s="263" t="s">
        <v>106</v>
      </c>
      <c r="AG4" s="263">
        <v>0</v>
      </c>
      <c r="AH4" s="263">
        <f>IF(AD4="Garagem",$C$24,INDEX($C$4:$D$23,MATCH(HOUR(AE4),$B$4:$B$23,0),MATCH(AD4,$C$3:$D$3,0)))</f>
        <v>1.46</v>
      </c>
      <c r="AI4" s="264">
        <f>IF(LEFT(AD5,1)="C",$H$5,$H$6)</f>
        <v>9</v>
      </c>
      <c r="AJ4" s="263">
        <f>AI4*AH4</f>
        <v>13.14</v>
      </c>
      <c r="AK4" s="265">
        <f>($H$8-AJ4)/$H$8</f>
        <v>0.95944444444444443</v>
      </c>
      <c r="AL4" s="266">
        <f t="shared" ref="AL4:AL20" si="2">$H$13*(AG4/60)</f>
        <v>0</v>
      </c>
      <c r="AM4" s="268">
        <f>($H$8-AJ4+AL4)/$H$8</f>
        <v>0.95944444444444443</v>
      </c>
      <c r="AN4" s="103" t="s">
        <v>102</v>
      </c>
      <c r="AO4" s="263"/>
      <c r="AP4" s="263"/>
      <c r="AQ4" s="263">
        <v>0</v>
      </c>
      <c r="AR4" s="263">
        <f>IF(AN4="Garagem",$C$24,INDEX($C$4:$D$23,MATCH(HOUR(AO4),$B$4:$B$23,0),MATCH(AN4,$C$3:$D$3,0)))</f>
        <v>1.46</v>
      </c>
      <c r="AS4" s="264">
        <f>IF(LEFT(AN5,1)="C",$H$5,$H$6)</f>
        <v>17.5</v>
      </c>
      <c r="AT4" s="263">
        <f>AS4*AR4</f>
        <v>25.55</v>
      </c>
      <c r="AU4" s="265">
        <f>($H$8-AT4)/$H$8</f>
        <v>0.92114197530864195</v>
      </c>
      <c r="AV4" s="266">
        <f t="shared" ref="AV4:AV20" si="3">$H$13*(AQ4/60)</f>
        <v>0</v>
      </c>
      <c r="AW4" s="268">
        <f>($H$8-AT4+AV4)/$H$8</f>
        <v>0.92114197530864195</v>
      </c>
      <c r="AX4" s="103" t="s">
        <v>102</v>
      </c>
      <c r="AY4" s="269"/>
      <c r="AZ4" s="269"/>
      <c r="BA4" s="263">
        <v>0</v>
      </c>
      <c r="BB4" s="263">
        <f>IF(AX4="Garagem",$C$24,INDEX($C$4:$D$23,MATCH(HOUR(AY4),$B$4:$B$23,0),MATCH(AX4,$C$3:$D$3,0)))</f>
        <v>1.46</v>
      </c>
      <c r="BC4" s="264">
        <f>IF(LEFT(AX5,1)="C",$H$5,$H$6)</f>
        <v>9</v>
      </c>
      <c r="BD4" s="263">
        <f>BC4*BB4</f>
        <v>13.14</v>
      </c>
      <c r="BE4" s="265">
        <f>($H$8-BD4)/$H$8</f>
        <v>0.95944444444444443</v>
      </c>
      <c r="BF4" s="266">
        <f t="shared" ref="BF4:BF20" si="4">$H$13*(BA4/60)</f>
        <v>0</v>
      </c>
      <c r="BG4" s="268">
        <f>($H$8-BD4+BF4)/$H$8</f>
        <v>0.95944444444444443</v>
      </c>
      <c r="BH4" s="72" t="s">
        <v>102</v>
      </c>
      <c r="BI4" s="101"/>
      <c r="BJ4" s="101"/>
      <c r="BK4" s="101">
        <v>0</v>
      </c>
      <c r="BL4" s="101">
        <f>IF(BH4="Garagem",$C$24,INDEX($C$4:$D$23,MATCH(HOUR(BI4),$B$4:$B$23,0),MATCH(BH4,$C$3:$D$3,0)))</f>
        <v>1.46</v>
      </c>
      <c r="BM4" s="251">
        <f>IF(LEFT(BH5,1)="C",$H$5,$H$6)</f>
        <v>17.5</v>
      </c>
      <c r="BN4" s="101">
        <f>BM4*BL4</f>
        <v>25.55</v>
      </c>
      <c r="BO4" s="252">
        <f>($H$8-BN4)/$H$8</f>
        <v>0.92114197530864195</v>
      </c>
      <c r="BP4" s="253">
        <f t="shared" ref="BP4:BP20" si="5">$H$13*(BK4/60)</f>
        <v>0</v>
      </c>
      <c r="BQ4" s="260">
        <f>($H$8-BN4+BP4)/$H$8</f>
        <v>0.92114197530864195</v>
      </c>
      <c r="BR4" s="61" t="s">
        <v>102</v>
      </c>
      <c r="BS4" s="59"/>
      <c r="BT4" s="59"/>
      <c r="BU4" s="101">
        <v>0</v>
      </c>
      <c r="BV4" s="101">
        <f>IF(BR4="Garagem",$C$24,INDEX($C$4:$D$23,MATCH(HOUR(BS4),$B$4:$B$23,0),MATCH(BR4,$C$3:$D$3,0)))</f>
        <v>1.46</v>
      </c>
      <c r="BW4" s="251">
        <f>IF(LEFT(BR5,1)="C",$H$5,$H$6)</f>
        <v>17.5</v>
      </c>
      <c r="BX4" s="101">
        <f>BW4*BV4</f>
        <v>25.55</v>
      </c>
      <c r="BY4" s="252">
        <f>($H$8-BX4)/$H$8</f>
        <v>0.92114197530864195</v>
      </c>
      <c r="BZ4" s="253">
        <f t="shared" ref="BZ4:BZ20" si="6">$H$13*(BU4/60)</f>
        <v>0</v>
      </c>
      <c r="CA4" s="260">
        <f>($H$8-BX4+BZ4)/$H$8</f>
        <v>0.92114197530864195</v>
      </c>
      <c r="CB4" s="61" t="s">
        <v>102</v>
      </c>
      <c r="CC4" s="59"/>
      <c r="CD4" s="59"/>
      <c r="CE4" s="101">
        <v>0</v>
      </c>
      <c r="CF4" s="101">
        <f>IF(CB4="Garagem",$C$24,INDEX($C$4:$D$23,MATCH(HOUR(CC4),$B$4:$B$23,0),MATCH(CB4,$C$3:$D$3,0)))</f>
        <v>1.46</v>
      </c>
      <c r="CG4" s="251">
        <f>IF(LEFT(CB5,1)="C",$H$5,$H$6)</f>
        <v>17.5</v>
      </c>
      <c r="CH4" s="101">
        <f>CG4*CF4</f>
        <v>25.55</v>
      </c>
      <c r="CI4" s="252">
        <f>($H$8-CH4)/$H$8</f>
        <v>0.92114197530864195</v>
      </c>
      <c r="CJ4" s="253">
        <f t="shared" ref="CJ4:CJ19" si="7">$H$13*(CE4/60)</f>
        <v>0</v>
      </c>
      <c r="CK4" s="260">
        <f>($H$8-CH4+CJ4)/$H$8</f>
        <v>0.92114197530864195</v>
      </c>
      <c r="CL4" s="103" t="s">
        <v>102</v>
      </c>
      <c r="CM4" s="269"/>
      <c r="CN4" s="269"/>
      <c r="CO4" s="263">
        <v>0</v>
      </c>
      <c r="CP4" s="263">
        <f>IF(CL4="Garagem",$C$24,INDEX($C$4:$D$23,MATCH(HOUR(CM4),$B$4:$B$23,0),MATCH(CL4,$C$3:$D$3,0)))</f>
        <v>1.46</v>
      </c>
      <c r="CQ4" s="264">
        <f>IF(LEFT(CL5,1)="C",$H$5,$H$6)</f>
        <v>9</v>
      </c>
      <c r="CR4" s="263">
        <f>CQ4*CP4</f>
        <v>13.14</v>
      </c>
      <c r="CS4" s="265">
        <f>($H$8-CR4)/$H$8</f>
        <v>0.95944444444444443</v>
      </c>
      <c r="CT4" s="266">
        <f t="shared" ref="CT4:CT22" si="8">$H$13*(CO4/60)</f>
        <v>0</v>
      </c>
      <c r="CU4" s="268">
        <f>($H$8-CR4+CT4)/$H$8</f>
        <v>0.95944444444444443</v>
      </c>
      <c r="CV4" s="61" t="s">
        <v>102</v>
      </c>
      <c r="CW4" s="59"/>
      <c r="CX4" s="59"/>
      <c r="CY4" s="263">
        <v>0</v>
      </c>
      <c r="CZ4" s="263">
        <f>IF(CV4="Garagem",$C$24,INDEX($C$4:$D$23,MATCH(HOUR(CW4),$B$4:$B$23,0),MATCH(CV4,$C$3:$D$3,0)))</f>
        <v>1.46</v>
      </c>
      <c r="DA4" s="264">
        <f>IF(LEFT(CV5,1)="C",$H$5,$H$6)</f>
        <v>17.5</v>
      </c>
      <c r="DB4" s="263">
        <f>DA4*CZ4</f>
        <v>25.55</v>
      </c>
      <c r="DC4" s="265">
        <f>($H$8-DB4)/$H$8</f>
        <v>0.92114197530864195</v>
      </c>
      <c r="DD4" s="266">
        <f t="shared" ref="DD4:DD22" si="9">$H$13*(CY4/60)</f>
        <v>0</v>
      </c>
      <c r="DE4" s="267">
        <f>($H$8-DB4+DD4)/$H$8</f>
        <v>0.92114197530864195</v>
      </c>
      <c r="DF4" s="60" t="s">
        <v>102</v>
      </c>
      <c r="DG4" s="59"/>
      <c r="DH4" s="59"/>
      <c r="DI4" s="263">
        <v>0</v>
      </c>
      <c r="DJ4" s="263">
        <f>IF(DF4="Garagem",$C$24,INDEX($C$4:$D$23,MATCH(HOUR(DG4),$B$4:$B$23,0),MATCH(DF4,$C$3:$D$3,0)))</f>
        <v>1.46</v>
      </c>
      <c r="DK4" s="264">
        <f>IF(LEFT(DF5,1)="C",$H$5,$H$6)</f>
        <v>9</v>
      </c>
      <c r="DL4" s="263">
        <f>DK4*DJ4</f>
        <v>13.14</v>
      </c>
      <c r="DM4" s="265">
        <f>($H$8-DL4)/$H$8</f>
        <v>0.95944444444444443</v>
      </c>
      <c r="DN4" s="266">
        <f t="shared" ref="DN4:DN22" si="10">$H$13*(DI4/60)</f>
        <v>0</v>
      </c>
      <c r="DO4" s="267">
        <f>($H$8-DL4+DN4)/$H$8</f>
        <v>0.95944444444444443</v>
      </c>
      <c r="DP4" s="49" t="s">
        <v>102</v>
      </c>
      <c r="DQ4" s="59"/>
      <c r="DR4" s="59"/>
      <c r="DS4" s="263">
        <v>0</v>
      </c>
      <c r="DT4" s="263">
        <f>IF(DP4="Garagem",$C$24,INDEX($C$4:$D$23,MATCH(HOUR(DQ4),$B$4:$B$23,0),MATCH(DP4,$C$3:$D$3,0)))</f>
        <v>1.46</v>
      </c>
      <c r="DU4" s="264">
        <f>IF(LEFT(DP5,1)="C",$H$5,$H$6)</f>
        <v>17.5</v>
      </c>
      <c r="DV4" s="263">
        <f>DU4*DT4</f>
        <v>25.55</v>
      </c>
      <c r="DW4" s="265">
        <f>($H$8-DV4)/$H$8</f>
        <v>0.92114197530864195</v>
      </c>
      <c r="DX4" s="266">
        <f t="shared" ref="DX4:DX22" si="11">$H$13*(DS4/60)</f>
        <v>0</v>
      </c>
      <c r="DY4" s="267">
        <f>($H$8-DV4+DX4)/$H$8</f>
        <v>0.92114197530864195</v>
      </c>
      <c r="DZ4" s="49" t="s">
        <v>102</v>
      </c>
      <c r="EA4" s="59"/>
      <c r="EB4" s="59"/>
      <c r="EC4" s="263">
        <v>0</v>
      </c>
      <c r="ED4" s="263">
        <f>IF(DZ4="Garagem",$C$24,INDEX($C$4:$D$23,MATCH(HOUR(EA4),$B$4:$B$23,0),MATCH(DZ4,$C$3:$D$3,0)))</f>
        <v>1.46</v>
      </c>
      <c r="EE4" s="264">
        <f>IF(LEFT(DZ5,1)="C",$H$5,$H$6)</f>
        <v>9</v>
      </c>
      <c r="EF4" s="263">
        <f>EE4*ED4</f>
        <v>13.14</v>
      </c>
      <c r="EG4" s="265">
        <f>($H$8-EF4)/$H$8</f>
        <v>0.95944444444444443</v>
      </c>
      <c r="EH4" s="266">
        <f t="shared" ref="EH4:EH21" si="12">$H$13*(EC4/60)</f>
        <v>0</v>
      </c>
      <c r="EI4" s="267">
        <f>($H$8-EF4+EH4)/$H$8</f>
        <v>0.95944444444444443</v>
      </c>
      <c r="EJ4" s="61" t="s">
        <v>102</v>
      </c>
      <c r="EK4" s="59"/>
      <c r="EL4" s="59"/>
      <c r="EM4" s="263">
        <v>0</v>
      </c>
      <c r="EN4" s="263">
        <f>IF(EJ4="Garagem",$C$24,INDEX($C$4:$D$23,MATCH(HOUR(EK4),$B$4:$B$23,0),MATCH(EJ4,$C$3:$D$3,0)))</f>
        <v>1.46</v>
      </c>
      <c r="EO4" s="264">
        <f>IF(LEFT(EJ5,1)="C",$H$5,$H$6)</f>
        <v>17.5</v>
      </c>
      <c r="EP4" s="263">
        <f>EO4*EN4</f>
        <v>25.55</v>
      </c>
      <c r="EQ4" s="265">
        <f>($H$8-EP4)/$H$8</f>
        <v>0.92114197530864195</v>
      </c>
      <c r="ER4" s="266">
        <f t="shared" ref="ER4:ER21" si="13">$H$13*(EM4/60)</f>
        <v>0</v>
      </c>
      <c r="ES4" s="267">
        <f>($H$8-EP4+ER4)/$H$8</f>
        <v>0.92114197530864195</v>
      </c>
      <c r="ET4" s="61" t="s">
        <v>102</v>
      </c>
      <c r="EU4" s="59"/>
      <c r="EV4" s="59"/>
      <c r="EW4" s="263">
        <v>0</v>
      </c>
      <c r="EX4" s="263">
        <f>IF(ET4="Garagem",$C$24,INDEX($C$4:$D$23,MATCH(HOUR(EU4),$B$4:$B$23,0),MATCH(ET4,$C$3:$D$3,0)))</f>
        <v>1.46</v>
      </c>
      <c r="EY4" s="264">
        <f>IF(LEFT(ET5,1)="C",$H$5,$H$6)</f>
        <v>17.5</v>
      </c>
      <c r="EZ4" s="263">
        <f>EY4*EX4</f>
        <v>25.55</v>
      </c>
      <c r="FA4" s="265">
        <f>($H$8-EZ4)/$H$8</f>
        <v>0.92114197530864195</v>
      </c>
      <c r="FB4" s="266">
        <f t="shared" ref="FB4:FB21" si="14">$H$13*(EW4/60)</f>
        <v>0</v>
      </c>
      <c r="FC4" s="267">
        <f>($H$8-EZ4+FB4)/$H$8</f>
        <v>0.92114197530864195</v>
      </c>
      <c r="FD4" s="61" t="s">
        <v>102</v>
      </c>
      <c r="FE4" s="59"/>
      <c r="FF4" s="59"/>
      <c r="FG4" s="263">
        <v>0</v>
      </c>
      <c r="FH4" s="263">
        <f>IF(FD4="Garagem",$C$24,INDEX($C$4:$D$23,MATCH(HOUR(FE4),$B$4:$B$23,0),MATCH(FD4,$C$3:$D$3,0)))</f>
        <v>1.46</v>
      </c>
      <c r="FI4" s="264">
        <f>IF(LEFT(FD5,1)="C",$H$5,$H$6)</f>
        <v>17.5</v>
      </c>
      <c r="FJ4" s="263">
        <f>FI4*FH4</f>
        <v>25.55</v>
      </c>
      <c r="FK4" s="265">
        <f>($H$8-FJ4)/$H$8</f>
        <v>0.92114197530864195</v>
      </c>
      <c r="FL4" s="266">
        <f t="shared" ref="FL4:FL21" si="15">$H$13*(FG4/60)</f>
        <v>0</v>
      </c>
      <c r="FM4" s="267">
        <f>($H$8-FJ4+FL4)/$H$8</f>
        <v>0.92114197530864195</v>
      </c>
      <c r="FO4" s="477" t="s">
        <v>41</v>
      </c>
      <c r="FP4" s="478">
        <f>S20</f>
        <v>0.49986296296295896</v>
      </c>
      <c r="FQ4" s="365">
        <f>FP4*$H$8</f>
        <v>161.9555999999987</v>
      </c>
      <c r="FR4" s="365">
        <f>$H$8-FQ4</f>
        <v>162.0444000000013</v>
      </c>
      <c r="FS4" s="364">
        <f>ROUNDUP((FR4/$H$13)*60,0)</f>
        <v>122</v>
      </c>
      <c r="FT4" s="491">
        <f>FW4</f>
        <v>0</v>
      </c>
      <c r="FU4" s="491">
        <f>FT4+(FS4*(1/60/24))</f>
        <v>8.4722222222222227E-2</v>
      </c>
      <c r="FW4" s="507">
        <v>0</v>
      </c>
      <c r="FX4" s="503">
        <f>IF(AND(OR($FW4&gt;INDEX($FT$4:$FT$19,MATCH(FX$3,$FO$4:$FO$19,0)),$FW4=INDEX($FT$4:$FT$19,MATCH(FX$3,$FO$4:$FO$19,0))),$FW4+(0.000000001/60/24)&lt;INDEX($FU$4:$FU$19,MATCH(FX$3,$FO$4:$FO$19,0))),80,"")</f>
        <v>80</v>
      </c>
      <c r="FY4" s="503">
        <f t="shared" ref="FY4:GM19" si="16">IF(AND(OR($FW4&gt;INDEX($FT$4:$FT$19,MATCH(FY$3,$FO$4:$FO$19,0)),$FW4=INDEX($FT$4:$FT$19,MATCH(FY$3,$FO$4:$FO$19,0))),$FW4+(0.000000001/60/24)&lt;INDEX($FU$4:$FU$19,MATCH(FY$3,$FO$4:$FO$19,0))),80,"")</f>
        <v>80</v>
      </c>
      <c r="FZ4" s="503">
        <f t="shared" si="16"/>
        <v>80</v>
      </c>
      <c r="GA4" s="503">
        <f t="shared" si="16"/>
        <v>80</v>
      </c>
      <c r="GB4" s="503">
        <f t="shared" si="16"/>
        <v>80</v>
      </c>
      <c r="GC4" s="503">
        <f t="shared" si="16"/>
        <v>80</v>
      </c>
      <c r="GD4" s="503" t="str">
        <f>IF(AND(OR($FW4&gt;INDEX($FT$4:$FT$19,MATCH(GD$3,$FO$4:$FO$19,0)),$FW4=INDEX($FT$4:$FT$19,MATCH(GD$3,$FO$4:$FO$19,0))),$FW4+(0.000000001/60/24)&lt;INDEX($FU$4:$FU$19,MATCH(GD$3,$FO$4:$FO$19,0))),80,"")</f>
        <v/>
      </c>
      <c r="GE4" s="503" t="str">
        <f t="shared" si="16"/>
        <v/>
      </c>
      <c r="GF4" s="503" t="str">
        <f t="shared" si="16"/>
        <v/>
      </c>
      <c r="GG4" s="503" t="str">
        <f t="shared" si="16"/>
        <v/>
      </c>
      <c r="GH4" s="503" t="str">
        <f t="shared" si="16"/>
        <v/>
      </c>
      <c r="GI4" s="503" t="str">
        <f t="shared" si="16"/>
        <v/>
      </c>
      <c r="GJ4" s="503" t="str">
        <f t="shared" si="16"/>
        <v/>
      </c>
      <c r="GK4" s="503" t="str">
        <f t="shared" si="16"/>
        <v/>
      </c>
      <c r="GL4" s="503" t="str">
        <f t="shared" si="16"/>
        <v/>
      </c>
      <c r="GM4" s="503" t="str">
        <f t="shared" si="16"/>
        <v/>
      </c>
      <c r="GN4" s="503">
        <f>SUM(FX4:GM4)</f>
        <v>480</v>
      </c>
      <c r="GO4" s="504">
        <f>GN4/60</f>
        <v>8</v>
      </c>
    </row>
    <row r="5" spans="2:197" x14ac:dyDescent="0.25">
      <c r="B5" s="72">
        <v>5</v>
      </c>
      <c r="C5" s="101">
        <f>'Média Passageiros'!AD4</f>
        <v>1.84</v>
      </c>
      <c r="D5" s="102">
        <f>'Média Passageiros'!AE4</f>
        <v>1.84</v>
      </c>
      <c r="F5" s="178" t="s">
        <v>93</v>
      </c>
      <c r="G5" s="226"/>
      <c r="H5" s="234">
        <v>9</v>
      </c>
      <c r="J5" s="61" t="s">
        <v>42</v>
      </c>
      <c r="K5" s="3">
        <v>0.20138888888888887</v>
      </c>
      <c r="L5" s="3">
        <v>0.24305555555555552</v>
      </c>
      <c r="M5" s="241">
        <v>0</v>
      </c>
      <c r="N5" s="49">
        <f t="shared" ref="N5:N20" si="17">IF(J5="Garagem",$C$24,INDEX($C$4:$D$23,MATCH(HOUR(K5),$B$4:$B$23,0),MATCH(J5,$C$3:$D$3,0)))</f>
        <v>1.84</v>
      </c>
      <c r="O5" s="241">
        <f t="shared" ref="O5:O19" si="18">INDEX($G$11:$H$11,MATCH(J5,$G$10:$H$10,0))</f>
        <v>15.49</v>
      </c>
      <c r="P5" s="235">
        <f>N5*O5</f>
        <v>28.501600000000003</v>
      </c>
      <c r="Q5" s="236">
        <f t="shared" ref="Q5:Q20" si="19">((Q4*$H$8)-P5)/$H$8</f>
        <v>0.87147654320987655</v>
      </c>
      <c r="R5" s="237">
        <f t="shared" si="0"/>
        <v>0</v>
      </c>
      <c r="S5" s="261">
        <f t="shared" ref="S5:S20" si="20">((S4*$H$8)-P5+R5)/$H$8</f>
        <v>0.87147654320987655</v>
      </c>
      <c r="T5" s="61" t="s">
        <v>43</v>
      </c>
      <c r="U5" s="3">
        <v>0.20138888888888887</v>
      </c>
      <c r="V5" s="3">
        <v>0.22222222222222221</v>
      </c>
      <c r="W5" s="241">
        <v>0</v>
      </c>
      <c r="X5" s="49">
        <f t="shared" ref="X5:X21" si="21">IF(T5="Garagem",$C$24,INDEX($C$4:$D$23,MATCH(HOUR(U5),$B$4:$B$23,0),MATCH(T5,$C$3:$D$3,0)))</f>
        <v>1.84</v>
      </c>
      <c r="Y5" s="241">
        <f t="shared" ref="Y5:Y19" si="22">INDEX($G$11:$H$11,MATCH(T5,$G$10:$H$10,0))</f>
        <v>14.91</v>
      </c>
      <c r="Z5" s="235">
        <f>X5*Y5</f>
        <v>27.4344</v>
      </c>
      <c r="AA5" s="236">
        <f t="shared" ref="AA5:AA21" si="23">((AA4*$H$8)-Z5)/$H$8</f>
        <v>0.83646790123456793</v>
      </c>
      <c r="AB5" s="237">
        <f t="shared" si="1"/>
        <v>0</v>
      </c>
      <c r="AC5" s="244">
        <f t="shared" ref="AC5:AC21" si="24">((AC4*$H$8)-Z5+AB5)/$H$8</f>
        <v>0.83646790123456793</v>
      </c>
      <c r="AD5" s="61" t="s">
        <v>42</v>
      </c>
      <c r="AE5" s="3">
        <v>0.21180555555555552</v>
      </c>
      <c r="AF5" s="3">
        <v>0.25347222222222221</v>
      </c>
      <c r="AG5" s="241">
        <v>0</v>
      </c>
      <c r="AH5" s="49">
        <f t="shared" ref="AH5:AH20" si="25">IF(AD5="Garagem",$C$24,INDEX($C$4:$D$23,MATCH(HOUR(AE5),$B$4:$B$23,0),MATCH(AD5,$C$3:$D$3,0)))</f>
        <v>1.84</v>
      </c>
      <c r="AI5" s="241">
        <f t="shared" ref="AI5:AI19" si="26">INDEX($G$11:$H$11,MATCH(AD5,$G$10:$H$10,0))</f>
        <v>15.49</v>
      </c>
      <c r="AJ5" s="235">
        <f>AH5*AI5</f>
        <v>28.501600000000003</v>
      </c>
      <c r="AK5" s="236">
        <f t="shared" ref="AK5:AK20" si="27">((AK4*$H$8)-AJ5)/$H$8</f>
        <v>0.87147654320987655</v>
      </c>
      <c r="AL5" s="237">
        <f t="shared" si="2"/>
        <v>0</v>
      </c>
      <c r="AM5" s="261">
        <f t="shared" ref="AM5:AM20" si="28">((AM4*$H$8)-AJ5+AL5)/$H$8</f>
        <v>0.87147654320987655</v>
      </c>
      <c r="AN5" s="61" t="s">
        <v>43</v>
      </c>
      <c r="AO5" s="3">
        <v>0.21180555555555552</v>
      </c>
      <c r="AP5" s="3">
        <v>0.23263888888888887</v>
      </c>
      <c r="AQ5" s="241">
        <v>0</v>
      </c>
      <c r="AR5" s="49">
        <f t="shared" ref="AR5:AR20" si="29">IF(AN5="Garagem",$C$24,INDEX($C$4:$D$23,MATCH(HOUR(AO5),$B$4:$B$23,0),MATCH(AN5,$C$3:$D$3,0)))</f>
        <v>1.84</v>
      </c>
      <c r="AS5" s="241">
        <f t="shared" ref="AS5:AS19" si="30">INDEX($G$11:$H$11,MATCH(AN5,$G$10:$H$10,0))</f>
        <v>14.91</v>
      </c>
      <c r="AT5" s="235">
        <f>AR5*AS5</f>
        <v>27.4344</v>
      </c>
      <c r="AU5" s="236">
        <f t="shared" ref="AU5:AU20" si="31">((AU4*$H$8)-AT5)/$H$8</f>
        <v>0.83646790123456793</v>
      </c>
      <c r="AV5" s="237">
        <f t="shared" si="3"/>
        <v>0</v>
      </c>
      <c r="AW5" s="261">
        <f t="shared" ref="AW5:AW20" si="32">((AW4*$H$8)-AT5+AV5)/$H$8</f>
        <v>0.83646790123456793</v>
      </c>
      <c r="AX5" s="61" t="s">
        <v>42</v>
      </c>
      <c r="AY5" s="81">
        <v>0.22222222222222218</v>
      </c>
      <c r="AZ5" s="3">
        <v>0.26388888888888884</v>
      </c>
      <c r="BA5" s="241">
        <v>0</v>
      </c>
      <c r="BB5" s="49">
        <f t="shared" ref="BB5:BB20" si="33">IF(AX5="Garagem",$C$24,INDEX($C$4:$D$23,MATCH(HOUR(AY5),$B$4:$B$23,0),MATCH(AX5,$C$3:$D$3,0)))</f>
        <v>1.84</v>
      </c>
      <c r="BC5" s="241">
        <f t="shared" ref="BC5:BC19" si="34">INDEX($G$11:$H$11,MATCH(AX5,$G$10:$H$10,0))</f>
        <v>15.49</v>
      </c>
      <c r="BD5" s="235">
        <f>BB5*BC5</f>
        <v>28.501600000000003</v>
      </c>
      <c r="BE5" s="236">
        <f t="shared" ref="BE5:BE20" si="35">((BE4*$H$8)-BD5)/$H$8</f>
        <v>0.87147654320987655</v>
      </c>
      <c r="BF5" s="237">
        <f t="shared" si="4"/>
        <v>0</v>
      </c>
      <c r="BG5" s="261">
        <f t="shared" ref="BG5:BG20" si="36">((BG4*$H$8)-BD5+BF5)/$H$8</f>
        <v>0.87147654320987655</v>
      </c>
      <c r="BH5" s="61" t="s">
        <v>43</v>
      </c>
      <c r="BI5" s="3">
        <v>0.22222222222222218</v>
      </c>
      <c r="BJ5" s="3">
        <v>0.24305555555555552</v>
      </c>
      <c r="BK5" s="241">
        <v>0</v>
      </c>
      <c r="BL5" s="49">
        <f t="shared" ref="BL5:BL20" si="37">IF(BH5="Garagem",$C$24,INDEX($C$4:$D$23,MATCH(HOUR(BI5),$B$4:$B$23,0),MATCH(BH5,$C$3:$D$3,0)))</f>
        <v>1.84</v>
      </c>
      <c r="BM5" s="241">
        <f t="shared" ref="BM5:BM19" si="38">INDEX($G$11:$H$11,MATCH(BH5,$G$10:$H$10,0))</f>
        <v>14.91</v>
      </c>
      <c r="BN5" s="235">
        <f>BL5*BM5</f>
        <v>27.4344</v>
      </c>
      <c r="BO5" s="236">
        <f t="shared" ref="BO5:BO20" si="39">((BO4*$H$8)-BN5)/$H$8</f>
        <v>0.83646790123456793</v>
      </c>
      <c r="BP5" s="237">
        <f t="shared" si="5"/>
        <v>0</v>
      </c>
      <c r="BQ5" s="261">
        <f t="shared" ref="BQ5:BQ20" si="40">((BQ4*$H$8)-BN5+BP5)/$H$8</f>
        <v>0.83646790123456793</v>
      </c>
      <c r="BR5" s="61" t="s">
        <v>43</v>
      </c>
      <c r="BS5" s="3">
        <v>0.23263888888888884</v>
      </c>
      <c r="BT5" s="3">
        <v>0.25347222222222215</v>
      </c>
      <c r="BU5" s="241">
        <v>0</v>
      </c>
      <c r="BV5" s="49">
        <f t="shared" ref="BV5:BV20" si="41">IF(BR5="Garagem",$C$24,INDEX($C$4:$D$23,MATCH(HOUR(BS5),$B$4:$B$23,0),MATCH(BR5,$C$3:$D$3,0)))</f>
        <v>1.84</v>
      </c>
      <c r="BW5" s="241">
        <f t="shared" ref="BW5:BW19" si="42">INDEX($G$11:$H$11,MATCH(BR5,$G$10:$H$10,0))</f>
        <v>14.91</v>
      </c>
      <c r="BX5" s="235">
        <f>BV5*BW5</f>
        <v>27.4344</v>
      </c>
      <c r="BY5" s="236">
        <f t="shared" ref="BY5:BY20" si="43">((BY4*$H$8)-BX5)/$H$8</f>
        <v>0.83646790123456793</v>
      </c>
      <c r="BZ5" s="237">
        <f t="shared" si="6"/>
        <v>0</v>
      </c>
      <c r="CA5" s="261">
        <f t="shared" ref="CA5:CA20" si="44">((CA4*$H$8)-BX5+BZ5)/$H$8</f>
        <v>0.83646790123456793</v>
      </c>
      <c r="CB5" s="61" t="s">
        <v>43</v>
      </c>
      <c r="CC5" s="3">
        <v>0.2430555555555555</v>
      </c>
      <c r="CD5" s="3">
        <v>0.26388888888888884</v>
      </c>
      <c r="CE5" s="241">
        <v>0</v>
      </c>
      <c r="CF5" s="49">
        <f t="shared" ref="CF5:CF19" si="45">IF(CB5="Garagem",$C$24,INDEX($C$4:$D$23,MATCH(HOUR(CC5),$B$4:$B$23,0),MATCH(CB5,$C$3:$D$3,0)))</f>
        <v>1.84</v>
      </c>
      <c r="CG5" s="241">
        <f t="shared" ref="CG5:CG18" si="46">INDEX($G$11:$H$11,MATCH(CB5,$G$10:$H$10,0))</f>
        <v>14.91</v>
      </c>
      <c r="CH5" s="235">
        <f>CF5*CG5</f>
        <v>27.4344</v>
      </c>
      <c r="CI5" s="236">
        <f t="shared" ref="CI5:CI19" si="47">((CI4*$H$8)-CH5)/$H$8</f>
        <v>0.83646790123456793</v>
      </c>
      <c r="CJ5" s="237">
        <f t="shared" si="7"/>
        <v>0</v>
      </c>
      <c r="CK5" s="261">
        <f t="shared" ref="CK5:CK19" si="48">((CK4*$H$8)-CH5+CJ5)/$H$8</f>
        <v>0.83646790123456793</v>
      </c>
      <c r="CL5" s="61" t="s">
        <v>42</v>
      </c>
      <c r="CM5" s="3">
        <v>0.3125</v>
      </c>
      <c r="CN5" s="3">
        <v>0.35416666666666669</v>
      </c>
      <c r="CO5" s="241">
        <v>0</v>
      </c>
      <c r="CP5" s="49">
        <f t="shared" ref="CP5:CP20" si="49">IF(CL5="Garagem",$C$24,INDEX($C$4:$D$23,MATCH(HOUR(CM5),$B$4:$B$23,0),MATCH(CL5,$C$3:$D$3,0)))</f>
        <v>1.98</v>
      </c>
      <c r="CQ5" s="241">
        <f t="shared" ref="CQ5:CQ19" si="50">INDEX($G$11:$H$11,MATCH(CL5,$G$10:$H$10,0))</f>
        <v>15.49</v>
      </c>
      <c r="CR5" s="235">
        <f>CP5*CQ5</f>
        <v>30.670200000000001</v>
      </c>
      <c r="CS5" s="236">
        <f t="shared" ref="CS5:CS22" si="51">((CS4*$H$8)-CR5)/$H$8</f>
        <v>0.86478333333333335</v>
      </c>
      <c r="CT5" s="237">
        <f t="shared" si="8"/>
        <v>0</v>
      </c>
      <c r="CU5" s="261">
        <f t="shared" ref="CU5:CU22" si="52">((CU4*$H$8)-CR5+CT5)/$H$8</f>
        <v>0.86478333333333335</v>
      </c>
      <c r="CV5" s="61" t="s">
        <v>43</v>
      </c>
      <c r="CW5" s="3">
        <v>0.3125</v>
      </c>
      <c r="CX5" s="3">
        <v>0.33333333333333331</v>
      </c>
      <c r="CY5" s="241">
        <v>0</v>
      </c>
      <c r="CZ5" s="49">
        <f t="shared" ref="CZ5:CZ22" si="53">IF(CV5="Garagem",$C$24,INDEX($C$4:$D$23,MATCH(HOUR(CW5),$B$4:$B$23,0),MATCH(CV5,$C$3:$D$3,0)))</f>
        <v>1.7</v>
      </c>
      <c r="DA5" s="241">
        <f t="shared" ref="DA5:DA19" si="54">INDEX($G$11:$H$11,MATCH(CV5,$G$10:$H$10,0))</f>
        <v>14.91</v>
      </c>
      <c r="DB5" s="235">
        <f>CZ5*DA5</f>
        <v>25.347000000000001</v>
      </c>
      <c r="DC5" s="236">
        <f t="shared" ref="DC5:DC22" si="55">((DC4*$H$8)-DB5)/$H$8</f>
        <v>0.84291049382716055</v>
      </c>
      <c r="DD5" s="237">
        <f t="shared" si="9"/>
        <v>0</v>
      </c>
      <c r="DE5" s="244">
        <f t="shared" ref="DE5:DE22" si="56">((DE4*$H$8)-DB5+DD5)/$H$8</f>
        <v>0.84291049382716055</v>
      </c>
      <c r="DF5" s="60" t="s">
        <v>42</v>
      </c>
      <c r="DG5" s="3">
        <v>0.32291666666666669</v>
      </c>
      <c r="DH5" s="3">
        <v>0.36458333333333337</v>
      </c>
      <c r="DI5" s="241">
        <v>0</v>
      </c>
      <c r="DJ5" s="49">
        <f t="shared" ref="DJ5:DJ22" si="57">IF(DF5="Garagem",$C$24,INDEX($C$4:$D$23,MATCH(HOUR(DG5),$B$4:$B$23,0),MATCH(DF5,$C$3:$D$3,0)))</f>
        <v>1.98</v>
      </c>
      <c r="DK5" s="241">
        <f t="shared" ref="DK5:DK19" si="58">INDEX($G$11:$H$11,MATCH(DF5,$G$10:$H$10,0))</f>
        <v>15.49</v>
      </c>
      <c r="DL5" s="235">
        <f>DJ5*DK5</f>
        <v>30.670200000000001</v>
      </c>
      <c r="DM5" s="236">
        <f t="shared" ref="DM5:DM22" si="59">((DM4*$H$8)-DL5)/$H$8</f>
        <v>0.86478333333333335</v>
      </c>
      <c r="DN5" s="237">
        <f t="shared" si="10"/>
        <v>0</v>
      </c>
      <c r="DO5" s="244">
        <f t="shared" ref="DO5:DO22" si="60">((DO4*$H$8)-DL5+DN5)/$H$8</f>
        <v>0.86478333333333335</v>
      </c>
      <c r="DP5" s="49" t="s">
        <v>43</v>
      </c>
      <c r="DQ5" s="3">
        <v>0.32291666666666669</v>
      </c>
      <c r="DR5" s="3">
        <v>0.34375</v>
      </c>
      <c r="DS5" s="241">
        <v>0</v>
      </c>
      <c r="DT5" s="49">
        <f t="shared" ref="DT5:DT22" si="61">IF(DP5="Garagem",$C$24,INDEX($C$4:$D$23,MATCH(HOUR(DQ5),$B$4:$B$23,0),MATCH(DP5,$C$3:$D$3,0)))</f>
        <v>1.7</v>
      </c>
      <c r="DU5" s="241">
        <f t="shared" ref="DU5:DU19" si="62">INDEX($G$11:$H$11,MATCH(DP5,$G$10:$H$10,0))</f>
        <v>14.91</v>
      </c>
      <c r="DV5" s="235">
        <f>DT5*DU5</f>
        <v>25.347000000000001</v>
      </c>
      <c r="DW5" s="236">
        <f t="shared" ref="DW5:DW22" si="63">((DW4*$H$8)-DV5)/$H$8</f>
        <v>0.84291049382716055</v>
      </c>
      <c r="DX5" s="237">
        <f t="shared" si="11"/>
        <v>0</v>
      </c>
      <c r="DY5" s="244">
        <f t="shared" ref="DY5:DY22" si="64">((DY4*$H$8)-DV5+DX5)/$H$8</f>
        <v>0.84291049382716055</v>
      </c>
      <c r="DZ5" s="49" t="s">
        <v>42</v>
      </c>
      <c r="EA5" s="3">
        <v>0.33333333333333337</v>
      </c>
      <c r="EB5" s="3">
        <v>0.37500000000000006</v>
      </c>
      <c r="EC5" s="241">
        <v>0</v>
      </c>
      <c r="ED5" s="49">
        <f t="shared" ref="ED5:ED21" si="65">IF(DZ5="Garagem",$C$24,INDEX($C$4:$D$23,MATCH(HOUR(EA5),$B$4:$B$23,0),MATCH(DZ5,$C$3:$D$3,0)))</f>
        <v>1.7</v>
      </c>
      <c r="EE5" s="241">
        <f t="shared" ref="EE5:EE19" si="66">INDEX($G$11:$H$11,MATCH(DZ5,$G$10:$H$10,0))</f>
        <v>15.49</v>
      </c>
      <c r="EF5" s="235">
        <f>ED5*EE5</f>
        <v>26.332999999999998</v>
      </c>
      <c r="EG5" s="236">
        <f t="shared" ref="EG5:EG21" si="67">((EG4*$H$8)-EF5)/$H$8</f>
        <v>0.87816975308641987</v>
      </c>
      <c r="EH5" s="237">
        <f t="shared" si="12"/>
        <v>0</v>
      </c>
      <c r="EI5" s="244">
        <f t="shared" ref="EI5:EI21" si="68">((EI4*$H$8)-EF5+EH5)/$H$8</f>
        <v>0.87816975308641987</v>
      </c>
      <c r="EJ5" s="61" t="s">
        <v>43</v>
      </c>
      <c r="EK5" s="3">
        <v>0.33333333333333337</v>
      </c>
      <c r="EL5" s="3">
        <v>0.35416666666666669</v>
      </c>
      <c r="EM5" s="241">
        <v>0</v>
      </c>
      <c r="EN5" s="49">
        <f t="shared" ref="EN5:EN21" si="69">IF(EJ5="Garagem",$C$24,INDEX($C$4:$D$23,MATCH(HOUR(EK5),$B$4:$B$23,0),MATCH(EJ5,$C$3:$D$3,0)))</f>
        <v>1.56</v>
      </c>
      <c r="EO5" s="241">
        <f t="shared" ref="EO5:EO19" si="70">INDEX($G$11:$H$11,MATCH(EJ5,$G$10:$H$10,0))</f>
        <v>14.91</v>
      </c>
      <c r="EP5" s="235">
        <f>EN5*EO5</f>
        <v>23.259600000000002</v>
      </c>
      <c r="EQ5" s="236">
        <f t="shared" ref="EQ5:EQ21" si="71">((EQ4*$H$8)-EP5)/$H$8</f>
        <v>0.84935308641975316</v>
      </c>
      <c r="ER5" s="237">
        <f t="shared" si="13"/>
        <v>0</v>
      </c>
      <c r="ES5" s="244">
        <f t="shared" ref="ES5:ES21" si="72">((ES4*$H$8)-EP5+ER5)/$H$8</f>
        <v>0.84935308641975316</v>
      </c>
      <c r="ET5" s="61" t="s">
        <v>43</v>
      </c>
      <c r="EU5" s="3">
        <v>0.34375000000000006</v>
      </c>
      <c r="EV5" s="3">
        <v>0.36458333333333337</v>
      </c>
      <c r="EW5" s="241">
        <v>0</v>
      </c>
      <c r="EX5" s="49">
        <f t="shared" ref="EX5:EX21" si="73">IF(ET5="Garagem",$C$24,INDEX($C$4:$D$23,MATCH(HOUR(EU5),$B$4:$B$23,0),MATCH(ET5,$C$3:$D$3,0)))</f>
        <v>1.56</v>
      </c>
      <c r="EY5" s="241">
        <f t="shared" ref="EY5:EY19" si="74">INDEX($G$11:$H$11,MATCH(ET5,$G$10:$H$10,0))</f>
        <v>14.91</v>
      </c>
      <c r="EZ5" s="235">
        <f>EX5*EY5</f>
        <v>23.259600000000002</v>
      </c>
      <c r="FA5" s="236">
        <f t="shared" ref="FA5:FA21" si="75">((FA4*$H$8)-EZ5)/$H$8</f>
        <v>0.84935308641975316</v>
      </c>
      <c r="FB5" s="237">
        <f t="shared" si="14"/>
        <v>0</v>
      </c>
      <c r="FC5" s="244">
        <f t="shared" ref="FC5:FC21" si="76">((FC4*$H$8)-EZ5+FB5)/$H$8</f>
        <v>0.84935308641975316</v>
      </c>
      <c r="FD5" s="61" t="s">
        <v>43</v>
      </c>
      <c r="FE5" s="3">
        <v>0.35416666666666674</v>
      </c>
      <c r="FF5" s="3">
        <v>0.37500000000000006</v>
      </c>
      <c r="FG5" s="241">
        <v>0</v>
      </c>
      <c r="FH5" s="49">
        <f t="shared" ref="FH5:FH21" si="77">IF(FD5="Garagem",$C$24,INDEX($C$4:$D$23,MATCH(HOUR(FE5),$B$4:$B$23,0),MATCH(FD5,$C$3:$D$3,0)))</f>
        <v>1.56</v>
      </c>
      <c r="FI5" s="241">
        <f t="shared" ref="FI5:FI19" si="78">INDEX($G$11:$H$11,MATCH(FD5,$G$10:$H$10,0))</f>
        <v>14.91</v>
      </c>
      <c r="FJ5" s="235">
        <f>FH5*FI5</f>
        <v>23.259600000000002</v>
      </c>
      <c r="FK5" s="236">
        <f t="shared" ref="FK5:FK21" si="79">((FK4*$H$8)-FJ5)/$H$8</f>
        <v>0.84935308641975316</v>
      </c>
      <c r="FL5" s="237">
        <f t="shared" si="15"/>
        <v>0</v>
      </c>
      <c r="FM5" s="244">
        <f t="shared" ref="FM5:FM21" si="80">((FM4*$H$8)-FJ5+FL5)/$H$8</f>
        <v>0.84935308641975316</v>
      </c>
      <c r="FO5" s="477" t="s">
        <v>45</v>
      </c>
      <c r="FP5" s="478">
        <f>AC21</f>
        <v>0.43101851851851475</v>
      </c>
      <c r="FQ5" s="365">
        <f t="shared" ref="FQ5:FQ19" si="81">FP5*$H$8</f>
        <v>139.64999999999878</v>
      </c>
      <c r="FR5" s="365">
        <f t="shared" ref="FR5:FR19" si="82">$H$8-FQ5</f>
        <v>184.35000000000122</v>
      </c>
      <c r="FS5" s="364">
        <f>ROUNDUP((FR5/$H$13)*60,0)</f>
        <v>139</v>
      </c>
      <c r="FT5" s="491">
        <f>FT4</f>
        <v>0</v>
      </c>
      <c r="FU5" s="491">
        <f t="shared" ref="FU5:FU19" si="83">FT5+(FS5/60/24)</f>
        <v>9.6527777777777782E-2</v>
      </c>
      <c r="FV5">
        <v>1</v>
      </c>
      <c r="FW5" s="181">
        <f>$FW$4+(FV5/24/60)</f>
        <v>6.9444444444444436E-4</v>
      </c>
      <c r="FX5" s="501">
        <f t="shared" ref="FX5:GM34" si="84">IF(AND(OR($FW5&gt;INDEX($FT$4:$FT$19,MATCH(FX$3,$FO$4:$FO$19,0)),$FW5=INDEX($FT$4:$FT$19,MATCH(FX$3,$FO$4:$FO$19,0))),$FW5+(0.000000001/60/24)&lt;INDEX($FU$4:$FU$19,MATCH(FX$3,$FO$4:$FO$19,0))),80,"")</f>
        <v>80</v>
      </c>
      <c r="FY5" s="501">
        <f t="shared" si="16"/>
        <v>80</v>
      </c>
      <c r="FZ5" s="501">
        <f t="shared" si="16"/>
        <v>80</v>
      </c>
      <c r="GA5" s="501">
        <f t="shared" si="16"/>
        <v>80</v>
      </c>
      <c r="GB5" s="501">
        <f t="shared" si="16"/>
        <v>80</v>
      </c>
      <c r="GC5" s="501">
        <f t="shared" si="16"/>
        <v>80</v>
      </c>
      <c r="GD5" s="501" t="str">
        <f t="shared" si="16"/>
        <v/>
      </c>
      <c r="GE5" s="501" t="str">
        <f t="shared" si="16"/>
        <v/>
      </c>
      <c r="GF5" s="501" t="str">
        <f t="shared" si="16"/>
        <v/>
      </c>
      <c r="GG5" s="501" t="str">
        <f t="shared" si="16"/>
        <v/>
      </c>
      <c r="GH5" s="501" t="str">
        <f t="shared" si="16"/>
        <v/>
      </c>
      <c r="GI5" s="501" t="str">
        <f t="shared" si="16"/>
        <v/>
      </c>
      <c r="GJ5" s="501" t="str">
        <f t="shared" si="16"/>
        <v/>
      </c>
      <c r="GK5" s="501" t="str">
        <f t="shared" si="16"/>
        <v/>
      </c>
      <c r="GL5" s="501" t="str">
        <f t="shared" si="16"/>
        <v/>
      </c>
      <c r="GM5" s="501" t="str">
        <f t="shared" si="16"/>
        <v/>
      </c>
      <c r="GN5" s="501">
        <f t="shared" ref="GN5:GN68" si="85">SUM(FX5:GM5)</f>
        <v>480</v>
      </c>
      <c r="GO5" s="505">
        <f t="shared" ref="GO5:GO68" si="86">GN5/60</f>
        <v>8</v>
      </c>
    </row>
    <row r="6" spans="2:197" x14ac:dyDescent="0.25">
      <c r="B6" s="216">
        <v>6</v>
      </c>
      <c r="C6" s="222">
        <f>'Média Passageiros'!AD5</f>
        <v>1.98</v>
      </c>
      <c r="D6" s="217">
        <f>'Média Passageiros'!AE5</f>
        <v>1.98</v>
      </c>
      <c r="F6" s="178" t="s">
        <v>94</v>
      </c>
      <c r="G6" s="226"/>
      <c r="H6" s="1">
        <v>17.5</v>
      </c>
      <c r="J6" s="61" t="s">
        <v>43</v>
      </c>
      <c r="K6" s="3">
        <v>0.25347222222222215</v>
      </c>
      <c r="L6" s="3">
        <v>0.27430555555555547</v>
      </c>
      <c r="M6" s="241">
        <f>(K6-L5)*24*60</f>
        <v>14.999999999999947</v>
      </c>
      <c r="N6" s="49">
        <f t="shared" si="17"/>
        <v>1.98</v>
      </c>
      <c r="O6" s="241">
        <f t="shared" si="18"/>
        <v>14.91</v>
      </c>
      <c r="P6" s="235">
        <f t="shared" ref="P6:P20" si="87">N6*O6</f>
        <v>29.521799999999999</v>
      </c>
      <c r="Q6" s="236">
        <f t="shared" si="19"/>
        <v>0.78035987654320993</v>
      </c>
      <c r="R6" s="237">
        <f t="shared" si="0"/>
        <v>19.999999999999929</v>
      </c>
      <c r="S6" s="261">
        <f t="shared" si="20"/>
        <v>0.84208827160493815</v>
      </c>
      <c r="T6" s="61" t="s">
        <v>42</v>
      </c>
      <c r="U6" s="3">
        <v>0.23263888888888884</v>
      </c>
      <c r="V6" s="3">
        <v>0.27430555555555552</v>
      </c>
      <c r="W6" s="241">
        <f>(U6-V5)*24*60</f>
        <v>14.999999999999947</v>
      </c>
      <c r="X6" s="49">
        <f t="shared" si="21"/>
        <v>1.84</v>
      </c>
      <c r="Y6" s="241">
        <f t="shared" si="22"/>
        <v>15.49</v>
      </c>
      <c r="Z6" s="235">
        <f t="shared" ref="Z6:Z21" si="88">X6*Y6</f>
        <v>28.501600000000003</v>
      </c>
      <c r="AA6" s="236">
        <f t="shared" si="23"/>
        <v>0.74850000000000005</v>
      </c>
      <c r="AB6" s="237">
        <f t="shared" si="1"/>
        <v>19.999999999999929</v>
      </c>
      <c r="AC6" s="244">
        <f t="shared" si="24"/>
        <v>0.81022839506172828</v>
      </c>
      <c r="AD6" s="61" t="s">
        <v>43</v>
      </c>
      <c r="AE6" s="3">
        <v>0.26388888888888884</v>
      </c>
      <c r="AF6" s="3">
        <v>0.28472222222222215</v>
      </c>
      <c r="AG6" s="241">
        <f>(AE6-AF5)*24*60</f>
        <v>14.999999999999947</v>
      </c>
      <c r="AH6" s="49">
        <f t="shared" si="25"/>
        <v>1.98</v>
      </c>
      <c r="AI6" s="241">
        <f t="shared" si="26"/>
        <v>14.91</v>
      </c>
      <c r="AJ6" s="235">
        <f t="shared" ref="AJ6:AJ20" si="89">AH6*AI6</f>
        <v>29.521799999999999</v>
      </c>
      <c r="AK6" s="236">
        <f t="shared" si="27"/>
        <v>0.78035987654320993</v>
      </c>
      <c r="AL6" s="237">
        <f t="shared" si="2"/>
        <v>19.999999999999929</v>
      </c>
      <c r="AM6" s="261">
        <f t="shared" si="28"/>
        <v>0.84208827160493815</v>
      </c>
      <c r="AN6" s="61" t="s">
        <v>42</v>
      </c>
      <c r="AO6" s="3">
        <v>0.2430555555555555</v>
      </c>
      <c r="AP6" s="3">
        <v>0.28472222222222215</v>
      </c>
      <c r="AQ6" s="241">
        <f>(AO6-AP5)*24*60</f>
        <v>14.999999999999947</v>
      </c>
      <c r="AR6" s="49">
        <f t="shared" si="29"/>
        <v>1.84</v>
      </c>
      <c r="AS6" s="241">
        <f t="shared" si="30"/>
        <v>15.49</v>
      </c>
      <c r="AT6" s="235">
        <f t="shared" ref="AT6:AT20" si="90">AR6*AS6</f>
        <v>28.501600000000003</v>
      </c>
      <c r="AU6" s="236">
        <f t="shared" si="31"/>
        <v>0.74850000000000005</v>
      </c>
      <c r="AV6" s="237">
        <f t="shared" si="3"/>
        <v>19.999999999999929</v>
      </c>
      <c r="AW6" s="261">
        <f t="shared" si="32"/>
        <v>0.81022839506172828</v>
      </c>
      <c r="AX6" s="61" t="s">
        <v>43</v>
      </c>
      <c r="AY6" s="81">
        <v>0.27430555555555552</v>
      </c>
      <c r="AZ6" s="3">
        <v>0.29513888888888884</v>
      </c>
      <c r="BA6" s="241">
        <f>(AY6-AZ5)*24*60</f>
        <v>15.000000000000027</v>
      </c>
      <c r="BB6" s="49">
        <f t="shared" si="33"/>
        <v>1.98</v>
      </c>
      <c r="BC6" s="241">
        <f t="shared" si="34"/>
        <v>14.91</v>
      </c>
      <c r="BD6" s="235">
        <f t="shared" ref="BD6:BD20" si="91">BB6*BC6</f>
        <v>29.521799999999999</v>
      </c>
      <c r="BE6" s="236">
        <f t="shared" si="35"/>
        <v>0.78035987654320993</v>
      </c>
      <c r="BF6" s="237">
        <f t="shared" si="4"/>
        <v>20.000000000000036</v>
      </c>
      <c r="BG6" s="261">
        <f t="shared" si="36"/>
        <v>0.8420882716049386</v>
      </c>
      <c r="BH6" s="61" t="s">
        <v>42</v>
      </c>
      <c r="BI6" s="3">
        <v>0.25347222222222215</v>
      </c>
      <c r="BJ6" s="3">
        <v>0.29513888888888884</v>
      </c>
      <c r="BK6" s="241">
        <f>(BI6-BJ5)*24*60</f>
        <v>14.999999999999947</v>
      </c>
      <c r="BL6" s="49">
        <f t="shared" si="37"/>
        <v>1.98</v>
      </c>
      <c r="BM6" s="241">
        <f t="shared" si="38"/>
        <v>15.49</v>
      </c>
      <c r="BN6" s="235">
        <f t="shared" ref="BN6:BN20" si="92">BL6*BM6</f>
        <v>30.670200000000001</v>
      </c>
      <c r="BO6" s="236">
        <f t="shared" si="39"/>
        <v>0.74180679012345685</v>
      </c>
      <c r="BP6" s="237">
        <f t="shared" si="5"/>
        <v>19.999999999999929</v>
      </c>
      <c r="BQ6" s="261">
        <f t="shared" si="40"/>
        <v>0.80353518518518496</v>
      </c>
      <c r="BR6" s="61" t="s">
        <v>42</v>
      </c>
      <c r="BS6" s="3">
        <v>0.26388888888888884</v>
      </c>
      <c r="BT6" s="3">
        <v>0.30555555555555552</v>
      </c>
      <c r="BU6" s="241">
        <f>(BS6-BT5)*24*60</f>
        <v>15.000000000000027</v>
      </c>
      <c r="BV6" s="49">
        <f t="shared" si="41"/>
        <v>1.98</v>
      </c>
      <c r="BW6" s="241">
        <f t="shared" si="42"/>
        <v>15.49</v>
      </c>
      <c r="BX6" s="235">
        <f t="shared" ref="BX6:BX20" si="93">BV6*BW6</f>
        <v>30.670200000000001</v>
      </c>
      <c r="BY6" s="236">
        <f t="shared" si="43"/>
        <v>0.74180679012345685</v>
      </c>
      <c r="BZ6" s="237">
        <f t="shared" si="6"/>
        <v>20.000000000000036</v>
      </c>
      <c r="CA6" s="261">
        <f t="shared" si="44"/>
        <v>0.8035351851851853</v>
      </c>
      <c r="CB6" s="61" t="s">
        <v>42</v>
      </c>
      <c r="CC6" s="3">
        <v>0.27430555555555552</v>
      </c>
      <c r="CD6" s="3">
        <v>0.31597222222222221</v>
      </c>
      <c r="CE6" s="241">
        <f>(CC6-CD5)*24*60</f>
        <v>15.000000000000027</v>
      </c>
      <c r="CF6" s="49">
        <f t="shared" si="45"/>
        <v>1.98</v>
      </c>
      <c r="CG6" s="241">
        <f t="shared" si="46"/>
        <v>15.49</v>
      </c>
      <c r="CH6" s="235">
        <f t="shared" ref="CH6:CH19" si="94">CF6*CG6</f>
        <v>30.670200000000001</v>
      </c>
      <c r="CI6" s="236">
        <f t="shared" si="47"/>
        <v>0.74180679012345685</v>
      </c>
      <c r="CJ6" s="237">
        <f t="shared" si="7"/>
        <v>20.000000000000036</v>
      </c>
      <c r="CK6" s="261">
        <f t="shared" si="48"/>
        <v>0.8035351851851853</v>
      </c>
      <c r="CL6" s="61" t="s">
        <v>43</v>
      </c>
      <c r="CM6" s="3">
        <v>0.36458333333333343</v>
      </c>
      <c r="CN6" s="3">
        <v>0.38541666666666674</v>
      </c>
      <c r="CO6" s="241">
        <f>(CM6-CN5)*24*60</f>
        <v>15.000000000000107</v>
      </c>
      <c r="CP6" s="49">
        <f t="shared" si="49"/>
        <v>1.56</v>
      </c>
      <c r="CQ6" s="241">
        <f t="shared" si="50"/>
        <v>14.91</v>
      </c>
      <c r="CR6" s="235">
        <f t="shared" ref="CR6:CR20" si="95">CP6*CQ6</f>
        <v>23.259600000000002</v>
      </c>
      <c r="CS6" s="236">
        <f t="shared" si="51"/>
        <v>0.79299444444444445</v>
      </c>
      <c r="CT6" s="237">
        <f t="shared" si="8"/>
        <v>20.000000000000142</v>
      </c>
      <c r="CU6" s="261">
        <f t="shared" si="52"/>
        <v>0.85472283950617323</v>
      </c>
      <c r="CV6" s="61" t="s">
        <v>42</v>
      </c>
      <c r="CW6" s="3">
        <v>0.34375000000000006</v>
      </c>
      <c r="CX6" s="3">
        <v>0.38541666666666674</v>
      </c>
      <c r="CY6" s="241">
        <f>(CW6-CX5)*24*60</f>
        <v>15.000000000000107</v>
      </c>
      <c r="CZ6" s="49">
        <f t="shared" si="53"/>
        <v>1.7</v>
      </c>
      <c r="DA6" s="241">
        <f t="shared" si="54"/>
        <v>15.49</v>
      </c>
      <c r="DB6" s="235">
        <f t="shared" ref="DB6:DB22" si="96">CZ6*DA6</f>
        <v>26.332999999999998</v>
      </c>
      <c r="DC6" s="236">
        <f t="shared" si="55"/>
        <v>0.76163580246913587</v>
      </c>
      <c r="DD6" s="237">
        <f t="shared" si="9"/>
        <v>20.000000000000142</v>
      </c>
      <c r="DE6" s="244">
        <f t="shared" si="56"/>
        <v>0.82336419753086465</v>
      </c>
      <c r="DF6" s="60" t="s">
        <v>43</v>
      </c>
      <c r="DG6" s="3">
        <v>0.37500000000000011</v>
      </c>
      <c r="DH6" s="3">
        <v>0.39583333333333343</v>
      </c>
      <c r="DI6" s="241">
        <f>(DG6-DH5)*24*60</f>
        <v>15.000000000000107</v>
      </c>
      <c r="DJ6" s="49">
        <f t="shared" si="57"/>
        <v>1.56</v>
      </c>
      <c r="DK6" s="241">
        <f t="shared" si="58"/>
        <v>14.91</v>
      </c>
      <c r="DL6" s="235">
        <f t="shared" ref="DL6:DL22" si="97">DJ6*DK6</f>
        <v>23.259600000000002</v>
      </c>
      <c r="DM6" s="236">
        <f t="shared" si="59"/>
        <v>0.79299444444444445</v>
      </c>
      <c r="DN6" s="237">
        <f t="shared" si="10"/>
        <v>20.000000000000142</v>
      </c>
      <c r="DO6" s="244">
        <f t="shared" si="60"/>
        <v>0.85472283950617323</v>
      </c>
      <c r="DP6" s="49" t="s">
        <v>42</v>
      </c>
      <c r="DQ6" s="3">
        <v>0.35416666666666674</v>
      </c>
      <c r="DR6" s="3">
        <v>0.39583333333333343</v>
      </c>
      <c r="DS6" s="241">
        <f>(DQ6-DR5)*24*60</f>
        <v>15.000000000000107</v>
      </c>
      <c r="DT6" s="49">
        <f t="shared" si="61"/>
        <v>1.7</v>
      </c>
      <c r="DU6" s="241">
        <f t="shared" si="62"/>
        <v>15.49</v>
      </c>
      <c r="DV6" s="235">
        <f t="shared" ref="DV6:DV22" si="98">DT6*DU6</f>
        <v>26.332999999999998</v>
      </c>
      <c r="DW6" s="236">
        <f t="shared" si="63"/>
        <v>0.76163580246913587</v>
      </c>
      <c r="DX6" s="237">
        <f t="shared" si="11"/>
        <v>20.000000000000142</v>
      </c>
      <c r="DY6" s="244">
        <f t="shared" si="64"/>
        <v>0.82336419753086465</v>
      </c>
      <c r="DZ6" s="49" t="s">
        <v>43</v>
      </c>
      <c r="EA6" s="3">
        <v>0.3854166666666668</v>
      </c>
      <c r="EB6" s="3">
        <v>0.40625000000000011</v>
      </c>
      <c r="EC6" s="241">
        <f>(EA6-EB5)*24*60</f>
        <v>15.000000000000107</v>
      </c>
      <c r="ED6" s="49">
        <f t="shared" si="65"/>
        <v>1.56</v>
      </c>
      <c r="EE6" s="241">
        <f t="shared" si="66"/>
        <v>14.91</v>
      </c>
      <c r="EF6" s="235">
        <f t="shared" ref="EF6:EF21" si="99">ED6*EE6</f>
        <v>23.259600000000002</v>
      </c>
      <c r="EG6" s="236">
        <f t="shared" si="67"/>
        <v>0.80638086419753108</v>
      </c>
      <c r="EH6" s="237">
        <f t="shared" si="12"/>
        <v>20.000000000000142</v>
      </c>
      <c r="EI6" s="244">
        <f t="shared" si="68"/>
        <v>0.86810925925925986</v>
      </c>
      <c r="EJ6" s="61" t="s">
        <v>42</v>
      </c>
      <c r="EK6" s="3">
        <v>0.36458333333333343</v>
      </c>
      <c r="EL6" s="3">
        <v>0.40625000000000011</v>
      </c>
      <c r="EM6" s="241">
        <f>(EK6-EL5)*24*60</f>
        <v>15.000000000000107</v>
      </c>
      <c r="EN6" s="49">
        <f t="shared" si="69"/>
        <v>1.7</v>
      </c>
      <c r="EO6" s="241">
        <f t="shared" si="70"/>
        <v>15.49</v>
      </c>
      <c r="EP6" s="235">
        <f t="shared" ref="EP6:EP21" si="100">EN6*EO6</f>
        <v>26.332999999999998</v>
      </c>
      <c r="EQ6" s="236">
        <f t="shared" si="71"/>
        <v>0.76807839506172848</v>
      </c>
      <c r="ER6" s="237">
        <f t="shared" si="13"/>
        <v>20.000000000000142</v>
      </c>
      <c r="ES6" s="244">
        <f t="shared" si="72"/>
        <v>0.82980679012345726</v>
      </c>
      <c r="ET6" s="61" t="s">
        <v>42</v>
      </c>
      <c r="EU6" s="3">
        <v>0.37500000000000011</v>
      </c>
      <c r="EV6" s="3">
        <v>0.4166666666666668</v>
      </c>
      <c r="EW6" s="241">
        <f>(EU6-EV5)*24*60</f>
        <v>15.000000000000107</v>
      </c>
      <c r="EX6" s="49">
        <f t="shared" si="73"/>
        <v>1.7</v>
      </c>
      <c r="EY6" s="241">
        <f t="shared" si="74"/>
        <v>15.49</v>
      </c>
      <c r="EZ6" s="235">
        <f t="shared" ref="EZ6:EZ21" si="101">EX6*EY6</f>
        <v>26.332999999999998</v>
      </c>
      <c r="FA6" s="236">
        <f t="shared" si="75"/>
        <v>0.76807839506172848</v>
      </c>
      <c r="FB6" s="237">
        <f t="shared" si="14"/>
        <v>20.000000000000142</v>
      </c>
      <c r="FC6" s="244">
        <f t="shared" si="76"/>
        <v>0.82980679012345726</v>
      </c>
      <c r="FD6" s="61" t="s">
        <v>42</v>
      </c>
      <c r="FE6" s="3">
        <v>0.3854166666666668</v>
      </c>
      <c r="FF6" s="3">
        <v>0.42708333333333348</v>
      </c>
      <c r="FG6" s="241">
        <f>(FE6-FF5)*24*60</f>
        <v>15.000000000000107</v>
      </c>
      <c r="FH6" s="49">
        <f t="shared" si="77"/>
        <v>1.7</v>
      </c>
      <c r="FI6" s="241">
        <f t="shared" si="78"/>
        <v>15.49</v>
      </c>
      <c r="FJ6" s="235">
        <f t="shared" ref="FJ6:FJ21" si="102">FH6*FI6</f>
        <v>26.332999999999998</v>
      </c>
      <c r="FK6" s="236">
        <f t="shared" si="79"/>
        <v>0.76807839506172848</v>
      </c>
      <c r="FL6" s="237">
        <f t="shared" si="15"/>
        <v>20.000000000000142</v>
      </c>
      <c r="FM6" s="244">
        <f t="shared" si="80"/>
        <v>0.82980679012345726</v>
      </c>
      <c r="FO6" s="477" t="s">
        <v>49</v>
      </c>
      <c r="FP6" s="478">
        <f>AM20</f>
        <v>0.51994259259258835</v>
      </c>
      <c r="FQ6" s="365">
        <f t="shared" si="81"/>
        <v>168.46139999999863</v>
      </c>
      <c r="FR6" s="365">
        <f t="shared" si="82"/>
        <v>155.53860000000137</v>
      </c>
      <c r="FS6" s="364">
        <f t="shared" ref="FS6:FS19" si="103">ROUNDUP((FR6/$H$13)*60,0)</f>
        <v>117</v>
      </c>
      <c r="FT6" s="491">
        <f>FT5</f>
        <v>0</v>
      </c>
      <c r="FU6" s="491">
        <f>FT6+(FS6/60/24)</f>
        <v>8.1250000000000003E-2</v>
      </c>
      <c r="FV6">
        <v>2</v>
      </c>
      <c r="FW6" s="181">
        <f t="shared" ref="FW6:FW69" si="104">$FW$4+(FV6/24/60)</f>
        <v>1.3888888888888887E-3</v>
      </c>
      <c r="FX6" s="501">
        <f t="shared" si="84"/>
        <v>80</v>
      </c>
      <c r="FY6" s="501">
        <f t="shared" si="16"/>
        <v>80</v>
      </c>
      <c r="FZ6" s="501">
        <f t="shared" si="16"/>
        <v>80</v>
      </c>
      <c r="GA6" s="501">
        <f t="shared" si="16"/>
        <v>80</v>
      </c>
      <c r="GB6" s="501">
        <f t="shared" si="16"/>
        <v>80</v>
      </c>
      <c r="GC6" s="501">
        <f t="shared" si="16"/>
        <v>80</v>
      </c>
      <c r="GD6" s="501" t="str">
        <f t="shared" si="16"/>
        <v/>
      </c>
      <c r="GE6" s="501" t="str">
        <f t="shared" si="16"/>
        <v/>
      </c>
      <c r="GF6" s="501" t="str">
        <f t="shared" si="16"/>
        <v/>
      </c>
      <c r="GG6" s="501" t="str">
        <f t="shared" si="16"/>
        <v/>
      </c>
      <c r="GH6" s="501" t="str">
        <f t="shared" si="16"/>
        <v/>
      </c>
      <c r="GI6" s="501" t="str">
        <f t="shared" si="16"/>
        <v/>
      </c>
      <c r="GJ6" s="501" t="str">
        <f t="shared" si="16"/>
        <v/>
      </c>
      <c r="GK6" s="501" t="str">
        <f t="shared" si="16"/>
        <v/>
      </c>
      <c r="GL6" s="501" t="str">
        <f t="shared" si="16"/>
        <v/>
      </c>
      <c r="GM6" s="501" t="str">
        <f t="shared" si="16"/>
        <v/>
      </c>
      <c r="GN6" s="501">
        <f t="shared" si="85"/>
        <v>480</v>
      </c>
      <c r="GO6" s="505">
        <f t="shared" si="86"/>
        <v>8</v>
      </c>
    </row>
    <row r="7" spans="2:197" ht="15.75" thickBot="1" x14ac:dyDescent="0.3">
      <c r="B7" s="61">
        <v>7</v>
      </c>
      <c r="C7" s="49">
        <f>'Média Passageiros'!AD6</f>
        <v>1.98</v>
      </c>
      <c r="D7" s="63">
        <f>'Média Passageiros'!AE6</f>
        <v>1.7</v>
      </c>
      <c r="F7" s="1"/>
      <c r="G7" s="1"/>
      <c r="H7" s="1"/>
      <c r="J7" s="61" t="s">
        <v>42</v>
      </c>
      <c r="K7" s="3">
        <v>0.28472222222222221</v>
      </c>
      <c r="L7" s="3">
        <v>0.3263888888888889</v>
      </c>
      <c r="M7" s="241">
        <f>(K7-L6)*24*60</f>
        <v>15.000000000000107</v>
      </c>
      <c r="N7" s="49">
        <f t="shared" si="17"/>
        <v>1.98</v>
      </c>
      <c r="O7" s="241">
        <f t="shared" si="18"/>
        <v>15.49</v>
      </c>
      <c r="P7" s="235">
        <f t="shared" si="87"/>
        <v>30.670200000000001</v>
      </c>
      <c r="Q7" s="236">
        <f t="shared" si="19"/>
        <v>0.68569876543209884</v>
      </c>
      <c r="R7" s="237">
        <f t="shared" si="0"/>
        <v>20.000000000000142</v>
      </c>
      <c r="S7" s="261">
        <f t="shared" si="20"/>
        <v>0.80915555555555596</v>
      </c>
      <c r="T7" s="61" t="s">
        <v>43</v>
      </c>
      <c r="U7" s="3">
        <v>0.28472222222222221</v>
      </c>
      <c r="V7" s="3">
        <v>0.30555555555555552</v>
      </c>
      <c r="W7" s="241">
        <f>(U7-V6)*24*60</f>
        <v>15.000000000000027</v>
      </c>
      <c r="X7" s="49">
        <f t="shared" si="21"/>
        <v>1.98</v>
      </c>
      <c r="Y7" s="241">
        <f t="shared" si="22"/>
        <v>14.91</v>
      </c>
      <c r="Z7" s="235">
        <f t="shared" si="88"/>
        <v>29.521799999999999</v>
      </c>
      <c r="AA7" s="236">
        <f t="shared" si="23"/>
        <v>0.65738333333333343</v>
      </c>
      <c r="AB7" s="237">
        <f t="shared" si="1"/>
        <v>20.000000000000036</v>
      </c>
      <c r="AC7" s="244">
        <f t="shared" si="24"/>
        <v>0.7808401234567901</v>
      </c>
      <c r="AD7" s="61" t="s">
        <v>42</v>
      </c>
      <c r="AE7" s="3">
        <v>0.2951388888888889</v>
      </c>
      <c r="AF7" s="3">
        <v>0.33680555555555558</v>
      </c>
      <c r="AG7" s="241">
        <f>(AE7-AF6)*24*60</f>
        <v>15.000000000000107</v>
      </c>
      <c r="AH7" s="49">
        <f t="shared" si="25"/>
        <v>1.98</v>
      </c>
      <c r="AI7" s="241">
        <f t="shared" si="26"/>
        <v>15.49</v>
      </c>
      <c r="AJ7" s="235">
        <f t="shared" si="89"/>
        <v>30.670200000000001</v>
      </c>
      <c r="AK7" s="236">
        <f t="shared" si="27"/>
        <v>0.68569876543209884</v>
      </c>
      <c r="AL7" s="237">
        <f t="shared" si="2"/>
        <v>20.000000000000142</v>
      </c>
      <c r="AM7" s="261">
        <f t="shared" si="28"/>
        <v>0.80915555555555596</v>
      </c>
      <c r="AN7" s="61" t="s">
        <v>43</v>
      </c>
      <c r="AO7" s="3">
        <v>0.2951388888888889</v>
      </c>
      <c r="AP7" s="3">
        <v>0.31597222222222221</v>
      </c>
      <c r="AQ7" s="241">
        <f>(AO7-AP6)*24*60</f>
        <v>15.000000000000107</v>
      </c>
      <c r="AR7" s="49">
        <f t="shared" si="29"/>
        <v>1.7</v>
      </c>
      <c r="AS7" s="241">
        <f t="shared" si="30"/>
        <v>14.91</v>
      </c>
      <c r="AT7" s="235">
        <f t="shared" si="90"/>
        <v>25.347000000000001</v>
      </c>
      <c r="AU7" s="236">
        <f t="shared" si="31"/>
        <v>0.67026851851851854</v>
      </c>
      <c r="AV7" s="237">
        <f t="shared" si="3"/>
        <v>20.000000000000142</v>
      </c>
      <c r="AW7" s="261">
        <f t="shared" si="32"/>
        <v>0.79372530864197555</v>
      </c>
      <c r="AX7" s="61" t="s">
        <v>42</v>
      </c>
      <c r="AY7" s="81">
        <v>0.30555555555555558</v>
      </c>
      <c r="AZ7" s="3">
        <v>0.34722222222222227</v>
      </c>
      <c r="BA7" s="241">
        <f>(AY7-AZ6)*24*60</f>
        <v>15.000000000000107</v>
      </c>
      <c r="BB7" s="49">
        <f t="shared" si="33"/>
        <v>1.98</v>
      </c>
      <c r="BC7" s="241">
        <f t="shared" si="34"/>
        <v>15.49</v>
      </c>
      <c r="BD7" s="235">
        <f t="shared" si="91"/>
        <v>30.670200000000001</v>
      </c>
      <c r="BE7" s="236">
        <f t="shared" si="35"/>
        <v>0.68569876543209884</v>
      </c>
      <c r="BF7" s="237">
        <f t="shared" si="4"/>
        <v>20.000000000000142</v>
      </c>
      <c r="BG7" s="261">
        <f t="shared" si="36"/>
        <v>0.80915555555555629</v>
      </c>
      <c r="BH7" s="61" t="s">
        <v>43</v>
      </c>
      <c r="BI7" s="3">
        <v>0.30555555555555558</v>
      </c>
      <c r="BJ7" s="3">
        <v>0.3263888888888889</v>
      </c>
      <c r="BK7" s="241">
        <f>(BI7-BJ6)*24*60</f>
        <v>15.000000000000107</v>
      </c>
      <c r="BL7" s="49">
        <f t="shared" si="37"/>
        <v>1.7</v>
      </c>
      <c r="BM7" s="241">
        <f t="shared" si="38"/>
        <v>14.91</v>
      </c>
      <c r="BN7" s="235">
        <f t="shared" si="92"/>
        <v>25.347000000000001</v>
      </c>
      <c r="BO7" s="236">
        <f t="shared" si="39"/>
        <v>0.66357530864197534</v>
      </c>
      <c r="BP7" s="237">
        <f t="shared" si="5"/>
        <v>20.000000000000142</v>
      </c>
      <c r="BQ7" s="261">
        <f t="shared" si="40"/>
        <v>0.78703209876543223</v>
      </c>
      <c r="BR7" s="61" t="s">
        <v>43</v>
      </c>
      <c r="BS7" s="3">
        <v>0.31597222222222227</v>
      </c>
      <c r="BT7" s="3">
        <v>0.33680555555555558</v>
      </c>
      <c r="BU7" s="241">
        <f>(BS7-BT6)*24*60</f>
        <v>15.000000000000107</v>
      </c>
      <c r="BV7" s="49">
        <f t="shared" si="41"/>
        <v>1.7</v>
      </c>
      <c r="BW7" s="241">
        <f t="shared" si="42"/>
        <v>14.91</v>
      </c>
      <c r="BX7" s="235">
        <f t="shared" si="93"/>
        <v>25.347000000000001</v>
      </c>
      <c r="BY7" s="236">
        <f t="shared" si="43"/>
        <v>0.66357530864197534</v>
      </c>
      <c r="BZ7" s="237">
        <f t="shared" si="6"/>
        <v>20.000000000000142</v>
      </c>
      <c r="CA7" s="261">
        <f t="shared" si="44"/>
        <v>0.78703209876543267</v>
      </c>
      <c r="CB7" s="61" t="s">
        <v>43</v>
      </c>
      <c r="CC7" s="3">
        <v>0.32638888888888895</v>
      </c>
      <c r="CD7" s="3">
        <v>0.34722222222222227</v>
      </c>
      <c r="CE7" s="241">
        <f>(CC7-CD6)*24*60</f>
        <v>15.000000000000107</v>
      </c>
      <c r="CF7" s="49">
        <f t="shared" si="45"/>
        <v>1.7</v>
      </c>
      <c r="CG7" s="241">
        <f t="shared" si="46"/>
        <v>14.91</v>
      </c>
      <c r="CH7" s="235">
        <f t="shared" si="94"/>
        <v>25.347000000000001</v>
      </c>
      <c r="CI7" s="236">
        <f t="shared" si="47"/>
        <v>0.66357530864197534</v>
      </c>
      <c r="CJ7" s="237">
        <f t="shared" si="7"/>
        <v>20.000000000000142</v>
      </c>
      <c r="CK7" s="261">
        <f t="shared" si="48"/>
        <v>0.78703209876543267</v>
      </c>
      <c r="CL7" s="61" t="s">
        <v>42</v>
      </c>
      <c r="CM7" s="3">
        <v>0.39583333333333348</v>
      </c>
      <c r="CN7" s="3">
        <v>0.43750000000000017</v>
      </c>
      <c r="CO7" s="241">
        <f>(CM7-CN6)*24*60</f>
        <v>15.000000000000107</v>
      </c>
      <c r="CP7" s="49">
        <f t="shared" si="49"/>
        <v>1.7</v>
      </c>
      <c r="CQ7" s="241">
        <f t="shared" si="50"/>
        <v>15.49</v>
      </c>
      <c r="CR7" s="235">
        <f t="shared" si="95"/>
        <v>26.332999999999998</v>
      </c>
      <c r="CS7" s="236">
        <f t="shared" si="51"/>
        <v>0.71171975308641977</v>
      </c>
      <c r="CT7" s="237">
        <f t="shared" si="8"/>
        <v>20.000000000000142</v>
      </c>
      <c r="CU7" s="261">
        <f t="shared" si="52"/>
        <v>0.83517654320987733</v>
      </c>
      <c r="CV7" s="61" t="s">
        <v>43</v>
      </c>
      <c r="CW7" s="3">
        <v>0.39583333333333348</v>
      </c>
      <c r="CX7" s="3">
        <v>0.4166666666666668</v>
      </c>
      <c r="CY7" s="241">
        <f>(CW7-CX6)*24*60</f>
        <v>15.000000000000107</v>
      </c>
      <c r="CZ7" s="49">
        <f t="shared" si="53"/>
        <v>1.56</v>
      </c>
      <c r="DA7" s="241">
        <f t="shared" si="54"/>
        <v>14.91</v>
      </c>
      <c r="DB7" s="235">
        <f t="shared" si="96"/>
        <v>23.259600000000002</v>
      </c>
      <c r="DC7" s="236">
        <f t="shared" si="55"/>
        <v>0.68984691358024697</v>
      </c>
      <c r="DD7" s="237">
        <f t="shared" si="9"/>
        <v>20.000000000000142</v>
      </c>
      <c r="DE7" s="244">
        <f t="shared" si="56"/>
        <v>0.81330370370370464</v>
      </c>
      <c r="DF7" s="60" t="s">
        <v>42</v>
      </c>
      <c r="DG7" s="3">
        <v>0.40625000000000017</v>
      </c>
      <c r="DH7" s="3">
        <v>0.44791666666666685</v>
      </c>
      <c r="DI7" s="241">
        <f>(DG7-DH6)*24*60</f>
        <v>15.000000000000107</v>
      </c>
      <c r="DJ7" s="49">
        <f t="shared" si="57"/>
        <v>1.7</v>
      </c>
      <c r="DK7" s="241">
        <f t="shared" si="58"/>
        <v>15.49</v>
      </c>
      <c r="DL7" s="235">
        <f t="shared" si="97"/>
        <v>26.332999999999998</v>
      </c>
      <c r="DM7" s="236">
        <f t="shared" si="59"/>
        <v>0.71171975308641977</v>
      </c>
      <c r="DN7" s="237">
        <f t="shared" si="10"/>
        <v>20.000000000000142</v>
      </c>
      <c r="DO7" s="244">
        <f t="shared" si="60"/>
        <v>0.83517654320987733</v>
      </c>
      <c r="DP7" s="49" t="s">
        <v>43</v>
      </c>
      <c r="DQ7" s="3">
        <v>0.40625000000000017</v>
      </c>
      <c r="DR7" s="3">
        <v>0.42708333333333348</v>
      </c>
      <c r="DS7" s="241">
        <f>(DQ7-DR6)*24*60</f>
        <v>15.000000000000107</v>
      </c>
      <c r="DT7" s="49">
        <f t="shared" si="61"/>
        <v>1.56</v>
      </c>
      <c r="DU7" s="241">
        <f t="shared" si="62"/>
        <v>14.91</v>
      </c>
      <c r="DV7" s="235">
        <f t="shared" si="98"/>
        <v>23.259600000000002</v>
      </c>
      <c r="DW7" s="236">
        <f t="shared" si="63"/>
        <v>0.68984691358024697</v>
      </c>
      <c r="DX7" s="237">
        <f t="shared" si="11"/>
        <v>20.000000000000142</v>
      </c>
      <c r="DY7" s="244">
        <f t="shared" si="64"/>
        <v>0.81330370370370464</v>
      </c>
      <c r="DZ7" s="49" t="s">
        <v>42</v>
      </c>
      <c r="EA7" s="3">
        <v>0.41666666666666685</v>
      </c>
      <c r="EB7" s="3">
        <v>0.45833333333333354</v>
      </c>
      <c r="EC7" s="241">
        <f>(EA7-EB6)*24*60</f>
        <v>15.000000000000107</v>
      </c>
      <c r="ED7" s="49">
        <f t="shared" si="65"/>
        <v>1.7</v>
      </c>
      <c r="EE7" s="241">
        <f t="shared" si="66"/>
        <v>15.49</v>
      </c>
      <c r="EF7" s="235">
        <f t="shared" si="99"/>
        <v>26.332999999999998</v>
      </c>
      <c r="EG7" s="236">
        <f t="shared" si="67"/>
        <v>0.7251061728395064</v>
      </c>
      <c r="EH7" s="237">
        <f t="shared" si="12"/>
        <v>20.000000000000142</v>
      </c>
      <c r="EI7" s="244">
        <f t="shared" si="68"/>
        <v>0.84856296296296396</v>
      </c>
      <c r="EJ7" s="61" t="s">
        <v>43</v>
      </c>
      <c r="EK7" s="3">
        <v>0.41666666666666685</v>
      </c>
      <c r="EL7" s="3">
        <v>0.43750000000000017</v>
      </c>
      <c r="EM7" s="241">
        <f>(EK7-EL6)*24*60</f>
        <v>15.000000000000107</v>
      </c>
      <c r="EN7" s="49">
        <f t="shared" si="69"/>
        <v>1.56</v>
      </c>
      <c r="EO7" s="241">
        <f t="shared" si="70"/>
        <v>14.91</v>
      </c>
      <c r="EP7" s="235">
        <f t="shared" si="100"/>
        <v>23.259600000000002</v>
      </c>
      <c r="EQ7" s="236">
        <f t="shared" si="71"/>
        <v>0.69628950617283958</v>
      </c>
      <c r="ER7" s="237">
        <f t="shared" si="13"/>
        <v>20.000000000000142</v>
      </c>
      <c r="ES7" s="244">
        <f t="shared" si="72"/>
        <v>0.81974629629629714</v>
      </c>
      <c r="ET7" s="61" t="s">
        <v>43</v>
      </c>
      <c r="EU7" s="3">
        <v>0.42708333333333354</v>
      </c>
      <c r="EV7" s="3">
        <v>0.44791666666666685</v>
      </c>
      <c r="EW7" s="241">
        <f>(EU7-EV6)*24*60</f>
        <v>15.000000000000107</v>
      </c>
      <c r="EX7" s="49">
        <f t="shared" si="73"/>
        <v>1.56</v>
      </c>
      <c r="EY7" s="241">
        <f t="shared" si="74"/>
        <v>14.91</v>
      </c>
      <c r="EZ7" s="235">
        <f t="shared" si="101"/>
        <v>23.259600000000002</v>
      </c>
      <c r="FA7" s="236">
        <f t="shared" si="75"/>
        <v>0.69628950617283958</v>
      </c>
      <c r="FB7" s="237">
        <f t="shared" si="14"/>
        <v>20.000000000000142</v>
      </c>
      <c r="FC7" s="244">
        <f t="shared" si="76"/>
        <v>0.81974629629629714</v>
      </c>
      <c r="FD7" s="61" t="s">
        <v>43</v>
      </c>
      <c r="FE7" s="3">
        <v>0.43750000000000022</v>
      </c>
      <c r="FF7" s="3">
        <v>0.45833333333333354</v>
      </c>
      <c r="FG7" s="241">
        <f>(FE7-FF6)*24*60</f>
        <v>15.000000000000107</v>
      </c>
      <c r="FH7" s="49">
        <f t="shared" si="77"/>
        <v>1.56</v>
      </c>
      <c r="FI7" s="241">
        <f t="shared" si="78"/>
        <v>14.91</v>
      </c>
      <c r="FJ7" s="235">
        <f t="shared" si="102"/>
        <v>23.259600000000002</v>
      </c>
      <c r="FK7" s="236">
        <f t="shared" si="79"/>
        <v>0.69628950617283958</v>
      </c>
      <c r="FL7" s="237">
        <f t="shared" si="15"/>
        <v>20.000000000000142</v>
      </c>
      <c r="FM7" s="244">
        <f t="shared" si="80"/>
        <v>0.81974629629629714</v>
      </c>
      <c r="FO7" s="224" t="s">
        <v>50</v>
      </c>
      <c r="FP7" s="480">
        <f>AW20</f>
        <v>0.53587098765431718</v>
      </c>
      <c r="FQ7" s="481">
        <f t="shared" si="81"/>
        <v>173.62219999999877</v>
      </c>
      <c r="FR7" s="481">
        <f t="shared" si="82"/>
        <v>150.37780000000123</v>
      </c>
      <c r="FS7" s="490">
        <f t="shared" si="103"/>
        <v>113</v>
      </c>
      <c r="FT7" s="492">
        <f>FT6</f>
        <v>0</v>
      </c>
      <c r="FU7" s="492">
        <f t="shared" si="83"/>
        <v>7.8472222222222221E-2</v>
      </c>
      <c r="FV7">
        <v>3</v>
      </c>
      <c r="FW7" s="181">
        <f t="shared" si="104"/>
        <v>2.0833333333333333E-3</v>
      </c>
      <c r="FX7" s="501">
        <f t="shared" si="84"/>
        <v>80</v>
      </c>
      <c r="FY7" s="501">
        <f t="shared" si="16"/>
        <v>80</v>
      </c>
      <c r="FZ7" s="501">
        <f t="shared" si="16"/>
        <v>80</v>
      </c>
      <c r="GA7" s="501">
        <f t="shared" si="16"/>
        <v>80</v>
      </c>
      <c r="GB7" s="501">
        <f t="shared" si="16"/>
        <v>80</v>
      </c>
      <c r="GC7" s="501">
        <f t="shared" si="16"/>
        <v>80</v>
      </c>
      <c r="GD7" s="501" t="str">
        <f t="shared" si="16"/>
        <v/>
      </c>
      <c r="GE7" s="501" t="str">
        <f t="shared" si="16"/>
        <v/>
      </c>
      <c r="GF7" s="501" t="str">
        <f t="shared" si="16"/>
        <v/>
      </c>
      <c r="GG7" s="501" t="str">
        <f t="shared" si="16"/>
        <v/>
      </c>
      <c r="GH7" s="501" t="str">
        <f t="shared" si="16"/>
        <v/>
      </c>
      <c r="GI7" s="501" t="str">
        <f t="shared" si="16"/>
        <v/>
      </c>
      <c r="GJ7" s="501" t="str">
        <f t="shared" si="16"/>
        <v/>
      </c>
      <c r="GK7" s="501" t="str">
        <f t="shared" si="16"/>
        <v/>
      </c>
      <c r="GL7" s="501" t="str">
        <f t="shared" si="16"/>
        <v/>
      </c>
      <c r="GM7" s="501" t="str">
        <f t="shared" si="16"/>
        <v/>
      </c>
      <c r="GN7" s="501">
        <f t="shared" si="85"/>
        <v>480</v>
      </c>
      <c r="GO7" s="505">
        <f t="shared" si="86"/>
        <v>8</v>
      </c>
    </row>
    <row r="8" spans="2:197" x14ac:dyDescent="0.25">
      <c r="B8" s="216">
        <v>8</v>
      </c>
      <c r="C8" s="222">
        <f>'Média Passageiros'!AD7</f>
        <v>1.7</v>
      </c>
      <c r="D8" s="217">
        <f>'Média Passageiros'!AE7</f>
        <v>1.56</v>
      </c>
      <c r="F8" s="178" t="s">
        <v>96</v>
      </c>
      <c r="G8" s="1"/>
      <c r="H8" s="1">
        <v>324</v>
      </c>
      <c r="J8" s="61" t="s">
        <v>43</v>
      </c>
      <c r="K8" s="3">
        <v>0.33680555555555564</v>
      </c>
      <c r="L8" s="3">
        <v>0.35763888888888895</v>
      </c>
      <c r="M8" s="241">
        <f t="shared" ref="M8:M19" si="105">(K8-L7)*24*60</f>
        <v>15.000000000000107</v>
      </c>
      <c r="N8" s="49">
        <f t="shared" si="17"/>
        <v>1.56</v>
      </c>
      <c r="O8" s="241">
        <f t="shared" si="18"/>
        <v>14.91</v>
      </c>
      <c r="P8" s="235">
        <f t="shared" si="87"/>
        <v>23.259600000000002</v>
      </c>
      <c r="Q8" s="236">
        <f t="shared" si="19"/>
        <v>0.61390987654320994</v>
      </c>
      <c r="R8" s="237">
        <f t="shared" si="0"/>
        <v>20.000000000000142</v>
      </c>
      <c r="S8" s="261">
        <f t="shared" si="20"/>
        <v>0.79909506172839584</v>
      </c>
      <c r="T8" s="61" t="s">
        <v>42</v>
      </c>
      <c r="U8" s="3">
        <v>0.31597222222222227</v>
      </c>
      <c r="V8" s="3">
        <v>0.35763888888888895</v>
      </c>
      <c r="W8" s="241">
        <f t="shared" ref="W8:W19" si="106">(U8-V7)*24*60</f>
        <v>15.000000000000107</v>
      </c>
      <c r="X8" s="49">
        <f t="shared" si="21"/>
        <v>1.98</v>
      </c>
      <c r="Y8" s="241">
        <f t="shared" si="22"/>
        <v>15.49</v>
      </c>
      <c r="Z8" s="235">
        <f t="shared" si="88"/>
        <v>30.670200000000001</v>
      </c>
      <c r="AA8" s="236">
        <f t="shared" si="23"/>
        <v>0.56272222222222235</v>
      </c>
      <c r="AB8" s="237">
        <f t="shared" si="1"/>
        <v>20.000000000000142</v>
      </c>
      <c r="AC8" s="244">
        <f t="shared" si="24"/>
        <v>0.74790740740740791</v>
      </c>
      <c r="AD8" s="61" t="s">
        <v>43</v>
      </c>
      <c r="AE8" s="3">
        <v>0.34722222222222232</v>
      </c>
      <c r="AF8" s="3">
        <v>0.36805555555555564</v>
      </c>
      <c r="AG8" s="241">
        <f t="shared" ref="AG8:AG19" si="107">(AE8-AF7)*24*60</f>
        <v>15.000000000000107</v>
      </c>
      <c r="AH8" s="49">
        <f t="shared" si="25"/>
        <v>1.56</v>
      </c>
      <c r="AI8" s="241">
        <f t="shared" si="26"/>
        <v>14.91</v>
      </c>
      <c r="AJ8" s="235">
        <f t="shared" si="89"/>
        <v>23.259600000000002</v>
      </c>
      <c r="AK8" s="236">
        <f t="shared" si="27"/>
        <v>0.61390987654320994</v>
      </c>
      <c r="AL8" s="237">
        <f t="shared" si="2"/>
        <v>20.000000000000142</v>
      </c>
      <c r="AM8" s="261">
        <f t="shared" si="28"/>
        <v>0.79909506172839584</v>
      </c>
      <c r="AN8" s="61" t="s">
        <v>42</v>
      </c>
      <c r="AO8" s="3">
        <v>0.32638888888888895</v>
      </c>
      <c r="AP8" s="3">
        <v>0.36805555555555564</v>
      </c>
      <c r="AQ8" s="241">
        <f t="shared" ref="AQ8:AQ19" si="108">(AO8-AP7)*24*60</f>
        <v>15.000000000000107</v>
      </c>
      <c r="AR8" s="49">
        <f t="shared" si="29"/>
        <v>1.98</v>
      </c>
      <c r="AS8" s="241">
        <f t="shared" si="30"/>
        <v>15.49</v>
      </c>
      <c r="AT8" s="235">
        <f t="shared" si="90"/>
        <v>30.670200000000001</v>
      </c>
      <c r="AU8" s="236">
        <f t="shared" si="31"/>
        <v>0.57560740740740746</v>
      </c>
      <c r="AV8" s="237">
        <f t="shared" si="3"/>
        <v>20.000000000000142</v>
      </c>
      <c r="AW8" s="261">
        <f t="shared" si="32"/>
        <v>0.76079259259259335</v>
      </c>
      <c r="AX8" s="61" t="s">
        <v>43</v>
      </c>
      <c r="AY8" s="81">
        <v>0.35763888888888901</v>
      </c>
      <c r="AZ8" s="3">
        <v>0.37847222222222232</v>
      </c>
      <c r="BA8" s="241">
        <f t="shared" ref="BA8:BA19" si="109">(AY8-AZ7)*24*60</f>
        <v>15.000000000000107</v>
      </c>
      <c r="BB8" s="49">
        <f t="shared" si="33"/>
        <v>1.56</v>
      </c>
      <c r="BC8" s="241">
        <f t="shared" si="34"/>
        <v>14.91</v>
      </c>
      <c r="BD8" s="235">
        <f t="shared" si="91"/>
        <v>23.259600000000002</v>
      </c>
      <c r="BE8" s="236">
        <f t="shared" si="35"/>
        <v>0.61390987654320994</v>
      </c>
      <c r="BF8" s="237">
        <f t="shared" si="4"/>
        <v>20.000000000000142</v>
      </c>
      <c r="BG8" s="261">
        <f t="shared" si="36"/>
        <v>0.79909506172839617</v>
      </c>
      <c r="BH8" s="61" t="s">
        <v>42</v>
      </c>
      <c r="BI8" s="3">
        <v>0.33680555555555564</v>
      </c>
      <c r="BJ8" s="3">
        <v>0.37847222222222232</v>
      </c>
      <c r="BK8" s="241">
        <f t="shared" ref="BK8:BK19" si="110">(BI8-BJ7)*24*60</f>
        <v>15.000000000000107</v>
      </c>
      <c r="BL8" s="49">
        <f t="shared" si="37"/>
        <v>1.7</v>
      </c>
      <c r="BM8" s="241">
        <f t="shared" si="38"/>
        <v>15.49</v>
      </c>
      <c r="BN8" s="235">
        <f t="shared" si="92"/>
        <v>26.332999999999998</v>
      </c>
      <c r="BO8" s="236">
        <f t="shared" si="39"/>
        <v>0.58230061728395066</v>
      </c>
      <c r="BP8" s="237">
        <f t="shared" si="5"/>
        <v>20.000000000000142</v>
      </c>
      <c r="BQ8" s="261">
        <f t="shared" si="40"/>
        <v>0.76748580246913634</v>
      </c>
      <c r="BR8" s="61" t="s">
        <v>42</v>
      </c>
      <c r="BS8" s="3">
        <v>0.34722222222222232</v>
      </c>
      <c r="BT8" s="3">
        <v>0.38888888888888901</v>
      </c>
      <c r="BU8" s="241">
        <f t="shared" ref="BU8:BU19" si="111">(BS8-BT7)*24*60</f>
        <v>15.000000000000107</v>
      </c>
      <c r="BV8" s="49">
        <f t="shared" si="41"/>
        <v>1.7</v>
      </c>
      <c r="BW8" s="241">
        <f t="shared" si="42"/>
        <v>15.49</v>
      </c>
      <c r="BX8" s="235">
        <f t="shared" si="93"/>
        <v>26.332999999999998</v>
      </c>
      <c r="BY8" s="236">
        <f t="shared" si="43"/>
        <v>0.58230061728395066</v>
      </c>
      <c r="BZ8" s="237">
        <f t="shared" si="6"/>
        <v>20.000000000000142</v>
      </c>
      <c r="CA8" s="261">
        <f t="shared" si="44"/>
        <v>0.76748580246913678</v>
      </c>
      <c r="CB8" s="61" t="s">
        <v>42</v>
      </c>
      <c r="CC8" s="3">
        <v>0.35763888888888901</v>
      </c>
      <c r="CD8" s="3">
        <v>0.39930555555555569</v>
      </c>
      <c r="CE8" s="241">
        <f t="shared" ref="CE8:CE18" si="112">(CC8-CD7)*24*60</f>
        <v>15.000000000000107</v>
      </c>
      <c r="CF8" s="49">
        <f t="shared" si="45"/>
        <v>1.7</v>
      </c>
      <c r="CG8" s="241">
        <f t="shared" si="46"/>
        <v>15.49</v>
      </c>
      <c r="CH8" s="235">
        <f t="shared" si="94"/>
        <v>26.332999999999998</v>
      </c>
      <c r="CI8" s="236">
        <f t="shared" si="47"/>
        <v>0.58230061728395066</v>
      </c>
      <c r="CJ8" s="237">
        <f t="shared" si="7"/>
        <v>20.000000000000142</v>
      </c>
      <c r="CK8" s="261">
        <f t="shared" si="48"/>
        <v>0.76748580246913678</v>
      </c>
      <c r="CL8" s="61" t="s">
        <v>43</v>
      </c>
      <c r="CM8" s="3">
        <v>0.44791666666666691</v>
      </c>
      <c r="CN8" s="3">
        <v>0.46875000000000022</v>
      </c>
      <c r="CO8" s="241">
        <f t="shared" ref="CO8:CO21" si="113">(CM8-CN7)*24*60</f>
        <v>15.000000000000107</v>
      </c>
      <c r="CP8" s="49">
        <f t="shared" si="49"/>
        <v>1.56</v>
      </c>
      <c r="CQ8" s="241">
        <f t="shared" si="50"/>
        <v>14.91</v>
      </c>
      <c r="CR8" s="235">
        <f t="shared" si="95"/>
        <v>23.259600000000002</v>
      </c>
      <c r="CS8" s="236">
        <f t="shared" si="51"/>
        <v>0.63993086419753087</v>
      </c>
      <c r="CT8" s="237">
        <f t="shared" si="8"/>
        <v>20.000000000000142</v>
      </c>
      <c r="CU8" s="261">
        <f t="shared" si="52"/>
        <v>0.82511604938271732</v>
      </c>
      <c r="CV8" s="61" t="s">
        <v>42</v>
      </c>
      <c r="CW8" s="3">
        <v>0.42708333333333354</v>
      </c>
      <c r="CX8" s="3">
        <v>0.46875000000000022</v>
      </c>
      <c r="CY8" s="241">
        <f t="shared" ref="CY8:CY21" si="114">(CW8-CX7)*24*60</f>
        <v>15.000000000000107</v>
      </c>
      <c r="CZ8" s="49">
        <f t="shared" si="53"/>
        <v>1.7</v>
      </c>
      <c r="DA8" s="241">
        <f t="shared" si="54"/>
        <v>15.49</v>
      </c>
      <c r="DB8" s="235">
        <f t="shared" si="96"/>
        <v>26.332999999999998</v>
      </c>
      <c r="DC8" s="236">
        <f t="shared" si="55"/>
        <v>0.60857222222222229</v>
      </c>
      <c r="DD8" s="237">
        <f t="shared" si="9"/>
        <v>20.000000000000142</v>
      </c>
      <c r="DE8" s="244">
        <f t="shared" si="56"/>
        <v>0.79375740740740874</v>
      </c>
      <c r="DF8" s="60" t="s">
        <v>43</v>
      </c>
      <c r="DG8" s="3">
        <v>0.45833333333333359</v>
      </c>
      <c r="DH8" s="3">
        <v>0.47916666666666691</v>
      </c>
      <c r="DI8" s="241">
        <f t="shared" ref="DI8:DI21" si="115">(DG8-DH7)*24*60</f>
        <v>15.000000000000107</v>
      </c>
      <c r="DJ8" s="49">
        <f t="shared" si="57"/>
        <v>1.56</v>
      </c>
      <c r="DK8" s="241">
        <f t="shared" si="58"/>
        <v>14.91</v>
      </c>
      <c r="DL8" s="235">
        <f t="shared" si="97"/>
        <v>23.259600000000002</v>
      </c>
      <c r="DM8" s="236">
        <f t="shared" si="59"/>
        <v>0.63993086419753087</v>
      </c>
      <c r="DN8" s="237">
        <f t="shared" si="10"/>
        <v>20.000000000000142</v>
      </c>
      <c r="DO8" s="244">
        <f t="shared" si="60"/>
        <v>0.82511604938271732</v>
      </c>
      <c r="DP8" s="49" t="s">
        <v>42</v>
      </c>
      <c r="DQ8" s="3">
        <v>0.43750000000000022</v>
      </c>
      <c r="DR8" s="3">
        <v>0.47916666666666691</v>
      </c>
      <c r="DS8" s="241">
        <f t="shared" ref="DS8:DS21" si="116">(DQ8-DR7)*24*60</f>
        <v>15.000000000000107</v>
      </c>
      <c r="DT8" s="49">
        <f t="shared" si="61"/>
        <v>1.7</v>
      </c>
      <c r="DU8" s="241">
        <f t="shared" si="62"/>
        <v>15.49</v>
      </c>
      <c r="DV8" s="235">
        <f t="shared" si="98"/>
        <v>26.332999999999998</v>
      </c>
      <c r="DW8" s="236">
        <f t="shared" si="63"/>
        <v>0.60857222222222229</v>
      </c>
      <c r="DX8" s="237">
        <f t="shared" si="11"/>
        <v>20.000000000000142</v>
      </c>
      <c r="DY8" s="244">
        <f t="shared" si="64"/>
        <v>0.79375740740740874</v>
      </c>
      <c r="DZ8" s="49" t="s">
        <v>43</v>
      </c>
      <c r="EA8" s="3">
        <v>0.46875000000000028</v>
      </c>
      <c r="EB8" s="3">
        <v>0.48958333333333359</v>
      </c>
      <c r="EC8" s="241">
        <f t="shared" ref="EC8:EC20" si="117">(EA8-EB7)*24*60</f>
        <v>15.000000000000107</v>
      </c>
      <c r="ED8" s="49">
        <f t="shared" si="65"/>
        <v>1.56</v>
      </c>
      <c r="EE8" s="241">
        <f t="shared" si="66"/>
        <v>14.91</v>
      </c>
      <c r="EF8" s="235">
        <f t="shared" si="99"/>
        <v>23.259600000000002</v>
      </c>
      <c r="EG8" s="236">
        <f t="shared" si="67"/>
        <v>0.6533172839506175</v>
      </c>
      <c r="EH8" s="237">
        <f t="shared" si="12"/>
        <v>20.000000000000142</v>
      </c>
      <c r="EI8" s="244">
        <f t="shared" si="68"/>
        <v>0.83850246913580384</v>
      </c>
      <c r="EJ8" s="61" t="s">
        <v>42</v>
      </c>
      <c r="EK8" s="3">
        <v>0.44791666666666691</v>
      </c>
      <c r="EL8" s="3">
        <v>0.48958333333333359</v>
      </c>
      <c r="EM8" s="241">
        <f t="shared" ref="EM8:EM20" si="118">(EK8-EL7)*24*60</f>
        <v>15.000000000000107</v>
      </c>
      <c r="EN8" s="49">
        <f t="shared" si="69"/>
        <v>1.7</v>
      </c>
      <c r="EO8" s="241">
        <f t="shared" si="70"/>
        <v>15.49</v>
      </c>
      <c r="EP8" s="235">
        <f t="shared" si="100"/>
        <v>26.332999999999998</v>
      </c>
      <c r="EQ8" s="236">
        <f t="shared" si="71"/>
        <v>0.6150148148148149</v>
      </c>
      <c r="ER8" s="237">
        <f t="shared" si="13"/>
        <v>20.000000000000142</v>
      </c>
      <c r="ES8" s="244">
        <f t="shared" si="72"/>
        <v>0.80020000000000135</v>
      </c>
      <c r="ET8" s="61" t="s">
        <v>42</v>
      </c>
      <c r="EU8" s="3">
        <v>0.45833333333333359</v>
      </c>
      <c r="EV8" s="3">
        <v>0.50000000000000022</v>
      </c>
      <c r="EW8" s="241">
        <f t="shared" ref="EW8:EW20" si="119">(EU8-EV7)*24*60</f>
        <v>15.000000000000107</v>
      </c>
      <c r="EX8" s="49">
        <f t="shared" si="73"/>
        <v>1.7</v>
      </c>
      <c r="EY8" s="241">
        <f t="shared" si="74"/>
        <v>15.49</v>
      </c>
      <c r="EZ8" s="235">
        <f t="shared" si="101"/>
        <v>26.332999999999998</v>
      </c>
      <c r="FA8" s="236">
        <f t="shared" si="75"/>
        <v>0.6150148148148149</v>
      </c>
      <c r="FB8" s="237">
        <f t="shared" si="14"/>
        <v>20.000000000000142</v>
      </c>
      <c r="FC8" s="244">
        <f t="shared" si="76"/>
        <v>0.80020000000000135</v>
      </c>
      <c r="FD8" s="61" t="s">
        <v>42</v>
      </c>
      <c r="FE8" s="3">
        <v>0.46875000000000028</v>
      </c>
      <c r="FF8" s="3">
        <v>0.51041666666666696</v>
      </c>
      <c r="FG8" s="241">
        <f t="shared" ref="FG8:FG20" si="120">(FE8-FF7)*24*60</f>
        <v>15.000000000000107</v>
      </c>
      <c r="FH8" s="49">
        <f t="shared" si="77"/>
        <v>1.7</v>
      </c>
      <c r="FI8" s="241">
        <f t="shared" si="78"/>
        <v>15.49</v>
      </c>
      <c r="FJ8" s="235">
        <f t="shared" si="102"/>
        <v>26.332999999999998</v>
      </c>
      <c r="FK8" s="236">
        <f t="shared" si="79"/>
        <v>0.6150148148148149</v>
      </c>
      <c r="FL8" s="237">
        <f t="shared" si="15"/>
        <v>20.000000000000142</v>
      </c>
      <c r="FM8" s="244">
        <f t="shared" si="80"/>
        <v>0.80020000000000135</v>
      </c>
      <c r="FO8" s="483" t="s">
        <v>51</v>
      </c>
      <c r="FP8" s="484">
        <f>BG20</f>
        <v>0.51994259259258857</v>
      </c>
      <c r="FQ8" s="485">
        <f t="shared" si="81"/>
        <v>168.46139999999869</v>
      </c>
      <c r="FR8" s="485">
        <f t="shared" si="82"/>
        <v>155.53860000000131</v>
      </c>
      <c r="FS8" s="364">
        <f t="shared" si="103"/>
        <v>117</v>
      </c>
      <c r="FT8" s="493">
        <f>FT7</f>
        <v>0</v>
      </c>
      <c r="FU8" s="493">
        <f>FT8+(FS8/60/24)</f>
        <v>8.1250000000000003E-2</v>
      </c>
      <c r="FV8">
        <v>4</v>
      </c>
      <c r="FW8" s="181">
        <f t="shared" si="104"/>
        <v>2.7777777777777775E-3</v>
      </c>
      <c r="FX8" s="501">
        <f t="shared" si="84"/>
        <v>80</v>
      </c>
      <c r="FY8" s="501">
        <f t="shared" si="16"/>
        <v>80</v>
      </c>
      <c r="FZ8" s="501">
        <f t="shared" si="16"/>
        <v>80</v>
      </c>
      <c r="GA8" s="501">
        <f t="shared" si="16"/>
        <v>80</v>
      </c>
      <c r="GB8" s="501">
        <f t="shared" si="16"/>
        <v>80</v>
      </c>
      <c r="GC8" s="501">
        <f t="shared" si="16"/>
        <v>80</v>
      </c>
      <c r="GD8" s="501" t="str">
        <f t="shared" si="16"/>
        <v/>
      </c>
      <c r="GE8" s="501" t="str">
        <f t="shared" si="16"/>
        <v/>
      </c>
      <c r="GF8" s="501" t="str">
        <f t="shared" si="16"/>
        <v/>
      </c>
      <c r="GG8" s="501" t="str">
        <f t="shared" si="16"/>
        <v/>
      </c>
      <c r="GH8" s="501" t="str">
        <f t="shared" si="16"/>
        <v/>
      </c>
      <c r="GI8" s="501" t="str">
        <f t="shared" si="16"/>
        <v/>
      </c>
      <c r="GJ8" s="501" t="str">
        <f t="shared" si="16"/>
        <v/>
      </c>
      <c r="GK8" s="501" t="str">
        <f t="shared" si="16"/>
        <v/>
      </c>
      <c r="GL8" s="501" t="str">
        <f t="shared" si="16"/>
        <v/>
      </c>
      <c r="GM8" s="501" t="str">
        <f t="shared" si="16"/>
        <v/>
      </c>
      <c r="GN8" s="501">
        <f t="shared" si="85"/>
        <v>480</v>
      </c>
      <c r="GO8" s="505">
        <f t="shared" si="86"/>
        <v>8</v>
      </c>
    </row>
    <row r="9" spans="2:197" x14ac:dyDescent="0.25">
      <c r="B9" s="61">
        <v>9</v>
      </c>
      <c r="C9" s="49">
        <f>'Média Passageiros'!AD8</f>
        <v>1.7</v>
      </c>
      <c r="D9" s="63">
        <f>'Média Passageiros'!AE8</f>
        <v>1.56</v>
      </c>
      <c r="F9" s="1"/>
      <c r="G9" s="1"/>
      <c r="H9" s="1"/>
      <c r="J9" s="61" t="s">
        <v>42</v>
      </c>
      <c r="K9" s="3">
        <v>0.36805555555555569</v>
      </c>
      <c r="L9" s="3">
        <v>0.40972222222222238</v>
      </c>
      <c r="M9" s="241">
        <f t="shared" si="105"/>
        <v>15.000000000000107</v>
      </c>
      <c r="N9" s="49">
        <f t="shared" si="17"/>
        <v>1.7</v>
      </c>
      <c r="O9" s="241">
        <f t="shared" si="18"/>
        <v>15.49</v>
      </c>
      <c r="P9" s="235">
        <f t="shared" si="87"/>
        <v>26.332999999999998</v>
      </c>
      <c r="Q9" s="236">
        <f t="shared" si="19"/>
        <v>0.53263518518518527</v>
      </c>
      <c r="R9" s="237">
        <f t="shared" si="0"/>
        <v>20.000000000000142</v>
      </c>
      <c r="S9" s="261">
        <f t="shared" si="20"/>
        <v>0.77954876543210005</v>
      </c>
      <c r="T9" s="61" t="s">
        <v>43</v>
      </c>
      <c r="U9" s="3">
        <v>0.36805555555555569</v>
      </c>
      <c r="V9" s="3">
        <v>0.38888888888888901</v>
      </c>
      <c r="W9" s="241">
        <f t="shared" si="106"/>
        <v>15.000000000000107</v>
      </c>
      <c r="X9" s="49">
        <f t="shared" si="21"/>
        <v>1.56</v>
      </c>
      <c r="Y9" s="241">
        <f t="shared" si="22"/>
        <v>14.91</v>
      </c>
      <c r="Z9" s="235">
        <f t="shared" si="88"/>
        <v>23.259600000000002</v>
      </c>
      <c r="AA9" s="236">
        <f t="shared" si="23"/>
        <v>0.49093333333333339</v>
      </c>
      <c r="AB9" s="237">
        <f t="shared" si="1"/>
        <v>20.000000000000142</v>
      </c>
      <c r="AC9" s="244">
        <f t="shared" si="24"/>
        <v>0.7378469135802479</v>
      </c>
      <c r="AD9" s="61" t="s">
        <v>42</v>
      </c>
      <c r="AE9" s="3">
        <v>0.37847222222222238</v>
      </c>
      <c r="AF9" s="3">
        <v>0.42013888888888906</v>
      </c>
      <c r="AG9" s="241">
        <f t="shared" si="107"/>
        <v>15.000000000000107</v>
      </c>
      <c r="AH9" s="49">
        <f t="shared" si="25"/>
        <v>1.7</v>
      </c>
      <c r="AI9" s="241">
        <f t="shared" si="26"/>
        <v>15.49</v>
      </c>
      <c r="AJ9" s="235">
        <f t="shared" si="89"/>
        <v>26.332999999999998</v>
      </c>
      <c r="AK9" s="236">
        <f t="shared" si="27"/>
        <v>0.53263518518518527</v>
      </c>
      <c r="AL9" s="237">
        <f t="shared" si="2"/>
        <v>20.000000000000142</v>
      </c>
      <c r="AM9" s="261">
        <f t="shared" si="28"/>
        <v>0.77954876543210005</v>
      </c>
      <c r="AN9" s="61" t="s">
        <v>43</v>
      </c>
      <c r="AO9" s="3">
        <v>0.37847222222222238</v>
      </c>
      <c r="AP9" s="3">
        <v>0.39930555555555569</v>
      </c>
      <c r="AQ9" s="241">
        <f t="shared" si="108"/>
        <v>15.000000000000107</v>
      </c>
      <c r="AR9" s="49">
        <f t="shared" si="29"/>
        <v>1.56</v>
      </c>
      <c r="AS9" s="241">
        <f t="shared" si="30"/>
        <v>14.91</v>
      </c>
      <c r="AT9" s="235">
        <f t="shared" si="90"/>
        <v>23.259600000000002</v>
      </c>
      <c r="AU9" s="236">
        <f t="shared" si="31"/>
        <v>0.50381851851851855</v>
      </c>
      <c r="AV9" s="237">
        <f t="shared" si="3"/>
        <v>20.000000000000142</v>
      </c>
      <c r="AW9" s="261">
        <f t="shared" si="32"/>
        <v>0.75073209876543323</v>
      </c>
      <c r="AX9" s="61" t="s">
        <v>42</v>
      </c>
      <c r="AY9" s="81">
        <v>0.38888888888888906</v>
      </c>
      <c r="AZ9" s="3">
        <v>0.43055555555555575</v>
      </c>
      <c r="BA9" s="241">
        <f t="shared" si="109"/>
        <v>15.000000000000107</v>
      </c>
      <c r="BB9" s="49">
        <f t="shared" si="33"/>
        <v>1.7</v>
      </c>
      <c r="BC9" s="241">
        <f t="shared" si="34"/>
        <v>15.49</v>
      </c>
      <c r="BD9" s="235">
        <f t="shared" si="91"/>
        <v>26.332999999999998</v>
      </c>
      <c r="BE9" s="236">
        <f t="shared" si="35"/>
        <v>0.53263518518518527</v>
      </c>
      <c r="BF9" s="237">
        <f t="shared" si="4"/>
        <v>20.000000000000142</v>
      </c>
      <c r="BG9" s="261">
        <f t="shared" si="36"/>
        <v>0.77954876543210039</v>
      </c>
      <c r="BH9" s="61" t="s">
        <v>43</v>
      </c>
      <c r="BI9" s="3">
        <v>0.38888888888888906</v>
      </c>
      <c r="BJ9" s="3">
        <v>0.40972222222222238</v>
      </c>
      <c r="BK9" s="241">
        <f t="shared" si="110"/>
        <v>15.000000000000107</v>
      </c>
      <c r="BL9" s="49">
        <f t="shared" si="37"/>
        <v>1.56</v>
      </c>
      <c r="BM9" s="241">
        <f t="shared" si="38"/>
        <v>14.91</v>
      </c>
      <c r="BN9" s="235">
        <f t="shared" si="92"/>
        <v>23.259600000000002</v>
      </c>
      <c r="BO9" s="236">
        <f t="shared" si="39"/>
        <v>0.51051172839506176</v>
      </c>
      <c r="BP9" s="237">
        <f t="shared" si="5"/>
        <v>20.000000000000142</v>
      </c>
      <c r="BQ9" s="261">
        <f t="shared" si="40"/>
        <v>0.75742530864197632</v>
      </c>
      <c r="BR9" s="61" t="s">
        <v>43</v>
      </c>
      <c r="BS9" s="81">
        <v>0.39930555555555575</v>
      </c>
      <c r="BT9" s="3">
        <v>0.42013888888888906</v>
      </c>
      <c r="BU9" s="241">
        <f t="shared" si="111"/>
        <v>15.000000000000107</v>
      </c>
      <c r="BV9" s="49">
        <f t="shared" si="41"/>
        <v>1.56</v>
      </c>
      <c r="BW9" s="241">
        <f t="shared" si="42"/>
        <v>14.91</v>
      </c>
      <c r="BX9" s="235">
        <f t="shared" si="93"/>
        <v>23.259600000000002</v>
      </c>
      <c r="BY9" s="236">
        <f t="shared" si="43"/>
        <v>0.51051172839506176</v>
      </c>
      <c r="BZ9" s="237">
        <f t="shared" si="6"/>
        <v>20.000000000000142</v>
      </c>
      <c r="CA9" s="261">
        <f t="shared" si="44"/>
        <v>0.75742530864197666</v>
      </c>
      <c r="CB9" s="61" t="s">
        <v>43</v>
      </c>
      <c r="CC9" s="81">
        <v>0.40972222222222243</v>
      </c>
      <c r="CD9" s="3">
        <v>0.43055555555555575</v>
      </c>
      <c r="CE9" s="241">
        <f t="shared" si="112"/>
        <v>15.000000000000107</v>
      </c>
      <c r="CF9" s="49">
        <f t="shared" si="45"/>
        <v>1.56</v>
      </c>
      <c r="CG9" s="241">
        <f t="shared" si="46"/>
        <v>14.91</v>
      </c>
      <c r="CH9" s="235">
        <f t="shared" si="94"/>
        <v>23.259600000000002</v>
      </c>
      <c r="CI9" s="236">
        <f t="shared" si="47"/>
        <v>0.51051172839506176</v>
      </c>
      <c r="CJ9" s="237">
        <f t="shared" si="7"/>
        <v>20.000000000000142</v>
      </c>
      <c r="CK9" s="261">
        <f t="shared" si="48"/>
        <v>0.75742530864197666</v>
      </c>
      <c r="CL9" s="61" t="s">
        <v>42</v>
      </c>
      <c r="CM9" s="3">
        <v>0.47916666666666696</v>
      </c>
      <c r="CN9" s="3">
        <v>0.52083333333333359</v>
      </c>
      <c r="CO9" s="241">
        <f t="shared" si="113"/>
        <v>15.000000000000107</v>
      </c>
      <c r="CP9" s="49">
        <f t="shared" si="49"/>
        <v>1.7</v>
      </c>
      <c r="CQ9" s="241">
        <f t="shared" si="50"/>
        <v>15.49</v>
      </c>
      <c r="CR9" s="235">
        <f t="shared" si="95"/>
        <v>26.332999999999998</v>
      </c>
      <c r="CS9" s="236">
        <f t="shared" si="51"/>
        <v>0.55865617283950619</v>
      </c>
      <c r="CT9" s="237">
        <f t="shared" si="8"/>
        <v>20.000000000000142</v>
      </c>
      <c r="CU9" s="261">
        <f t="shared" si="52"/>
        <v>0.80556975308642143</v>
      </c>
      <c r="CV9" s="61" t="s">
        <v>43</v>
      </c>
      <c r="CW9" s="3">
        <v>0.47916666666666696</v>
      </c>
      <c r="CX9" s="3">
        <v>0.50000000000000033</v>
      </c>
      <c r="CY9" s="241">
        <f t="shared" si="114"/>
        <v>15.000000000000107</v>
      </c>
      <c r="CZ9" s="49">
        <f t="shared" si="53"/>
        <v>1.56</v>
      </c>
      <c r="DA9" s="241">
        <f t="shared" si="54"/>
        <v>14.91</v>
      </c>
      <c r="DB9" s="235">
        <f t="shared" si="96"/>
        <v>23.259600000000002</v>
      </c>
      <c r="DC9" s="236">
        <f t="shared" si="55"/>
        <v>0.53678333333333339</v>
      </c>
      <c r="DD9" s="237">
        <f t="shared" si="9"/>
        <v>20.000000000000142</v>
      </c>
      <c r="DE9" s="244">
        <f t="shared" si="56"/>
        <v>0.78369691358024862</v>
      </c>
      <c r="DF9" s="60" t="s">
        <v>42</v>
      </c>
      <c r="DG9" s="3">
        <v>0.48958333333333365</v>
      </c>
      <c r="DH9" s="3">
        <v>0.53125000000000033</v>
      </c>
      <c r="DI9" s="241">
        <f t="shared" si="115"/>
        <v>15.000000000000107</v>
      </c>
      <c r="DJ9" s="49">
        <f t="shared" si="57"/>
        <v>1.7</v>
      </c>
      <c r="DK9" s="241">
        <f t="shared" si="58"/>
        <v>15.49</v>
      </c>
      <c r="DL9" s="235">
        <f t="shared" si="97"/>
        <v>26.332999999999998</v>
      </c>
      <c r="DM9" s="236">
        <f t="shared" si="59"/>
        <v>0.55865617283950619</v>
      </c>
      <c r="DN9" s="237">
        <f t="shared" si="10"/>
        <v>20.000000000000142</v>
      </c>
      <c r="DO9" s="244">
        <f t="shared" si="60"/>
        <v>0.80556975308642143</v>
      </c>
      <c r="DP9" s="49" t="s">
        <v>43</v>
      </c>
      <c r="DQ9" s="3">
        <v>0.48958333333333365</v>
      </c>
      <c r="DR9" s="3">
        <v>0.51041666666666696</v>
      </c>
      <c r="DS9" s="241">
        <f t="shared" si="116"/>
        <v>15.000000000000107</v>
      </c>
      <c r="DT9" s="49">
        <f t="shared" si="61"/>
        <v>1.56</v>
      </c>
      <c r="DU9" s="241">
        <f t="shared" si="62"/>
        <v>14.91</v>
      </c>
      <c r="DV9" s="235">
        <f t="shared" si="98"/>
        <v>23.259600000000002</v>
      </c>
      <c r="DW9" s="236">
        <f t="shared" si="63"/>
        <v>0.53678333333333339</v>
      </c>
      <c r="DX9" s="237">
        <f t="shared" si="11"/>
        <v>20.000000000000142</v>
      </c>
      <c r="DY9" s="244">
        <f t="shared" si="64"/>
        <v>0.78369691358024862</v>
      </c>
      <c r="DZ9" s="49" t="s">
        <v>42</v>
      </c>
      <c r="EA9" s="3">
        <v>0.50000000000000033</v>
      </c>
      <c r="EB9" s="3">
        <v>0.54166666666666696</v>
      </c>
      <c r="EC9" s="241">
        <f t="shared" si="117"/>
        <v>15.000000000000107</v>
      </c>
      <c r="ED9" s="49">
        <f t="shared" si="65"/>
        <v>1.98</v>
      </c>
      <c r="EE9" s="241">
        <f t="shared" si="66"/>
        <v>15.49</v>
      </c>
      <c r="EF9" s="235">
        <f t="shared" si="99"/>
        <v>30.670200000000001</v>
      </c>
      <c r="EG9" s="236">
        <f t="shared" si="67"/>
        <v>0.55865617283950642</v>
      </c>
      <c r="EH9" s="237">
        <f t="shared" si="12"/>
        <v>20.000000000000142</v>
      </c>
      <c r="EI9" s="244">
        <f t="shared" si="68"/>
        <v>0.80556975308642165</v>
      </c>
      <c r="EJ9" s="61" t="s">
        <v>43</v>
      </c>
      <c r="EK9" s="3">
        <v>0.50000000000000033</v>
      </c>
      <c r="EL9" s="3">
        <v>0.5208333333333337</v>
      </c>
      <c r="EM9" s="241">
        <f t="shared" si="118"/>
        <v>15.000000000000107</v>
      </c>
      <c r="EN9" s="49">
        <f t="shared" si="69"/>
        <v>1.7</v>
      </c>
      <c r="EO9" s="241">
        <f t="shared" si="70"/>
        <v>14.91</v>
      </c>
      <c r="EP9" s="235">
        <f t="shared" si="100"/>
        <v>25.347000000000001</v>
      </c>
      <c r="EQ9" s="236">
        <f t="shared" si="71"/>
        <v>0.53678333333333339</v>
      </c>
      <c r="ER9" s="237">
        <f t="shared" si="13"/>
        <v>20.000000000000142</v>
      </c>
      <c r="ES9" s="244">
        <f t="shared" si="72"/>
        <v>0.78369691358024862</v>
      </c>
      <c r="ET9" s="61" t="s">
        <v>43</v>
      </c>
      <c r="EU9" s="3">
        <v>0.51041666666666696</v>
      </c>
      <c r="EV9" s="3">
        <v>0.53125000000000033</v>
      </c>
      <c r="EW9" s="241">
        <f t="shared" si="119"/>
        <v>15.000000000000107</v>
      </c>
      <c r="EX9" s="49">
        <f t="shared" si="73"/>
        <v>1.7</v>
      </c>
      <c r="EY9" s="241">
        <f t="shared" si="74"/>
        <v>14.91</v>
      </c>
      <c r="EZ9" s="235">
        <f t="shared" si="101"/>
        <v>25.347000000000001</v>
      </c>
      <c r="FA9" s="236">
        <f t="shared" si="75"/>
        <v>0.53678333333333339</v>
      </c>
      <c r="FB9" s="237">
        <f t="shared" si="14"/>
        <v>20.000000000000142</v>
      </c>
      <c r="FC9" s="244">
        <f t="shared" si="76"/>
        <v>0.78369691358024862</v>
      </c>
      <c r="FD9" s="61" t="s">
        <v>43</v>
      </c>
      <c r="FE9" s="3">
        <v>0.52083333333333359</v>
      </c>
      <c r="FF9" s="3">
        <v>0.54166666666666696</v>
      </c>
      <c r="FG9" s="241">
        <f t="shared" si="120"/>
        <v>14.999999999999947</v>
      </c>
      <c r="FH9" s="49">
        <f t="shared" si="77"/>
        <v>1.7</v>
      </c>
      <c r="FI9" s="241">
        <f t="shared" si="78"/>
        <v>14.91</v>
      </c>
      <c r="FJ9" s="235">
        <f t="shared" si="102"/>
        <v>25.347000000000001</v>
      </c>
      <c r="FK9" s="236">
        <f t="shared" si="79"/>
        <v>0.53678333333333339</v>
      </c>
      <c r="FL9" s="237">
        <f t="shared" si="15"/>
        <v>19.999999999999929</v>
      </c>
      <c r="FM9" s="244">
        <f t="shared" si="80"/>
        <v>0.78369691358024796</v>
      </c>
      <c r="FO9" s="477" t="s">
        <v>52</v>
      </c>
      <c r="FP9" s="478">
        <f>BQ20</f>
        <v>0.52248456790123043</v>
      </c>
      <c r="FQ9" s="365">
        <f t="shared" si="81"/>
        <v>169.28499999999866</v>
      </c>
      <c r="FR9" s="365">
        <f t="shared" si="82"/>
        <v>154.71500000000134</v>
      </c>
      <c r="FS9" s="364">
        <f t="shared" si="103"/>
        <v>117</v>
      </c>
      <c r="FT9" s="491">
        <f>FT8</f>
        <v>0</v>
      </c>
      <c r="FU9" s="491">
        <f t="shared" si="83"/>
        <v>8.1250000000000003E-2</v>
      </c>
      <c r="FV9">
        <v>5</v>
      </c>
      <c r="FW9" s="181">
        <f t="shared" si="104"/>
        <v>3.4722222222222225E-3</v>
      </c>
      <c r="FX9" s="501">
        <f t="shared" si="84"/>
        <v>80</v>
      </c>
      <c r="FY9" s="501">
        <f t="shared" si="16"/>
        <v>80</v>
      </c>
      <c r="FZ9" s="501">
        <f t="shared" si="16"/>
        <v>80</v>
      </c>
      <c r="GA9" s="501">
        <f t="shared" si="16"/>
        <v>80</v>
      </c>
      <c r="GB9" s="501">
        <f t="shared" si="16"/>
        <v>80</v>
      </c>
      <c r="GC9" s="501">
        <f t="shared" si="16"/>
        <v>80</v>
      </c>
      <c r="GD9" s="501" t="str">
        <f t="shared" si="16"/>
        <v/>
      </c>
      <c r="GE9" s="501" t="str">
        <f t="shared" si="16"/>
        <v/>
      </c>
      <c r="GF9" s="501" t="str">
        <f t="shared" si="16"/>
        <v/>
      </c>
      <c r="GG9" s="501" t="str">
        <f t="shared" si="16"/>
        <v/>
      </c>
      <c r="GH9" s="501" t="str">
        <f t="shared" si="16"/>
        <v/>
      </c>
      <c r="GI9" s="501" t="str">
        <f t="shared" si="16"/>
        <v/>
      </c>
      <c r="GJ9" s="501" t="str">
        <f t="shared" si="16"/>
        <v/>
      </c>
      <c r="GK9" s="501" t="str">
        <f t="shared" si="16"/>
        <v/>
      </c>
      <c r="GL9" s="501" t="str">
        <f t="shared" si="16"/>
        <v/>
      </c>
      <c r="GM9" s="501" t="str">
        <f t="shared" si="16"/>
        <v/>
      </c>
      <c r="GN9" s="501">
        <f t="shared" si="85"/>
        <v>480</v>
      </c>
      <c r="GO9" s="505">
        <f t="shared" si="86"/>
        <v>8</v>
      </c>
    </row>
    <row r="10" spans="2:197" x14ac:dyDescent="0.25">
      <c r="B10" s="216">
        <v>10</v>
      </c>
      <c r="C10" s="222">
        <f>'Média Passageiros'!AD9</f>
        <v>1.7</v>
      </c>
      <c r="D10" s="217">
        <f>'Média Passageiros'!AE9</f>
        <v>1.56</v>
      </c>
      <c r="F10" s="1"/>
      <c r="G10" s="49" t="s">
        <v>42</v>
      </c>
      <c r="H10" s="49" t="s">
        <v>43</v>
      </c>
      <c r="J10" s="61" t="s">
        <v>43</v>
      </c>
      <c r="K10" s="3">
        <v>0.42013888888888912</v>
      </c>
      <c r="L10" s="3">
        <v>0.44097222222222243</v>
      </c>
      <c r="M10" s="241">
        <f t="shared" si="105"/>
        <v>15.000000000000107</v>
      </c>
      <c r="N10" s="49">
        <f t="shared" si="17"/>
        <v>1.56</v>
      </c>
      <c r="O10" s="241">
        <f t="shared" si="18"/>
        <v>14.91</v>
      </c>
      <c r="P10" s="235">
        <f t="shared" si="87"/>
        <v>23.259600000000002</v>
      </c>
      <c r="Q10" s="236">
        <f t="shared" si="19"/>
        <v>0.46084629629629636</v>
      </c>
      <c r="R10" s="237">
        <f t="shared" si="0"/>
        <v>20.000000000000142</v>
      </c>
      <c r="S10" s="261">
        <f t="shared" si="20"/>
        <v>0.76948827160493993</v>
      </c>
      <c r="T10" s="61" t="s">
        <v>42</v>
      </c>
      <c r="U10" s="3">
        <v>0.39930555555555575</v>
      </c>
      <c r="V10" s="3">
        <v>0.44097222222222243</v>
      </c>
      <c r="W10" s="241">
        <f t="shared" si="106"/>
        <v>15.000000000000107</v>
      </c>
      <c r="X10" s="49">
        <f t="shared" si="21"/>
        <v>1.7</v>
      </c>
      <c r="Y10" s="241">
        <f t="shared" si="22"/>
        <v>15.49</v>
      </c>
      <c r="Z10" s="235">
        <f t="shared" si="88"/>
        <v>26.332999999999998</v>
      </c>
      <c r="AA10" s="236">
        <f t="shared" si="23"/>
        <v>0.40965864197530871</v>
      </c>
      <c r="AB10" s="237">
        <f t="shared" si="1"/>
        <v>20.000000000000142</v>
      </c>
      <c r="AC10" s="244">
        <f t="shared" si="24"/>
        <v>0.718300617283952</v>
      </c>
      <c r="AD10" s="61" t="s">
        <v>43</v>
      </c>
      <c r="AE10" s="3">
        <v>0.4305555555555558</v>
      </c>
      <c r="AF10" s="3">
        <v>0.45138888888888912</v>
      </c>
      <c r="AG10" s="241">
        <f t="shared" si="107"/>
        <v>15.000000000000107</v>
      </c>
      <c r="AH10" s="49">
        <f t="shared" si="25"/>
        <v>1.56</v>
      </c>
      <c r="AI10" s="241">
        <f t="shared" si="26"/>
        <v>14.91</v>
      </c>
      <c r="AJ10" s="235">
        <f t="shared" si="89"/>
        <v>23.259600000000002</v>
      </c>
      <c r="AK10" s="236">
        <f t="shared" si="27"/>
        <v>0.46084629629629636</v>
      </c>
      <c r="AL10" s="237">
        <f t="shared" si="2"/>
        <v>20.000000000000142</v>
      </c>
      <c r="AM10" s="261">
        <f t="shared" si="28"/>
        <v>0.76948827160493993</v>
      </c>
      <c r="AN10" s="61" t="s">
        <v>42</v>
      </c>
      <c r="AO10" s="3">
        <v>0.40972222222222243</v>
      </c>
      <c r="AP10" s="3">
        <v>0.45138888888888912</v>
      </c>
      <c r="AQ10" s="241">
        <f t="shared" si="108"/>
        <v>15.000000000000107</v>
      </c>
      <c r="AR10" s="49">
        <f t="shared" si="29"/>
        <v>1.7</v>
      </c>
      <c r="AS10" s="241">
        <f t="shared" si="30"/>
        <v>15.49</v>
      </c>
      <c r="AT10" s="235">
        <f t="shared" si="90"/>
        <v>26.332999999999998</v>
      </c>
      <c r="AU10" s="236">
        <f t="shared" si="31"/>
        <v>0.42254382716049382</v>
      </c>
      <c r="AV10" s="237">
        <f t="shared" si="3"/>
        <v>20.000000000000142</v>
      </c>
      <c r="AW10" s="261">
        <f t="shared" si="32"/>
        <v>0.73118580246913734</v>
      </c>
      <c r="AX10" s="61" t="s">
        <v>43</v>
      </c>
      <c r="AY10" s="81">
        <v>0.44097222222222249</v>
      </c>
      <c r="AZ10" s="3">
        <v>0.4618055555555558</v>
      </c>
      <c r="BA10" s="241">
        <f t="shared" si="109"/>
        <v>15.000000000000107</v>
      </c>
      <c r="BB10" s="49">
        <f t="shared" si="33"/>
        <v>1.56</v>
      </c>
      <c r="BC10" s="241">
        <f t="shared" si="34"/>
        <v>14.91</v>
      </c>
      <c r="BD10" s="235">
        <f t="shared" si="91"/>
        <v>23.259600000000002</v>
      </c>
      <c r="BE10" s="236">
        <f t="shared" si="35"/>
        <v>0.46084629629629636</v>
      </c>
      <c r="BF10" s="237">
        <f t="shared" si="4"/>
        <v>20.000000000000142</v>
      </c>
      <c r="BG10" s="261">
        <f t="shared" si="36"/>
        <v>0.76948827160494027</v>
      </c>
      <c r="BH10" s="61" t="s">
        <v>42</v>
      </c>
      <c r="BI10" s="3">
        <v>0.42013888888888912</v>
      </c>
      <c r="BJ10" s="3">
        <v>0.4618055555555558</v>
      </c>
      <c r="BK10" s="241">
        <f t="shared" si="110"/>
        <v>15.000000000000107</v>
      </c>
      <c r="BL10" s="49">
        <f t="shared" si="37"/>
        <v>1.7</v>
      </c>
      <c r="BM10" s="241">
        <f t="shared" si="38"/>
        <v>15.49</v>
      </c>
      <c r="BN10" s="235">
        <f t="shared" si="92"/>
        <v>26.332999999999998</v>
      </c>
      <c r="BO10" s="236">
        <f t="shared" si="39"/>
        <v>0.42923703703703703</v>
      </c>
      <c r="BP10" s="237">
        <f t="shared" si="5"/>
        <v>20.000000000000142</v>
      </c>
      <c r="BQ10" s="261">
        <f t="shared" si="40"/>
        <v>0.73787901234568054</v>
      </c>
      <c r="BR10" s="61" t="s">
        <v>42</v>
      </c>
      <c r="BS10" s="81">
        <v>0.4305555555555558</v>
      </c>
      <c r="BT10" s="3">
        <v>0.47222222222222249</v>
      </c>
      <c r="BU10" s="241">
        <f t="shared" si="111"/>
        <v>15.000000000000107</v>
      </c>
      <c r="BV10" s="49">
        <f t="shared" si="41"/>
        <v>1.7</v>
      </c>
      <c r="BW10" s="241">
        <f t="shared" si="42"/>
        <v>15.49</v>
      </c>
      <c r="BX10" s="235">
        <f t="shared" si="93"/>
        <v>26.332999999999998</v>
      </c>
      <c r="BY10" s="236">
        <f t="shared" si="43"/>
        <v>0.42923703703703703</v>
      </c>
      <c r="BZ10" s="237">
        <f t="shared" si="6"/>
        <v>20.000000000000142</v>
      </c>
      <c r="CA10" s="261">
        <f t="shared" si="44"/>
        <v>0.73787901234568076</v>
      </c>
      <c r="CB10" s="61" t="s">
        <v>42</v>
      </c>
      <c r="CC10" s="81">
        <v>0.44097222222222249</v>
      </c>
      <c r="CD10" s="3">
        <v>0.48263888888888917</v>
      </c>
      <c r="CE10" s="241">
        <f t="shared" si="112"/>
        <v>15.000000000000107</v>
      </c>
      <c r="CF10" s="49">
        <f t="shared" si="45"/>
        <v>1.7</v>
      </c>
      <c r="CG10" s="241">
        <f t="shared" si="46"/>
        <v>15.49</v>
      </c>
      <c r="CH10" s="235">
        <f t="shared" si="94"/>
        <v>26.332999999999998</v>
      </c>
      <c r="CI10" s="236">
        <f t="shared" si="47"/>
        <v>0.42923703703703703</v>
      </c>
      <c r="CJ10" s="237">
        <f t="shared" si="7"/>
        <v>20.000000000000142</v>
      </c>
      <c r="CK10" s="261">
        <f t="shared" si="48"/>
        <v>0.73787901234568076</v>
      </c>
      <c r="CL10" s="61" t="s">
        <v>43</v>
      </c>
      <c r="CM10" s="3">
        <v>0.53125000000000022</v>
      </c>
      <c r="CN10" s="3">
        <v>0.55208333333333359</v>
      </c>
      <c r="CO10" s="241">
        <f t="shared" si="113"/>
        <v>14.999999999999947</v>
      </c>
      <c r="CP10" s="49">
        <f t="shared" si="49"/>
        <v>1.7</v>
      </c>
      <c r="CQ10" s="241">
        <f t="shared" si="50"/>
        <v>14.91</v>
      </c>
      <c r="CR10" s="235">
        <f t="shared" si="95"/>
        <v>25.347000000000001</v>
      </c>
      <c r="CS10" s="236">
        <f t="shared" si="51"/>
        <v>0.48042469135802468</v>
      </c>
      <c r="CT10" s="237">
        <f t="shared" si="8"/>
        <v>19.999999999999929</v>
      </c>
      <c r="CU10" s="261">
        <f t="shared" si="52"/>
        <v>0.78906666666666803</v>
      </c>
      <c r="CV10" s="61" t="s">
        <v>42</v>
      </c>
      <c r="CW10" s="3">
        <v>0.51041666666666696</v>
      </c>
      <c r="CX10" s="3">
        <v>0.55208333333333359</v>
      </c>
      <c r="CY10" s="241">
        <f t="shared" si="114"/>
        <v>14.999999999999947</v>
      </c>
      <c r="CZ10" s="49">
        <f t="shared" si="53"/>
        <v>1.98</v>
      </c>
      <c r="DA10" s="241">
        <f t="shared" si="54"/>
        <v>15.49</v>
      </c>
      <c r="DB10" s="235">
        <f t="shared" si="96"/>
        <v>30.670200000000001</v>
      </c>
      <c r="DC10" s="236">
        <f t="shared" si="55"/>
        <v>0.44212222222222231</v>
      </c>
      <c r="DD10" s="237">
        <f t="shared" si="9"/>
        <v>19.999999999999929</v>
      </c>
      <c r="DE10" s="244">
        <f t="shared" si="56"/>
        <v>0.75076419753086565</v>
      </c>
      <c r="DF10" s="60" t="s">
        <v>43</v>
      </c>
      <c r="DG10" s="3">
        <v>0.54166666666666685</v>
      </c>
      <c r="DH10" s="3">
        <v>0.56250000000000022</v>
      </c>
      <c r="DI10" s="241">
        <f t="shared" si="115"/>
        <v>14.999999999999787</v>
      </c>
      <c r="DJ10" s="49">
        <f t="shared" si="57"/>
        <v>1.56</v>
      </c>
      <c r="DK10" s="241">
        <f t="shared" si="58"/>
        <v>14.91</v>
      </c>
      <c r="DL10" s="235">
        <f t="shared" si="97"/>
        <v>23.259600000000002</v>
      </c>
      <c r="DM10" s="236">
        <f t="shared" si="59"/>
        <v>0.48686728395061729</v>
      </c>
      <c r="DN10" s="237">
        <f t="shared" si="10"/>
        <v>19.999999999999716</v>
      </c>
      <c r="DO10" s="244">
        <f t="shared" si="60"/>
        <v>0.79550925925925997</v>
      </c>
      <c r="DP10" s="49" t="s">
        <v>42</v>
      </c>
      <c r="DQ10" s="3">
        <v>0.52083333333333359</v>
      </c>
      <c r="DR10" s="3">
        <v>0.56250000000000022</v>
      </c>
      <c r="DS10" s="241">
        <f t="shared" si="116"/>
        <v>14.999999999999947</v>
      </c>
      <c r="DT10" s="49">
        <f t="shared" si="61"/>
        <v>1.98</v>
      </c>
      <c r="DU10" s="241">
        <f t="shared" si="62"/>
        <v>15.49</v>
      </c>
      <c r="DV10" s="235">
        <f t="shared" si="98"/>
        <v>30.670200000000001</v>
      </c>
      <c r="DW10" s="236">
        <f t="shared" si="63"/>
        <v>0.44212222222222231</v>
      </c>
      <c r="DX10" s="237">
        <f t="shared" si="11"/>
        <v>19.999999999999929</v>
      </c>
      <c r="DY10" s="244">
        <f t="shared" si="64"/>
        <v>0.75076419753086565</v>
      </c>
      <c r="DZ10" s="49" t="s">
        <v>43</v>
      </c>
      <c r="EA10" s="3">
        <v>0.55208333333333348</v>
      </c>
      <c r="EB10" s="3">
        <v>0.57291666666666685</v>
      </c>
      <c r="EC10" s="241">
        <f t="shared" si="117"/>
        <v>14.999999999999787</v>
      </c>
      <c r="ED10" s="49">
        <f t="shared" si="65"/>
        <v>1.56</v>
      </c>
      <c r="EE10" s="241">
        <f t="shared" si="66"/>
        <v>14.91</v>
      </c>
      <c r="EF10" s="235">
        <f t="shared" si="99"/>
        <v>23.259600000000002</v>
      </c>
      <c r="EG10" s="236">
        <f t="shared" si="67"/>
        <v>0.48686728395061746</v>
      </c>
      <c r="EH10" s="237">
        <f t="shared" si="12"/>
        <v>19.999999999999716</v>
      </c>
      <c r="EI10" s="244">
        <f t="shared" si="68"/>
        <v>0.7955092592592603</v>
      </c>
      <c r="EJ10" s="61" t="s">
        <v>42</v>
      </c>
      <c r="EK10" s="3">
        <v>0.53125000000000022</v>
      </c>
      <c r="EL10" s="3">
        <v>0.57291666666666685</v>
      </c>
      <c r="EM10" s="241">
        <f t="shared" si="118"/>
        <v>14.999999999999787</v>
      </c>
      <c r="EN10" s="49">
        <f t="shared" si="69"/>
        <v>1.98</v>
      </c>
      <c r="EO10" s="241">
        <f t="shared" si="70"/>
        <v>15.49</v>
      </c>
      <c r="EP10" s="235">
        <f t="shared" si="100"/>
        <v>30.670200000000001</v>
      </c>
      <c r="EQ10" s="236">
        <f t="shared" si="71"/>
        <v>0.44212222222222231</v>
      </c>
      <c r="ER10" s="237">
        <f t="shared" si="13"/>
        <v>19.999999999999716</v>
      </c>
      <c r="ES10" s="244">
        <f t="shared" si="72"/>
        <v>0.75076419753086499</v>
      </c>
      <c r="ET10" s="61" t="s">
        <v>42</v>
      </c>
      <c r="EU10" s="3">
        <v>0.54166666666666685</v>
      </c>
      <c r="EV10" s="3">
        <v>0.58333333333333348</v>
      </c>
      <c r="EW10" s="241">
        <f t="shared" si="119"/>
        <v>14.999999999999787</v>
      </c>
      <c r="EX10" s="49">
        <f t="shared" si="73"/>
        <v>1.7</v>
      </c>
      <c r="EY10" s="241">
        <f t="shared" si="74"/>
        <v>15.49</v>
      </c>
      <c r="EZ10" s="235">
        <f t="shared" si="101"/>
        <v>26.332999999999998</v>
      </c>
      <c r="FA10" s="236">
        <f t="shared" si="75"/>
        <v>0.45550864197530871</v>
      </c>
      <c r="FB10" s="237">
        <f t="shared" si="14"/>
        <v>19.999999999999716</v>
      </c>
      <c r="FC10" s="244">
        <f t="shared" si="76"/>
        <v>0.76415061728395139</v>
      </c>
      <c r="FD10" s="61" t="s">
        <v>42</v>
      </c>
      <c r="FE10" s="3">
        <v>0.55208333333333348</v>
      </c>
      <c r="FF10" s="3">
        <v>0.59375000000000011</v>
      </c>
      <c r="FG10" s="241">
        <f t="shared" si="120"/>
        <v>14.999999999999787</v>
      </c>
      <c r="FH10" s="49">
        <f t="shared" si="77"/>
        <v>1.7</v>
      </c>
      <c r="FI10" s="241">
        <f t="shared" si="78"/>
        <v>15.49</v>
      </c>
      <c r="FJ10" s="235">
        <f t="shared" si="102"/>
        <v>26.332999999999998</v>
      </c>
      <c r="FK10" s="236">
        <f t="shared" si="79"/>
        <v>0.45550864197530871</v>
      </c>
      <c r="FL10" s="237">
        <f t="shared" si="15"/>
        <v>19.999999999999716</v>
      </c>
      <c r="FM10" s="244">
        <f t="shared" si="80"/>
        <v>0.76415061728395084</v>
      </c>
      <c r="FO10" s="477" t="s">
        <v>63</v>
      </c>
      <c r="FP10" s="478">
        <f>CA20</f>
        <v>0.52248456790123021</v>
      </c>
      <c r="FQ10" s="365">
        <f t="shared" si="81"/>
        <v>169.28499999999858</v>
      </c>
      <c r="FR10" s="365">
        <f t="shared" si="82"/>
        <v>154.71500000000142</v>
      </c>
      <c r="FS10" s="364">
        <f t="shared" si="103"/>
        <v>117</v>
      </c>
      <c r="FT10" s="491">
        <f>FU6</f>
        <v>8.1250000000000003E-2</v>
      </c>
      <c r="FU10" s="491">
        <f>FT10+(FS10/60/24)</f>
        <v>0.16250000000000001</v>
      </c>
      <c r="FV10">
        <v>6</v>
      </c>
      <c r="FW10" s="181">
        <f t="shared" si="104"/>
        <v>4.1666666666666666E-3</v>
      </c>
      <c r="FX10" s="501">
        <f t="shared" si="84"/>
        <v>80</v>
      </c>
      <c r="FY10" s="501">
        <f t="shared" si="16"/>
        <v>80</v>
      </c>
      <c r="FZ10" s="501">
        <f t="shared" si="16"/>
        <v>80</v>
      </c>
      <c r="GA10" s="501">
        <f t="shared" si="16"/>
        <v>80</v>
      </c>
      <c r="GB10" s="501">
        <f t="shared" si="16"/>
        <v>80</v>
      </c>
      <c r="GC10" s="501">
        <f t="shared" si="16"/>
        <v>80</v>
      </c>
      <c r="GD10" s="501" t="str">
        <f t="shared" si="16"/>
        <v/>
      </c>
      <c r="GE10" s="501" t="str">
        <f t="shared" si="16"/>
        <v/>
      </c>
      <c r="GF10" s="501" t="str">
        <f t="shared" si="16"/>
        <v/>
      </c>
      <c r="GG10" s="501" t="str">
        <f t="shared" si="16"/>
        <v/>
      </c>
      <c r="GH10" s="501" t="str">
        <f t="shared" si="16"/>
        <v/>
      </c>
      <c r="GI10" s="501" t="str">
        <f t="shared" si="16"/>
        <v/>
      </c>
      <c r="GJ10" s="501" t="str">
        <f t="shared" si="16"/>
        <v/>
      </c>
      <c r="GK10" s="501" t="str">
        <f t="shared" si="16"/>
        <v/>
      </c>
      <c r="GL10" s="501" t="str">
        <f t="shared" si="16"/>
        <v/>
      </c>
      <c r="GM10" s="501" t="str">
        <f t="shared" si="16"/>
        <v/>
      </c>
      <c r="GN10" s="501">
        <f t="shared" si="85"/>
        <v>480</v>
      </c>
      <c r="GO10" s="505">
        <f t="shared" si="86"/>
        <v>8</v>
      </c>
    </row>
    <row r="11" spans="2:197" ht="15.75" thickBot="1" x14ac:dyDescent="0.3">
      <c r="B11" s="61">
        <v>11</v>
      </c>
      <c r="C11" s="49">
        <f>'Média Passageiros'!AD10</f>
        <v>1.7</v>
      </c>
      <c r="D11" s="63">
        <f>'Média Passageiros'!AE10</f>
        <v>1.56</v>
      </c>
      <c r="F11" s="233" t="s">
        <v>97</v>
      </c>
      <c r="G11" s="49">
        <v>15.49</v>
      </c>
      <c r="H11" s="49">
        <v>14.91</v>
      </c>
      <c r="J11" s="61" t="s">
        <v>42</v>
      </c>
      <c r="K11" s="3">
        <v>0.45138888888888917</v>
      </c>
      <c r="L11" s="3">
        <v>0.49305555555555586</v>
      </c>
      <c r="M11" s="241">
        <f t="shared" si="105"/>
        <v>15.000000000000107</v>
      </c>
      <c r="N11" s="49">
        <f t="shared" si="17"/>
        <v>1.7</v>
      </c>
      <c r="O11" s="241">
        <f t="shared" si="18"/>
        <v>15.49</v>
      </c>
      <c r="P11" s="235">
        <f t="shared" si="87"/>
        <v>26.332999999999998</v>
      </c>
      <c r="Q11" s="236">
        <f t="shared" si="19"/>
        <v>0.37957160493827169</v>
      </c>
      <c r="R11" s="237">
        <f t="shared" si="0"/>
        <v>20.000000000000142</v>
      </c>
      <c r="S11" s="261">
        <f t="shared" si="20"/>
        <v>0.74994197530864404</v>
      </c>
      <c r="T11" s="61" t="s">
        <v>43</v>
      </c>
      <c r="U11" s="3">
        <v>0.45138888888888917</v>
      </c>
      <c r="V11" s="3">
        <v>0.47222222222222249</v>
      </c>
      <c r="W11" s="241">
        <f t="shared" si="106"/>
        <v>15.000000000000107</v>
      </c>
      <c r="X11" s="49">
        <f t="shared" si="21"/>
        <v>1.56</v>
      </c>
      <c r="Y11" s="241">
        <f t="shared" si="22"/>
        <v>14.91</v>
      </c>
      <c r="Z11" s="235">
        <f t="shared" si="88"/>
        <v>23.259600000000002</v>
      </c>
      <c r="AA11" s="236">
        <f t="shared" si="23"/>
        <v>0.33786975308641981</v>
      </c>
      <c r="AB11" s="237">
        <f t="shared" si="1"/>
        <v>20.000000000000142</v>
      </c>
      <c r="AC11" s="244">
        <f t="shared" si="24"/>
        <v>0.70824012345679199</v>
      </c>
      <c r="AD11" s="61" t="s">
        <v>42</v>
      </c>
      <c r="AE11" s="3">
        <v>0.46180555555555586</v>
      </c>
      <c r="AF11" s="3">
        <v>0.50347222222222254</v>
      </c>
      <c r="AG11" s="241">
        <f t="shared" si="107"/>
        <v>15.000000000000107</v>
      </c>
      <c r="AH11" s="49">
        <f t="shared" si="25"/>
        <v>1.7</v>
      </c>
      <c r="AI11" s="241">
        <f t="shared" si="26"/>
        <v>15.49</v>
      </c>
      <c r="AJ11" s="235">
        <f t="shared" si="89"/>
        <v>26.332999999999998</v>
      </c>
      <c r="AK11" s="236">
        <f t="shared" si="27"/>
        <v>0.37957160493827169</v>
      </c>
      <c r="AL11" s="237">
        <f t="shared" si="2"/>
        <v>20.000000000000142</v>
      </c>
      <c r="AM11" s="261">
        <f t="shared" si="28"/>
        <v>0.74994197530864404</v>
      </c>
      <c r="AN11" s="61" t="s">
        <v>43</v>
      </c>
      <c r="AO11" s="3">
        <v>0.46180555555555586</v>
      </c>
      <c r="AP11" s="3">
        <v>0.48263888888888917</v>
      </c>
      <c r="AQ11" s="241">
        <f t="shared" si="108"/>
        <v>15.000000000000107</v>
      </c>
      <c r="AR11" s="49">
        <f t="shared" si="29"/>
        <v>1.56</v>
      </c>
      <c r="AS11" s="241">
        <f t="shared" si="30"/>
        <v>14.91</v>
      </c>
      <c r="AT11" s="235">
        <f t="shared" si="90"/>
        <v>23.259600000000002</v>
      </c>
      <c r="AU11" s="236">
        <f t="shared" si="31"/>
        <v>0.35075493827160492</v>
      </c>
      <c r="AV11" s="237">
        <f t="shared" si="3"/>
        <v>20.000000000000142</v>
      </c>
      <c r="AW11" s="261">
        <f t="shared" si="32"/>
        <v>0.72112530864197721</v>
      </c>
      <c r="AX11" s="61" t="s">
        <v>42</v>
      </c>
      <c r="AY11" s="81">
        <v>0.47222222222222254</v>
      </c>
      <c r="AZ11" s="3">
        <v>0.51388888888888917</v>
      </c>
      <c r="BA11" s="241">
        <f t="shared" si="109"/>
        <v>15.000000000000107</v>
      </c>
      <c r="BB11" s="49">
        <f t="shared" si="33"/>
        <v>1.7</v>
      </c>
      <c r="BC11" s="241">
        <f t="shared" si="34"/>
        <v>15.49</v>
      </c>
      <c r="BD11" s="235">
        <f t="shared" si="91"/>
        <v>26.332999999999998</v>
      </c>
      <c r="BE11" s="236">
        <f t="shared" si="35"/>
        <v>0.37957160493827169</v>
      </c>
      <c r="BF11" s="237">
        <f t="shared" si="4"/>
        <v>20.000000000000142</v>
      </c>
      <c r="BG11" s="261">
        <f t="shared" si="36"/>
        <v>0.74994197530864448</v>
      </c>
      <c r="BH11" s="61" t="s">
        <v>43</v>
      </c>
      <c r="BI11" s="3">
        <v>0.47222222222222254</v>
      </c>
      <c r="BJ11" s="3">
        <v>0.49305555555555586</v>
      </c>
      <c r="BK11" s="241">
        <f t="shared" si="110"/>
        <v>15.000000000000107</v>
      </c>
      <c r="BL11" s="49">
        <f t="shared" si="37"/>
        <v>1.56</v>
      </c>
      <c r="BM11" s="241">
        <f t="shared" si="38"/>
        <v>14.91</v>
      </c>
      <c r="BN11" s="235">
        <f t="shared" si="92"/>
        <v>23.259600000000002</v>
      </c>
      <c r="BO11" s="236">
        <f t="shared" si="39"/>
        <v>0.35744814814814813</v>
      </c>
      <c r="BP11" s="237">
        <f t="shared" si="5"/>
        <v>20.000000000000142</v>
      </c>
      <c r="BQ11" s="261">
        <f t="shared" si="40"/>
        <v>0.72781851851852042</v>
      </c>
      <c r="BR11" s="61" t="s">
        <v>43</v>
      </c>
      <c r="BS11" s="81">
        <v>0.48263888888888923</v>
      </c>
      <c r="BT11" s="3">
        <v>0.50347222222222254</v>
      </c>
      <c r="BU11" s="241">
        <f t="shared" si="111"/>
        <v>15.000000000000107</v>
      </c>
      <c r="BV11" s="49">
        <f t="shared" si="41"/>
        <v>1.56</v>
      </c>
      <c r="BW11" s="241">
        <f t="shared" si="42"/>
        <v>14.91</v>
      </c>
      <c r="BX11" s="235">
        <f t="shared" si="93"/>
        <v>23.259600000000002</v>
      </c>
      <c r="BY11" s="236">
        <f t="shared" si="43"/>
        <v>0.35744814814814813</v>
      </c>
      <c r="BZ11" s="237">
        <f t="shared" si="6"/>
        <v>20.000000000000142</v>
      </c>
      <c r="CA11" s="261">
        <f t="shared" si="44"/>
        <v>0.72781851851852064</v>
      </c>
      <c r="CB11" s="61" t="s">
        <v>43</v>
      </c>
      <c r="CC11" s="81">
        <v>0.49305555555555591</v>
      </c>
      <c r="CD11" s="3">
        <v>0.51388888888888928</v>
      </c>
      <c r="CE11" s="241">
        <f t="shared" si="112"/>
        <v>15.000000000000107</v>
      </c>
      <c r="CF11" s="49">
        <f t="shared" si="45"/>
        <v>1.56</v>
      </c>
      <c r="CG11" s="241">
        <f t="shared" si="46"/>
        <v>14.91</v>
      </c>
      <c r="CH11" s="235">
        <f t="shared" si="94"/>
        <v>23.259600000000002</v>
      </c>
      <c r="CI11" s="236">
        <f t="shared" si="47"/>
        <v>0.35744814814814813</v>
      </c>
      <c r="CJ11" s="237">
        <f t="shared" si="7"/>
        <v>20.000000000000142</v>
      </c>
      <c r="CK11" s="261">
        <f t="shared" si="48"/>
        <v>0.72781851851852064</v>
      </c>
      <c r="CL11" s="61" t="s">
        <v>42</v>
      </c>
      <c r="CM11" s="3">
        <v>0.56250000000000011</v>
      </c>
      <c r="CN11" s="3">
        <v>0.60416666666666674</v>
      </c>
      <c r="CO11" s="241">
        <f t="shared" si="113"/>
        <v>14.999999999999787</v>
      </c>
      <c r="CP11" s="49">
        <f t="shared" si="49"/>
        <v>1.7</v>
      </c>
      <c r="CQ11" s="241">
        <f t="shared" si="50"/>
        <v>15.49</v>
      </c>
      <c r="CR11" s="235">
        <f t="shared" si="95"/>
        <v>26.332999999999998</v>
      </c>
      <c r="CS11" s="236">
        <f t="shared" si="51"/>
        <v>0.39915</v>
      </c>
      <c r="CT11" s="237">
        <f t="shared" si="8"/>
        <v>19.999999999999716</v>
      </c>
      <c r="CU11" s="261">
        <f t="shared" si="52"/>
        <v>0.7695203703703708</v>
      </c>
      <c r="CV11" s="61" t="s">
        <v>43</v>
      </c>
      <c r="CW11" s="3">
        <v>0.56250000000000011</v>
      </c>
      <c r="CX11" s="3">
        <v>0.58333333333333348</v>
      </c>
      <c r="CY11" s="241">
        <f t="shared" si="114"/>
        <v>14.999999999999787</v>
      </c>
      <c r="CZ11" s="49">
        <f t="shared" si="53"/>
        <v>1.56</v>
      </c>
      <c r="DA11" s="241">
        <f t="shared" si="54"/>
        <v>14.91</v>
      </c>
      <c r="DB11" s="235">
        <f t="shared" si="96"/>
        <v>23.259600000000002</v>
      </c>
      <c r="DC11" s="236">
        <f t="shared" si="55"/>
        <v>0.3703333333333334</v>
      </c>
      <c r="DD11" s="237">
        <f t="shared" si="9"/>
        <v>19.999999999999716</v>
      </c>
      <c r="DE11" s="244">
        <f t="shared" si="56"/>
        <v>0.7407037037037042</v>
      </c>
      <c r="DF11" s="60" t="s">
        <v>42</v>
      </c>
      <c r="DG11" s="3">
        <v>0.57291666666666674</v>
      </c>
      <c r="DH11" s="3">
        <v>0.61458333333333337</v>
      </c>
      <c r="DI11" s="241">
        <f t="shared" si="115"/>
        <v>14.999999999999787</v>
      </c>
      <c r="DJ11" s="49">
        <f t="shared" si="57"/>
        <v>1.7</v>
      </c>
      <c r="DK11" s="241">
        <f t="shared" si="58"/>
        <v>15.49</v>
      </c>
      <c r="DL11" s="235">
        <f t="shared" si="97"/>
        <v>26.332999999999998</v>
      </c>
      <c r="DM11" s="236">
        <f t="shared" si="59"/>
        <v>0.40559259259259262</v>
      </c>
      <c r="DN11" s="237">
        <f t="shared" si="10"/>
        <v>19.999999999999716</v>
      </c>
      <c r="DO11" s="244">
        <f t="shared" si="60"/>
        <v>0.77596296296296285</v>
      </c>
      <c r="DP11" s="49" t="s">
        <v>43</v>
      </c>
      <c r="DQ11" s="3">
        <v>0.57291666666666674</v>
      </c>
      <c r="DR11" s="3">
        <v>0.59375000000000011</v>
      </c>
      <c r="DS11" s="241">
        <f t="shared" si="116"/>
        <v>14.999999999999787</v>
      </c>
      <c r="DT11" s="49">
        <f t="shared" si="61"/>
        <v>1.56</v>
      </c>
      <c r="DU11" s="241">
        <f t="shared" si="62"/>
        <v>14.91</v>
      </c>
      <c r="DV11" s="235">
        <f t="shared" si="98"/>
        <v>23.259600000000002</v>
      </c>
      <c r="DW11" s="236">
        <f t="shared" si="63"/>
        <v>0.3703333333333334</v>
      </c>
      <c r="DX11" s="237">
        <f t="shared" si="11"/>
        <v>19.999999999999716</v>
      </c>
      <c r="DY11" s="244">
        <f t="shared" si="64"/>
        <v>0.7407037037037042</v>
      </c>
      <c r="DZ11" s="49" t="s">
        <v>42</v>
      </c>
      <c r="EA11" s="3">
        <v>0.58333333333333337</v>
      </c>
      <c r="EB11" s="3">
        <v>0.625</v>
      </c>
      <c r="EC11" s="241">
        <f t="shared" si="117"/>
        <v>14.999999999999787</v>
      </c>
      <c r="ED11" s="49">
        <f t="shared" si="65"/>
        <v>1.7</v>
      </c>
      <c r="EE11" s="241">
        <f t="shared" si="66"/>
        <v>15.49</v>
      </c>
      <c r="EF11" s="235">
        <f t="shared" si="99"/>
        <v>26.332999999999998</v>
      </c>
      <c r="EG11" s="236">
        <f t="shared" si="67"/>
        <v>0.40559259259259278</v>
      </c>
      <c r="EH11" s="237">
        <f t="shared" si="12"/>
        <v>19.999999999999716</v>
      </c>
      <c r="EI11" s="244">
        <f t="shared" si="68"/>
        <v>0.77596296296296319</v>
      </c>
      <c r="EJ11" s="61" t="s">
        <v>43</v>
      </c>
      <c r="EK11" s="3">
        <v>0.58333333333333337</v>
      </c>
      <c r="EL11" s="3">
        <v>0.60416666666666674</v>
      </c>
      <c r="EM11" s="241">
        <f t="shared" si="118"/>
        <v>14.999999999999787</v>
      </c>
      <c r="EN11" s="49">
        <f t="shared" si="69"/>
        <v>1.56</v>
      </c>
      <c r="EO11" s="241">
        <f t="shared" si="70"/>
        <v>14.91</v>
      </c>
      <c r="EP11" s="235">
        <f t="shared" si="100"/>
        <v>23.259600000000002</v>
      </c>
      <c r="EQ11" s="236">
        <f t="shared" si="71"/>
        <v>0.3703333333333334</v>
      </c>
      <c r="ER11" s="237">
        <f t="shared" si="13"/>
        <v>19.999999999999716</v>
      </c>
      <c r="ES11" s="244">
        <f t="shared" si="72"/>
        <v>0.74070370370370364</v>
      </c>
      <c r="ET11" s="61" t="s">
        <v>43</v>
      </c>
      <c r="EU11" s="3">
        <v>0.59375</v>
      </c>
      <c r="EV11" s="3">
        <v>0.61458333333333337</v>
      </c>
      <c r="EW11" s="241">
        <f t="shared" si="119"/>
        <v>14.999999999999787</v>
      </c>
      <c r="EX11" s="49">
        <f t="shared" si="73"/>
        <v>1.56</v>
      </c>
      <c r="EY11" s="241">
        <f t="shared" si="74"/>
        <v>14.91</v>
      </c>
      <c r="EZ11" s="235">
        <f t="shared" si="101"/>
        <v>23.259600000000002</v>
      </c>
      <c r="FA11" s="236">
        <f t="shared" si="75"/>
        <v>0.38371975308641981</v>
      </c>
      <c r="FB11" s="237">
        <f t="shared" si="14"/>
        <v>19.999999999999716</v>
      </c>
      <c r="FC11" s="244">
        <f t="shared" si="76"/>
        <v>0.75409012345679005</v>
      </c>
      <c r="FD11" s="61" t="s">
        <v>43</v>
      </c>
      <c r="FE11" s="3">
        <v>0.60416666666666663</v>
      </c>
      <c r="FF11" s="3">
        <v>0.625</v>
      </c>
      <c r="FG11" s="241">
        <f t="shared" si="120"/>
        <v>14.999999999999787</v>
      </c>
      <c r="FH11" s="49">
        <f t="shared" si="77"/>
        <v>1.56</v>
      </c>
      <c r="FI11" s="241">
        <f t="shared" si="78"/>
        <v>14.91</v>
      </c>
      <c r="FJ11" s="235">
        <f t="shared" si="102"/>
        <v>23.259600000000002</v>
      </c>
      <c r="FK11" s="236">
        <f t="shared" si="79"/>
        <v>0.38371975308641981</v>
      </c>
      <c r="FL11" s="237">
        <f t="shared" si="15"/>
        <v>19.999999999999716</v>
      </c>
      <c r="FM11" s="244">
        <f t="shared" si="80"/>
        <v>0.75409012345678939</v>
      </c>
      <c r="FO11" s="224" t="s">
        <v>53</v>
      </c>
      <c r="FP11" s="480">
        <f>CK19</f>
        <v>0.49424259259258829</v>
      </c>
      <c r="FQ11" s="481">
        <f t="shared" si="81"/>
        <v>160.13459999999861</v>
      </c>
      <c r="FR11" s="481">
        <f t="shared" si="82"/>
        <v>163.86540000000139</v>
      </c>
      <c r="FS11" s="490">
        <f t="shared" si="103"/>
        <v>123</v>
      </c>
      <c r="FT11" s="492">
        <f>FU7</f>
        <v>7.8472222222222221E-2</v>
      </c>
      <c r="FU11" s="492">
        <f t="shared" si="83"/>
        <v>0.16388888888888886</v>
      </c>
      <c r="FV11">
        <v>7</v>
      </c>
      <c r="FW11" s="181">
        <f t="shared" si="104"/>
        <v>4.8611111111111112E-3</v>
      </c>
      <c r="FX11" s="501">
        <f t="shared" si="84"/>
        <v>80</v>
      </c>
      <c r="FY11" s="501">
        <f t="shared" si="16"/>
        <v>80</v>
      </c>
      <c r="FZ11" s="501">
        <f t="shared" si="16"/>
        <v>80</v>
      </c>
      <c r="GA11" s="501">
        <f t="shared" si="16"/>
        <v>80</v>
      </c>
      <c r="GB11" s="501">
        <f t="shared" si="16"/>
        <v>80</v>
      </c>
      <c r="GC11" s="501">
        <f t="shared" si="16"/>
        <v>80</v>
      </c>
      <c r="GD11" s="501" t="str">
        <f t="shared" si="16"/>
        <v/>
      </c>
      <c r="GE11" s="501" t="str">
        <f t="shared" si="16"/>
        <v/>
      </c>
      <c r="GF11" s="501" t="str">
        <f t="shared" si="16"/>
        <v/>
      </c>
      <c r="GG11" s="501" t="str">
        <f t="shared" si="16"/>
        <v/>
      </c>
      <c r="GH11" s="501" t="str">
        <f t="shared" si="16"/>
        <v/>
      </c>
      <c r="GI11" s="501" t="str">
        <f t="shared" si="16"/>
        <v/>
      </c>
      <c r="GJ11" s="501" t="str">
        <f t="shared" si="16"/>
        <v/>
      </c>
      <c r="GK11" s="501" t="str">
        <f t="shared" si="16"/>
        <v/>
      </c>
      <c r="GL11" s="501" t="str">
        <f t="shared" si="16"/>
        <v/>
      </c>
      <c r="GM11" s="501" t="str">
        <f t="shared" si="16"/>
        <v/>
      </c>
      <c r="GN11" s="501">
        <f t="shared" si="85"/>
        <v>480</v>
      </c>
      <c r="GO11" s="505">
        <f t="shared" si="86"/>
        <v>8</v>
      </c>
    </row>
    <row r="12" spans="2:197" x14ac:dyDescent="0.25">
      <c r="B12" s="216">
        <v>12</v>
      </c>
      <c r="C12" s="222">
        <f>'Média Passageiros'!AD11</f>
        <v>1.98</v>
      </c>
      <c r="D12" s="217">
        <f>'Média Passageiros'!AE11</f>
        <v>1.7</v>
      </c>
      <c r="F12" s="1"/>
      <c r="G12" s="1"/>
      <c r="H12" s="1"/>
      <c r="J12" s="61" t="s">
        <v>43</v>
      </c>
      <c r="K12" s="3">
        <v>0.50347222222222254</v>
      </c>
      <c r="L12" s="3">
        <v>0.52430555555555591</v>
      </c>
      <c r="M12" s="241">
        <f t="shared" si="105"/>
        <v>15.000000000000027</v>
      </c>
      <c r="N12" s="49">
        <f t="shared" si="17"/>
        <v>1.7</v>
      </c>
      <c r="O12" s="241">
        <f t="shared" si="18"/>
        <v>14.91</v>
      </c>
      <c r="P12" s="235">
        <f t="shared" si="87"/>
        <v>25.347000000000001</v>
      </c>
      <c r="Q12" s="236">
        <f t="shared" si="19"/>
        <v>0.30134012345679018</v>
      </c>
      <c r="R12" s="237">
        <f t="shared" si="0"/>
        <v>20.000000000000036</v>
      </c>
      <c r="S12" s="261">
        <f t="shared" si="20"/>
        <v>0.73343888888889097</v>
      </c>
      <c r="T12" s="61" t="s">
        <v>42</v>
      </c>
      <c r="U12" s="3">
        <v>0.48263888888888923</v>
      </c>
      <c r="V12" s="3">
        <v>0.52430555555555591</v>
      </c>
      <c r="W12" s="241">
        <f t="shared" si="106"/>
        <v>15.000000000000107</v>
      </c>
      <c r="X12" s="49">
        <f t="shared" si="21"/>
        <v>1.7</v>
      </c>
      <c r="Y12" s="241">
        <f t="shared" si="22"/>
        <v>15.49</v>
      </c>
      <c r="Z12" s="235">
        <f t="shared" si="88"/>
        <v>26.332999999999998</v>
      </c>
      <c r="AA12" s="236">
        <f t="shared" si="23"/>
        <v>0.25659506172839514</v>
      </c>
      <c r="AB12" s="237">
        <f t="shared" si="1"/>
        <v>20.000000000000142</v>
      </c>
      <c r="AC12" s="244">
        <f t="shared" si="24"/>
        <v>0.68869382716049621</v>
      </c>
      <c r="AD12" s="61" t="s">
        <v>43</v>
      </c>
      <c r="AE12" s="3">
        <v>0.51388888888888917</v>
      </c>
      <c r="AF12" s="3">
        <v>0.53472222222222254</v>
      </c>
      <c r="AG12" s="241">
        <f t="shared" si="107"/>
        <v>14.999999999999947</v>
      </c>
      <c r="AH12" s="49">
        <f t="shared" si="25"/>
        <v>1.7</v>
      </c>
      <c r="AI12" s="241">
        <f t="shared" si="26"/>
        <v>14.91</v>
      </c>
      <c r="AJ12" s="235">
        <f t="shared" si="89"/>
        <v>25.347000000000001</v>
      </c>
      <c r="AK12" s="236">
        <f t="shared" si="27"/>
        <v>0.30134012345679018</v>
      </c>
      <c r="AL12" s="237">
        <f t="shared" si="2"/>
        <v>19.999999999999929</v>
      </c>
      <c r="AM12" s="261">
        <f t="shared" si="28"/>
        <v>0.73343888888889075</v>
      </c>
      <c r="AN12" s="61" t="s">
        <v>42</v>
      </c>
      <c r="AO12" s="3">
        <v>0.49305555555555591</v>
      </c>
      <c r="AP12" s="3">
        <v>0.53472222222222254</v>
      </c>
      <c r="AQ12" s="241">
        <f t="shared" si="108"/>
        <v>15.000000000000107</v>
      </c>
      <c r="AR12" s="49">
        <f t="shared" si="29"/>
        <v>1.7</v>
      </c>
      <c r="AS12" s="241">
        <f t="shared" si="30"/>
        <v>15.49</v>
      </c>
      <c r="AT12" s="235">
        <f t="shared" si="90"/>
        <v>26.332999999999998</v>
      </c>
      <c r="AU12" s="236">
        <f t="shared" si="31"/>
        <v>0.26948024691358025</v>
      </c>
      <c r="AV12" s="237">
        <f t="shared" si="3"/>
        <v>20.000000000000142</v>
      </c>
      <c r="AW12" s="261">
        <f t="shared" si="32"/>
        <v>0.70157901234568143</v>
      </c>
      <c r="AX12" s="61" t="s">
        <v>43</v>
      </c>
      <c r="AY12" s="81">
        <v>0.5243055555555558</v>
      </c>
      <c r="AZ12" s="3">
        <v>0.54513888888888917</v>
      </c>
      <c r="BA12" s="241">
        <f t="shared" si="109"/>
        <v>14.999999999999947</v>
      </c>
      <c r="BB12" s="49">
        <f t="shared" si="33"/>
        <v>1.7</v>
      </c>
      <c r="BC12" s="241">
        <f t="shared" si="34"/>
        <v>14.91</v>
      </c>
      <c r="BD12" s="235">
        <f t="shared" si="91"/>
        <v>25.347000000000001</v>
      </c>
      <c r="BE12" s="236">
        <f t="shared" si="35"/>
        <v>0.30134012345679018</v>
      </c>
      <c r="BF12" s="237">
        <f t="shared" si="4"/>
        <v>19.999999999999929</v>
      </c>
      <c r="BG12" s="261">
        <f t="shared" si="36"/>
        <v>0.73343888888889119</v>
      </c>
      <c r="BH12" s="61" t="s">
        <v>42</v>
      </c>
      <c r="BI12" s="3">
        <v>0.50347222222222254</v>
      </c>
      <c r="BJ12" s="3">
        <v>0.54513888888888917</v>
      </c>
      <c r="BK12" s="241">
        <f t="shared" si="110"/>
        <v>15.000000000000027</v>
      </c>
      <c r="BL12" s="49">
        <f t="shared" si="37"/>
        <v>1.98</v>
      </c>
      <c r="BM12" s="241">
        <f t="shared" si="38"/>
        <v>15.49</v>
      </c>
      <c r="BN12" s="235">
        <f t="shared" si="92"/>
        <v>30.670200000000001</v>
      </c>
      <c r="BO12" s="236">
        <f t="shared" si="39"/>
        <v>0.26278703703703704</v>
      </c>
      <c r="BP12" s="237">
        <f t="shared" si="5"/>
        <v>20.000000000000036</v>
      </c>
      <c r="BQ12" s="261">
        <f t="shared" si="40"/>
        <v>0.69488580246913778</v>
      </c>
      <c r="BR12" s="61" t="s">
        <v>42</v>
      </c>
      <c r="BS12" s="81">
        <v>0.51388888888888917</v>
      </c>
      <c r="BT12" s="3">
        <v>0.5555555555555558</v>
      </c>
      <c r="BU12" s="241">
        <f t="shared" si="111"/>
        <v>14.999999999999947</v>
      </c>
      <c r="BV12" s="49">
        <f t="shared" si="41"/>
        <v>1.98</v>
      </c>
      <c r="BW12" s="241">
        <f t="shared" si="42"/>
        <v>15.49</v>
      </c>
      <c r="BX12" s="235">
        <f t="shared" si="93"/>
        <v>30.670200000000001</v>
      </c>
      <c r="BY12" s="236">
        <f t="shared" si="43"/>
        <v>0.26278703703703704</v>
      </c>
      <c r="BZ12" s="237">
        <f t="shared" si="6"/>
        <v>19.999999999999929</v>
      </c>
      <c r="CA12" s="261">
        <f t="shared" si="44"/>
        <v>0.69488580246913767</v>
      </c>
      <c r="CB12" s="61" t="s">
        <v>42</v>
      </c>
      <c r="CC12" s="81">
        <v>0.5243055555555558</v>
      </c>
      <c r="CD12" s="3">
        <v>0.56597222222222243</v>
      </c>
      <c r="CE12" s="241">
        <f t="shared" si="112"/>
        <v>14.999999999999787</v>
      </c>
      <c r="CF12" s="49">
        <f t="shared" si="45"/>
        <v>1.98</v>
      </c>
      <c r="CG12" s="241">
        <f t="shared" si="46"/>
        <v>15.49</v>
      </c>
      <c r="CH12" s="235">
        <f t="shared" si="94"/>
        <v>30.670200000000001</v>
      </c>
      <c r="CI12" s="236">
        <f t="shared" si="47"/>
        <v>0.26278703703703704</v>
      </c>
      <c r="CJ12" s="237">
        <f t="shared" si="7"/>
        <v>19.999999999999716</v>
      </c>
      <c r="CK12" s="261">
        <f t="shared" si="48"/>
        <v>0.694885802469137</v>
      </c>
      <c r="CL12" s="61" t="s">
        <v>43</v>
      </c>
      <c r="CM12" s="3">
        <v>0.61458333333333326</v>
      </c>
      <c r="CN12" s="3">
        <v>0.63541666666666663</v>
      </c>
      <c r="CO12" s="241">
        <f t="shared" si="113"/>
        <v>14.999999999999787</v>
      </c>
      <c r="CP12" s="49">
        <f t="shared" si="49"/>
        <v>1.56</v>
      </c>
      <c r="CQ12" s="241">
        <f t="shared" si="50"/>
        <v>14.91</v>
      </c>
      <c r="CR12" s="235">
        <f t="shared" si="95"/>
        <v>23.259600000000002</v>
      </c>
      <c r="CS12" s="236">
        <f t="shared" si="51"/>
        <v>0.3273611111111111</v>
      </c>
      <c r="CT12" s="237">
        <f t="shared" si="8"/>
        <v>19.999999999999716</v>
      </c>
      <c r="CU12" s="261">
        <f t="shared" si="52"/>
        <v>0.75945987654320946</v>
      </c>
      <c r="CV12" s="61" t="s">
        <v>42</v>
      </c>
      <c r="CW12" s="3">
        <v>0.59375</v>
      </c>
      <c r="CX12" s="3">
        <v>0.63541666666666663</v>
      </c>
      <c r="CY12" s="241">
        <f t="shared" si="114"/>
        <v>14.999999999999787</v>
      </c>
      <c r="CZ12" s="49">
        <f t="shared" si="53"/>
        <v>1.7</v>
      </c>
      <c r="DA12" s="241">
        <f t="shared" si="54"/>
        <v>15.49</v>
      </c>
      <c r="DB12" s="235">
        <f t="shared" si="96"/>
        <v>26.332999999999998</v>
      </c>
      <c r="DC12" s="236">
        <f t="shared" si="55"/>
        <v>0.28905864197530873</v>
      </c>
      <c r="DD12" s="237">
        <f t="shared" si="9"/>
        <v>19.999999999999716</v>
      </c>
      <c r="DE12" s="244">
        <f t="shared" si="56"/>
        <v>0.72115740740740708</v>
      </c>
      <c r="DF12" s="60" t="s">
        <v>43</v>
      </c>
      <c r="DG12" s="3">
        <v>0.62499999999999989</v>
      </c>
      <c r="DH12" s="3">
        <v>0.64583333333333326</v>
      </c>
      <c r="DI12" s="241">
        <f t="shared" si="115"/>
        <v>14.999999999999787</v>
      </c>
      <c r="DJ12" s="49">
        <f t="shared" si="57"/>
        <v>1.56</v>
      </c>
      <c r="DK12" s="241">
        <f t="shared" si="58"/>
        <v>14.91</v>
      </c>
      <c r="DL12" s="235">
        <f t="shared" si="97"/>
        <v>23.259600000000002</v>
      </c>
      <c r="DM12" s="236">
        <f t="shared" si="59"/>
        <v>0.33380370370370371</v>
      </c>
      <c r="DN12" s="237">
        <f t="shared" si="10"/>
        <v>19.999999999999716</v>
      </c>
      <c r="DO12" s="244">
        <f t="shared" si="60"/>
        <v>0.76590246913580151</v>
      </c>
      <c r="DP12" s="49" t="s">
        <v>42</v>
      </c>
      <c r="DQ12" s="3">
        <v>0.60416666666666663</v>
      </c>
      <c r="DR12" s="3">
        <v>0.64583333333333326</v>
      </c>
      <c r="DS12" s="241">
        <f t="shared" si="116"/>
        <v>14.999999999999787</v>
      </c>
      <c r="DT12" s="49">
        <f t="shared" si="61"/>
        <v>1.7</v>
      </c>
      <c r="DU12" s="241">
        <f t="shared" si="62"/>
        <v>15.49</v>
      </c>
      <c r="DV12" s="235">
        <f t="shared" si="98"/>
        <v>26.332999999999998</v>
      </c>
      <c r="DW12" s="236">
        <f t="shared" si="63"/>
        <v>0.28905864197530873</v>
      </c>
      <c r="DX12" s="237">
        <f t="shared" si="11"/>
        <v>19.999999999999716</v>
      </c>
      <c r="DY12" s="244">
        <f t="shared" si="64"/>
        <v>0.72115740740740708</v>
      </c>
      <c r="DZ12" s="49" t="s">
        <v>43</v>
      </c>
      <c r="EA12" s="3">
        <v>0.63541666666666652</v>
      </c>
      <c r="EB12" s="3">
        <v>0.65624999999999989</v>
      </c>
      <c r="EC12" s="241">
        <f t="shared" si="117"/>
        <v>14.999999999999787</v>
      </c>
      <c r="ED12" s="49">
        <f t="shared" si="65"/>
        <v>1.56</v>
      </c>
      <c r="EE12" s="241">
        <f t="shared" si="66"/>
        <v>14.91</v>
      </c>
      <c r="EF12" s="235">
        <f t="shared" si="99"/>
        <v>23.259600000000002</v>
      </c>
      <c r="EG12" s="236">
        <f t="shared" si="67"/>
        <v>0.33380370370370388</v>
      </c>
      <c r="EH12" s="237">
        <f t="shared" si="12"/>
        <v>19.999999999999716</v>
      </c>
      <c r="EI12" s="244">
        <f t="shared" si="68"/>
        <v>0.76590246913580173</v>
      </c>
      <c r="EJ12" s="61" t="s">
        <v>42</v>
      </c>
      <c r="EK12" s="3">
        <v>0.61458333333333326</v>
      </c>
      <c r="EL12" s="3">
        <v>0.65624999999999989</v>
      </c>
      <c r="EM12" s="241">
        <f t="shared" si="118"/>
        <v>14.999999999999787</v>
      </c>
      <c r="EN12" s="49">
        <f t="shared" si="69"/>
        <v>1.7</v>
      </c>
      <c r="EO12" s="241">
        <f t="shared" si="70"/>
        <v>15.49</v>
      </c>
      <c r="EP12" s="235">
        <f t="shared" si="100"/>
        <v>26.332999999999998</v>
      </c>
      <c r="EQ12" s="236">
        <f t="shared" si="71"/>
        <v>0.28905864197530873</v>
      </c>
      <c r="ER12" s="237">
        <f t="shared" si="13"/>
        <v>19.999999999999716</v>
      </c>
      <c r="ES12" s="244">
        <f t="shared" si="72"/>
        <v>0.72115740740740641</v>
      </c>
      <c r="ET12" s="61" t="s">
        <v>42</v>
      </c>
      <c r="EU12" s="3">
        <v>0.62499999999999989</v>
      </c>
      <c r="EV12" s="3">
        <v>0.66666666666666652</v>
      </c>
      <c r="EW12" s="241">
        <f t="shared" si="119"/>
        <v>14.999999999999787</v>
      </c>
      <c r="EX12" s="49">
        <f t="shared" si="73"/>
        <v>1.7</v>
      </c>
      <c r="EY12" s="241">
        <f t="shared" si="74"/>
        <v>15.49</v>
      </c>
      <c r="EZ12" s="235">
        <f t="shared" si="101"/>
        <v>26.332999999999998</v>
      </c>
      <c r="FA12" s="236">
        <f t="shared" si="75"/>
        <v>0.30244506172839514</v>
      </c>
      <c r="FB12" s="237">
        <f t="shared" si="14"/>
        <v>19.999999999999716</v>
      </c>
      <c r="FC12" s="244">
        <f t="shared" si="76"/>
        <v>0.73454382716049282</v>
      </c>
      <c r="FD12" s="61" t="s">
        <v>42</v>
      </c>
      <c r="FE12" s="3">
        <v>0.63541666666666652</v>
      </c>
      <c r="FF12" s="3">
        <v>0.67708333333333315</v>
      </c>
      <c r="FG12" s="241">
        <f t="shared" si="120"/>
        <v>14.999999999999787</v>
      </c>
      <c r="FH12" s="49">
        <f t="shared" si="77"/>
        <v>1.7</v>
      </c>
      <c r="FI12" s="241">
        <f t="shared" si="78"/>
        <v>15.49</v>
      </c>
      <c r="FJ12" s="235">
        <f t="shared" si="102"/>
        <v>26.332999999999998</v>
      </c>
      <c r="FK12" s="236">
        <f t="shared" si="79"/>
        <v>0.30244506172839514</v>
      </c>
      <c r="FL12" s="237">
        <f t="shared" si="15"/>
        <v>19.999999999999716</v>
      </c>
      <c r="FM12" s="244">
        <f t="shared" si="80"/>
        <v>0.73454382716049227</v>
      </c>
      <c r="FO12" s="483" t="s">
        <v>54</v>
      </c>
      <c r="FP12" s="484">
        <f>CU22</f>
        <v>0.54839958847735815</v>
      </c>
      <c r="FQ12" s="485">
        <f t="shared" si="81"/>
        <v>177.68146666666405</v>
      </c>
      <c r="FR12" s="485">
        <f t="shared" si="82"/>
        <v>146.31853333333595</v>
      </c>
      <c r="FS12" s="364">
        <f t="shared" si="103"/>
        <v>110</v>
      </c>
      <c r="FT12" s="491">
        <f>FU8</f>
        <v>8.1250000000000003E-2</v>
      </c>
      <c r="FU12" s="491">
        <f t="shared" si="83"/>
        <v>0.15763888888888888</v>
      </c>
      <c r="FV12">
        <v>8</v>
      </c>
      <c r="FW12" s="181">
        <f t="shared" si="104"/>
        <v>5.5555555555555549E-3</v>
      </c>
      <c r="FX12" s="501">
        <f t="shared" si="84"/>
        <v>80</v>
      </c>
      <c r="FY12" s="501">
        <f t="shared" si="16"/>
        <v>80</v>
      </c>
      <c r="FZ12" s="501">
        <f t="shared" si="16"/>
        <v>80</v>
      </c>
      <c r="GA12" s="501">
        <f t="shared" si="16"/>
        <v>80</v>
      </c>
      <c r="GB12" s="501">
        <f t="shared" si="16"/>
        <v>80</v>
      </c>
      <c r="GC12" s="501">
        <f t="shared" si="16"/>
        <v>80</v>
      </c>
      <c r="GD12" s="501" t="str">
        <f t="shared" si="16"/>
        <v/>
      </c>
      <c r="GE12" s="501" t="str">
        <f t="shared" si="16"/>
        <v/>
      </c>
      <c r="GF12" s="501" t="str">
        <f t="shared" si="16"/>
        <v/>
      </c>
      <c r="GG12" s="501" t="str">
        <f t="shared" si="16"/>
        <v/>
      </c>
      <c r="GH12" s="501" t="str">
        <f t="shared" si="16"/>
        <v/>
      </c>
      <c r="GI12" s="501" t="str">
        <f t="shared" si="16"/>
        <v/>
      </c>
      <c r="GJ12" s="501" t="str">
        <f t="shared" si="16"/>
        <v/>
      </c>
      <c r="GK12" s="501" t="str">
        <f t="shared" si="16"/>
        <v/>
      </c>
      <c r="GL12" s="501" t="str">
        <f t="shared" si="16"/>
        <v/>
      </c>
      <c r="GM12" s="501" t="str">
        <f t="shared" si="16"/>
        <v/>
      </c>
      <c r="GN12" s="501">
        <f t="shared" si="85"/>
        <v>480</v>
      </c>
      <c r="GO12" s="505">
        <f t="shared" si="86"/>
        <v>8</v>
      </c>
    </row>
    <row r="13" spans="2:197" ht="15" customHeight="1" x14ac:dyDescent="0.25">
      <c r="B13" s="61">
        <v>13</v>
      </c>
      <c r="C13" s="49">
        <f>'Média Passageiros'!AD12</f>
        <v>1.7</v>
      </c>
      <c r="D13" s="63">
        <f>'Média Passageiros'!AE12</f>
        <v>1.56</v>
      </c>
      <c r="F13" s="178" t="s">
        <v>107</v>
      </c>
      <c r="G13" s="1"/>
      <c r="H13" s="1">
        <v>80</v>
      </c>
      <c r="J13" s="61" t="s">
        <v>42</v>
      </c>
      <c r="K13" s="3">
        <v>0.53472222222222243</v>
      </c>
      <c r="L13" s="3">
        <v>0.57638888888888906</v>
      </c>
      <c r="M13" s="241">
        <f t="shared" si="105"/>
        <v>14.999999999999787</v>
      </c>
      <c r="N13" s="49">
        <f t="shared" si="17"/>
        <v>1.98</v>
      </c>
      <c r="O13" s="241">
        <f t="shared" si="18"/>
        <v>15.49</v>
      </c>
      <c r="P13" s="235">
        <f t="shared" si="87"/>
        <v>30.670200000000001</v>
      </c>
      <c r="Q13" s="236">
        <f t="shared" si="19"/>
        <v>0.20667901234567909</v>
      </c>
      <c r="R13" s="237">
        <f t="shared" si="0"/>
        <v>19.999999999999716</v>
      </c>
      <c r="S13" s="261">
        <f t="shared" si="20"/>
        <v>0.70050617283950745</v>
      </c>
      <c r="T13" s="61" t="s">
        <v>43</v>
      </c>
      <c r="U13" s="3">
        <v>0.53472222222222243</v>
      </c>
      <c r="V13" s="3">
        <v>0.5555555555555558</v>
      </c>
      <c r="W13" s="241">
        <f t="shared" si="106"/>
        <v>14.999999999999787</v>
      </c>
      <c r="X13" s="49">
        <f t="shared" si="21"/>
        <v>1.7</v>
      </c>
      <c r="Y13" s="241">
        <f t="shared" si="22"/>
        <v>14.91</v>
      </c>
      <c r="Z13" s="235">
        <f t="shared" si="88"/>
        <v>25.347000000000001</v>
      </c>
      <c r="AA13" s="236">
        <f t="shared" si="23"/>
        <v>0.17836358024691365</v>
      </c>
      <c r="AB13" s="237">
        <f t="shared" si="1"/>
        <v>19.999999999999716</v>
      </c>
      <c r="AC13" s="244">
        <f t="shared" si="24"/>
        <v>0.67219074074074214</v>
      </c>
      <c r="AD13" s="61" t="s">
        <v>42</v>
      </c>
      <c r="AE13" s="3">
        <v>0.54513888888888906</v>
      </c>
      <c r="AF13" s="3">
        <v>0.58680555555555569</v>
      </c>
      <c r="AG13" s="241">
        <f t="shared" si="107"/>
        <v>14.999999999999787</v>
      </c>
      <c r="AH13" s="49">
        <f t="shared" si="25"/>
        <v>1.7</v>
      </c>
      <c r="AI13" s="241">
        <f t="shared" si="26"/>
        <v>15.49</v>
      </c>
      <c r="AJ13" s="235">
        <f t="shared" si="89"/>
        <v>26.332999999999998</v>
      </c>
      <c r="AK13" s="236">
        <f t="shared" si="27"/>
        <v>0.2200654320987655</v>
      </c>
      <c r="AL13" s="237">
        <f t="shared" si="2"/>
        <v>19.999999999999716</v>
      </c>
      <c r="AM13" s="261">
        <f t="shared" si="28"/>
        <v>0.71389259259259352</v>
      </c>
      <c r="AN13" s="61" t="s">
        <v>43</v>
      </c>
      <c r="AO13" s="3">
        <v>0.54513888888888906</v>
      </c>
      <c r="AP13" s="3">
        <v>0.56597222222222243</v>
      </c>
      <c r="AQ13" s="241">
        <f t="shared" si="108"/>
        <v>14.999999999999787</v>
      </c>
      <c r="AR13" s="49">
        <f t="shared" si="29"/>
        <v>1.56</v>
      </c>
      <c r="AS13" s="241">
        <f t="shared" si="30"/>
        <v>14.91</v>
      </c>
      <c r="AT13" s="235">
        <f t="shared" si="90"/>
        <v>23.259600000000002</v>
      </c>
      <c r="AU13" s="236">
        <f t="shared" si="31"/>
        <v>0.19769135802469134</v>
      </c>
      <c r="AV13" s="237">
        <f t="shared" si="3"/>
        <v>19.999999999999716</v>
      </c>
      <c r="AW13" s="261">
        <f t="shared" si="32"/>
        <v>0.69151851851852009</v>
      </c>
      <c r="AX13" s="61" t="s">
        <v>42</v>
      </c>
      <c r="AY13" s="81">
        <v>0.55555555555555569</v>
      </c>
      <c r="AZ13" s="3">
        <v>0.59722222222222232</v>
      </c>
      <c r="BA13" s="241">
        <f t="shared" si="109"/>
        <v>14.999999999999787</v>
      </c>
      <c r="BB13" s="49">
        <f t="shared" si="33"/>
        <v>1.7</v>
      </c>
      <c r="BC13" s="241">
        <f t="shared" si="34"/>
        <v>15.49</v>
      </c>
      <c r="BD13" s="235">
        <f t="shared" si="91"/>
        <v>26.332999999999998</v>
      </c>
      <c r="BE13" s="236">
        <f t="shared" si="35"/>
        <v>0.2200654320987655</v>
      </c>
      <c r="BF13" s="237">
        <f t="shared" si="4"/>
        <v>19.999999999999716</v>
      </c>
      <c r="BG13" s="261">
        <f t="shared" si="36"/>
        <v>0.71389259259259408</v>
      </c>
      <c r="BH13" s="61" t="s">
        <v>43</v>
      </c>
      <c r="BI13" s="3">
        <v>0.55555555555555569</v>
      </c>
      <c r="BJ13" s="3">
        <v>0.57638888888888906</v>
      </c>
      <c r="BK13" s="241">
        <f t="shared" si="110"/>
        <v>14.999999999999787</v>
      </c>
      <c r="BL13" s="49">
        <f t="shared" si="37"/>
        <v>1.56</v>
      </c>
      <c r="BM13" s="241">
        <f t="shared" si="38"/>
        <v>14.91</v>
      </c>
      <c r="BN13" s="235">
        <f t="shared" si="92"/>
        <v>23.259600000000002</v>
      </c>
      <c r="BO13" s="236">
        <f t="shared" si="39"/>
        <v>0.19099814814814814</v>
      </c>
      <c r="BP13" s="237">
        <f t="shared" si="5"/>
        <v>19.999999999999716</v>
      </c>
      <c r="BQ13" s="261">
        <f t="shared" si="40"/>
        <v>0.68482530864197644</v>
      </c>
      <c r="BR13" s="61" t="s">
        <v>43</v>
      </c>
      <c r="BS13" s="3">
        <v>0.56597222222222232</v>
      </c>
      <c r="BT13" s="3">
        <v>0.58680555555555569</v>
      </c>
      <c r="BU13" s="241">
        <f t="shared" si="111"/>
        <v>14.999999999999787</v>
      </c>
      <c r="BV13" s="49">
        <f t="shared" si="41"/>
        <v>1.56</v>
      </c>
      <c r="BW13" s="241">
        <f t="shared" si="42"/>
        <v>14.91</v>
      </c>
      <c r="BX13" s="235">
        <f t="shared" si="93"/>
        <v>23.259600000000002</v>
      </c>
      <c r="BY13" s="236">
        <f t="shared" si="43"/>
        <v>0.19099814814814814</v>
      </c>
      <c r="BZ13" s="237">
        <f t="shared" si="6"/>
        <v>19.999999999999716</v>
      </c>
      <c r="CA13" s="261">
        <f t="shared" si="44"/>
        <v>0.68482530864197622</v>
      </c>
      <c r="CB13" s="61" t="s">
        <v>43</v>
      </c>
      <c r="CC13" s="3">
        <v>0.57638888888888895</v>
      </c>
      <c r="CD13" s="3">
        <v>0.59722222222222232</v>
      </c>
      <c r="CE13" s="241">
        <f t="shared" si="112"/>
        <v>14.999999999999787</v>
      </c>
      <c r="CF13" s="49">
        <f t="shared" si="45"/>
        <v>1.56</v>
      </c>
      <c r="CG13" s="241">
        <f t="shared" si="46"/>
        <v>14.91</v>
      </c>
      <c r="CH13" s="235">
        <f t="shared" si="94"/>
        <v>23.259600000000002</v>
      </c>
      <c r="CI13" s="236">
        <f t="shared" si="47"/>
        <v>0.19099814814814814</v>
      </c>
      <c r="CJ13" s="237">
        <f t="shared" si="7"/>
        <v>19.999999999999716</v>
      </c>
      <c r="CK13" s="261">
        <f t="shared" si="48"/>
        <v>0.68482530864197566</v>
      </c>
      <c r="CL13" s="61" t="s">
        <v>42</v>
      </c>
      <c r="CM13" s="3">
        <v>0.64583333333333315</v>
      </c>
      <c r="CN13" s="3">
        <v>0.68749999999999978</v>
      </c>
      <c r="CO13" s="241">
        <f t="shared" si="113"/>
        <v>14.999999999999787</v>
      </c>
      <c r="CP13" s="49">
        <f t="shared" si="49"/>
        <v>1.7</v>
      </c>
      <c r="CQ13" s="241">
        <f t="shared" si="50"/>
        <v>15.49</v>
      </c>
      <c r="CR13" s="235">
        <f t="shared" si="95"/>
        <v>26.332999999999998</v>
      </c>
      <c r="CS13" s="236">
        <f t="shared" si="51"/>
        <v>0.24608641975308643</v>
      </c>
      <c r="CT13" s="237">
        <f t="shared" si="8"/>
        <v>19.999999999999716</v>
      </c>
      <c r="CU13" s="261">
        <f t="shared" si="52"/>
        <v>0.73991358024691223</v>
      </c>
      <c r="CV13" s="61" t="s">
        <v>43</v>
      </c>
      <c r="CW13" s="3">
        <v>0.64583333333333315</v>
      </c>
      <c r="CX13" s="3">
        <v>0.66666666666666652</v>
      </c>
      <c r="CY13" s="241">
        <f t="shared" si="114"/>
        <v>14.999999999999787</v>
      </c>
      <c r="CZ13" s="49">
        <f t="shared" si="53"/>
        <v>1.56</v>
      </c>
      <c r="DA13" s="241">
        <f t="shared" si="54"/>
        <v>14.91</v>
      </c>
      <c r="DB13" s="235">
        <f t="shared" si="96"/>
        <v>23.259600000000002</v>
      </c>
      <c r="DC13" s="236">
        <f t="shared" si="55"/>
        <v>0.21726975308641983</v>
      </c>
      <c r="DD13" s="237">
        <f t="shared" si="9"/>
        <v>19.999999999999716</v>
      </c>
      <c r="DE13" s="244">
        <f t="shared" si="56"/>
        <v>0.71109691358024563</v>
      </c>
      <c r="DF13" s="60" t="s">
        <v>42</v>
      </c>
      <c r="DG13" s="3">
        <v>0.65624999999999978</v>
      </c>
      <c r="DH13" s="3">
        <v>0.69791666666666641</v>
      </c>
      <c r="DI13" s="241">
        <f t="shared" si="115"/>
        <v>14.999999999999787</v>
      </c>
      <c r="DJ13" s="49">
        <f t="shared" si="57"/>
        <v>1.7</v>
      </c>
      <c r="DK13" s="241">
        <f t="shared" si="58"/>
        <v>15.49</v>
      </c>
      <c r="DL13" s="235">
        <f t="shared" si="97"/>
        <v>26.332999999999998</v>
      </c>
      <c r="DM13" s="236">
        <f t="shared" si="59"/>
        <v>0.25252901234567904</v>
      </c>
      <c r="DN13" s="237">
        <f t="shared" si="10"/>
        <v>19.999999999999716</v>
      </c>
      <c r="DO13" s="244">
        <f t="shared" si="60"/>
        <v>0.74635617283950428</v>
      </c>
      <c r="DP13" s="49" t="s">
        <v>43</v>
      </c>
      <c r="DQ13" s="3">
        <v>0.65624999999999978</v>
      </c>
      <c r="DR13" s="3">
        <v>0.67708333333333315</v>
      </c>
      <c r="DS13" s="241">
        <f t="shared" si="116"/>
        <v>14.999999999999787</v>
      </c>
      <c r="DT13" s="49">
        <f t="shared" si="61"/>
        <v>1.56</v>
      </c>
      <c r="DU13" s="241">
        <f t="shared" si="62"/>
        <v>14.91</v>
      </c>
      <c r="DV13" s="235">
        <f t="shared" si="98"/>
        <v>23.259600000000002</v>
      </c>
      <c r="DW13" s="236">
        <f t="shared" si="63"/>
        <v>0.21726975308641983</v>
      </c>
      <c r="DX13" s="237">
        <f t="shared" si="11"/>
        <v>19.999999999999716</v>
      </c>
      <c r="DY13" s="244">
        <f t="shared" si="64"/>
        <v>0.71109691358024563</v>
      </c>
      <c r="DZ13" s="49" t="s">
        <v>42</v>
      </c>
      <c r="EA13" s="3">
        <v>0.66666666666666641</v>
      </c>
      <c r="EB13" s="3">
        <v>0.70833333333333304</v>
      </c>
      <c r="EC13" s="241">
        <f t="shared" si="117"/>
        <v>14.999999999999787</v>
      </c>
      <c r="ED13" s="49">
        <f t="shared" si="65"/>
        <v>1.84</v>
      </c>
      <c r="EE13" s="241">
        <f t="shared" si="66"/>
        <v>15.49</v>
      </c>
      <c r="EF13" s="235">
        <f t="shared" si="99"/>
        <v>28.501600000000003</v>
      </c>
      <c r="EG13" s="236">
        <f t="shared" si="67"/>
        <v>0.245835802469136</v>
      </c>
      <c r="EH13" s="237">
        <f t="shared" si="12"/>
        <v>19.999999999999716</v>
      </c>
      <c r="EI13" s="244">
        <f t="shared" si="68"/>
        <v>0.73966296296296141</v>
      </c>
      <c r="EJ13" s="61" t="s">
        <v>43</v>
      </c>
      <c r="EK13" s="3">
        <v>0.66666666666666641</v>
      </c>
      <c r="EL13" s="3">
        <v>0.68749999999999978</v>
      </c>
      <c r="EM13" s="241">
        <f t="shared" si="118"/>
        <v>14.999999999999787</v>
      </c>
      <c r="EN13" s="49">
        <f t="shared" si="69"/>
        <v>1.7</v>
      </c>
      <c r="EO13" s="241">
        <f t="shared" si="70"/>
        <v>14.91</v>
      </c>
      <c r="EP13" s="235">
        <f t="shared" si="100"/>
        <v>25.347000000000001</v>
      </c>
      <c r="EQ13" s="236">
        <f t="shared" si="71"/>
        <v>0.21082716049382721</v>
      </c>
      <c r="ER13" s="237">
        <f t="shared" si="13"/>
        <v>19.999999999999716</v>
      </c>
      <c r="ES13" s="244">
        <f t="shared" si="72"/>
        <v>0.70465432098765246</v>
      </c>
      <c r="ET13" s="61" t="s">
        <v>43</v>
      </c>
      <c r="EU13" s="3">
        <v>0.67708333333333304</v>
      </c>
      <c r="EV13" s="3">
        <v>0.69791666666666641</v>
      </c>
      <c r="EW13" s="241">
        <f t="shared" si="119"/>
        <v>14.999999999999787</v>
      </c>
      <c r="EX13" s="49">
        <f t="shared" si="73"/>
        <v>1.7</v>
      </c>
      <c r="EY13" s="241">
        <f t="shared" si="74"/>
        <v>14.91</v>
      </c>
      <c r="EZ13" s="235">
        <f t="shared" si="101"/>
        <v>25.347000000000001</v>
      </c>
      <c r="FA13" s="236">
        <f t="shared" si="75"/>
        <v>0.22421358024691362</v>
      </c>
      <c r="FB13" s="237">
        <f t="shared" si="14"/>
        <v>19.999999999999716</v>
      </c>
      <c r="FC13" s="244">
        <f t="shared" si="76"/>
        <v>0.71804074074073887</v>
      </c>
      <c r="FD13" s="61" t="s">
        <v>43</v>
      </c>
      <c r="FE13" s="3">
        <v>0.68749999999999967</v>
      </c>
      <c r="FF13" s="3">
        <v>0.70833333333333304</v>
      </c>
      <c r="FG13" s="241">
        <f t="shared" si="120"/>
        <v>14.999999999999787</v>
      </c>
      <c r="FH13" s="49">
        <f t="shared" si="77"/>
        <v>1.7</v>
      </c>
      <c r="FI13" s="241">
        <f t="shared" si="78"/>
        <v>14.91</v>
      </c>
      <c r="FJ13" s="235">
        <f t="shared" si="102"/>
        <v>25.347000000000001</v>
      </c>
      <c r="FK13" s="236">
        <f t="shared" si="79"/>
        <v>0.22421358024691362</v>
      </c>
      <c r="FL13" s="237">
        <f t="shared" si="15"/>
        <v>19.999999999999716</v>
      </c>
      <c r="FM13" s="244">
        <f t="shared" si="80"/>
        <v>0.7180407407407382</v>
      </c>
      <c r="FO13" s="477" t="s">
        <v>55</v>
      </c>
      <c r="FP13" s="478">
        <f>DE22</f>
        <v>0.55486502057612319</v>
      </c>
      <c r="FQ13" s="365">
        <f t="shared" si="81"/>
        <v>179.7762666666639</v>
      </c>
      <c r="FR13" s="365">
        <f t="shared" si="82"/>
        <v>144.2237333333361</v>
      </c>
      <c r="FS13" s="364">
        <f t="shared" si="103"/>
        <v>109</v>
      </c>
      <c r="FT13" s="479">
        <f>FU9</f>
        <v>8.1250000000000003E-2</v>
      </c>
      <c r="FU13" s="491">
        <f t="shared" si="83"/>
        <v>0.15694444444444444</v>
      </c>
      <c r="FV13">
        <v>9</v>
      </c>
      <c r="FW13" s="181">
        <f t="shared" si="104"/>
        <v>6.2500000000000003E-3</v>
      </c>
      <c r="FX13" s="501">
        <f t="shared" si="84"/>
        <v>80</v>
      </c>
      <c r="FY13" s="501">
        <f t="shared" si="16"/>
        <v>80</v>
      </c>
      <c r="FZ13" s="501">
        <f t="shared" si="16"/>
        <v>80</v>
      </c>
      <c r="GA13" s="501">
        <f t="shared" si="16"/>
        <v>80</v>
      </c>
      <c r="GB13" s="501">
        <f t="shared" si="16"/>
        <v>80</v>
      </c>
      <c r="GC13" s="501">
        <f t="shared" si="16"/>
        <v>80</v>
      </c>
      <c r="GD13" s="501" t="str">
        <f t="shared" si="16"/>
        <v/>
      </c>
      <c r="GE13" s="501" t="str">
        <f t="shared" si="16"/>
        <v/>
      </c>
      <c r="GF13" s="501" t="str">
        <f t="shared" si="16"/>
        <v/>
      </c>
      <c r="GG13" s="501" t="str">
        <f t="shared" si="16"/>
        <v/>
      </c>
      <c r="GH13" s="501" t="str">
        <f t="shared" si="16"/>
        <v/>
      </c>
      <c r="GI13" s="501" t="str">
        <f t="shared" si="16"/>
        <v/>
      </c>
      <c r="GJ13" s="501" t="str">
        <f t="shared" si="16"/>
        <v/>
      </c>
      <c r="GK13" s="501" t="str">
        <f t="shared" si="16"/>
        <v/>
      </c>
      <c r="GL13" s="501" t="str">
        <f t="shared" si="16"/>
        <v/>
      </c>
      <c r="GM13" s="501" t="str">
        <f t="shared" si="16"/>
        <v/>
      </c>
      <c r="GN13" s="501">
        <f t="shared" si="85"/>
        <v>480</v>
      </c>
      <c r="GO13" s="505">
        <f t="shared" si="86"/>
        <v>8</v>
      </c>
    </row>
    <row r="14" spans="2:197" x14ac:dyDescent="0.25">
      <c r="B14" s="216">
        <v>14</v>
      </c>
      <c r="C14" s="222">
        <f>'Média Passageiros'!AD13</f>
        <v>1.7</v>
      </c>
      <c r="D14" s="217">
        <f>'Média Passageiros'!AE13</f>
        <v>1.56</v>
      </c>
      <c r="J14" s="61" t="s">
        <v>43</v>
      </c>
      <c r="K14" s="3">
        <v>0.58680555555555558</v>
      </c>
      <c r="L14" s="3">
        <v>0.60763888888888895</v>
      </c>
      <c r="M14" s="241">
        <f t="shared" si="105"/>
        <v>14.999999999999787</v>
      </c>
      <c r="N14" s="49">
        <f t="shared" si="17"/>
        <v>1.56</v>
      </c>
      <c r="O14" s="241">
        <f t="shared" si="18"/>
        <v>14.91</v>
      </c>
      <c r="P14" s="235">
        <f t="shared" si="87"/>
        <v>23.259600000000002</v>
      </c>
      <c r="Q14" s="236">
        <f t="shared" si="19"/>
        <v>0.13489012345679019</v>
      </c>
      <c r="R14" s="237">
        <f t="shared" si="0"/>
        <v>19.999999999999716</v>
      </c>
      <c r="S14" s="261">
        <f t="shared" si="20"/>
        <v>0.6904456790123461</v>
      </c>
      <c r="T14" s="61" t="s">
        <v>42</v>
      </c>
      <c r="U14" s="3">
        <v>0.56597222222222232</v>
      </c>
      <c r="V14" s="3">
        <v>0.60763888888888895</v>
      </c>
      <c r="W14" s="241">
        <f t="shared" si="106"/>
        <v>14.999999999999787</v>
      </c>
      <c r="X14" s="49">
        <f t="shared" si="21"/>
        <v>1.7</v>
      </c>
      <c r="Y14" s="241">
        <f t="shared" si="22"/>
        <v>15.49</v>
      </c>
      <c r="Z14" s="235">
        <f t="shared" si="88"/>
        <v>26.332999999999998</v>
      </c>
      <c r="AA14" s="236">
        <f t="shared" si="23"/>
        <v>9.7088888888888961E-2</v>
      </c>
      <c r="AB14" s="237">
        <f t="shared" si="1"/>
        <v>19.999999999999716</v>
      </c>
      <c r="AC14" s="244">
        <f t="shared" si="24"/>
        <v>0.65264444444444503</v>
      </c>
      <c r="AD14" s="61" t="s">
        <v>43</v>
      </c>
      <c r="AE14" s="3">
        <v>0.59722222222222221</v>
      </c>
      <c r="AF14" s="3">
        <v>0.61805555555555558</v>
      </c>
      <c r="AG14" s="241">
        <f t="shared" si="107"/>
        <v>14.999999999999787</v>
      </c>
      <c r="AH14" s="49">
        <f t="shared" si="25"/>
        <v>1.56</v>
      </c>
      <c r="AI14" s="241">
        <f t="shared" si="26"/>
        <v>14.91</v>
      </c>
      <c r="AJ14" s="235">
        <f t="shared" si="89"/>
        <v>23.259600000000002</v>
      </c>
      <c r="AK14" s="236">
        <f t="shared" si="27"/>
        <v>0.1482765432098766</v>
      </c>
      <c r="AL14" s="237">
        <f t="shared" si="2"/>
        <v>19.999999999999716</v>
      </c>
      <c r="AM14" s="261">
        <f t="shared" si="28"/>
        <v>0.70383209876543218</v>
      </c>
      <c r="AN14" s="61" t="s">
        <v>42</v>
      </c>
      <c r="AO14" s="3">
        <v>0.57638888888888895</v>
      </c>
      <c r="AP14" s="3">
        <v>0.61805555555555558</v>
      </c>
      <c r="AQ14" s="241">
        <f t="shared" si="108"/>
        <v>14.999999999999787</v>
      </c>
      <c r="AR14" s="49">
        <f t="shared" si="29"/>
        <v>1.7</v>
      </c>
      <c r="AS14" s="241">
        <f t="shared" si="30"/>
        <v>15.49</v>
      </c>
      <c r="AT14" s="235">
        <f t="shared" si="90"/>
        <v>26.332999999999998</v>
      </c>
      <c r="AU14" s="236">
        <f t="shared" si="31"/>
        <v>0.11641666666666665</v>
      </c>
      <c r="AV14" s="237">
        <f t="shared" si="3"/>
        <v>19.999999999999716</v>
      </c>
      <c r="AW14" s="261">
        <f t="shared" si="32"/>
        <v>0.67197222222222286</v>
      </c>
      <c r="AX14" s="61" t="s">
        <v>43</v>
      </c>
      <c r="AY14" s="81">
        <v>0.60763888888888884</v>
      </c>
      <c r="AZ14" s="3">
        <v>0.62847222222222221</v>
      </c>
      <c r="BA14" s="241">
        <f t="shared" si="109"/>
        <v>14.999999999999787</v>
      </c>
      <c r="BB14" s="49">
        <f t="shared" si="33"/>
        <v>1.56</v>
      </c>
      <c r="BC14" s="241">
        <f t="shared" si="34"/>
        <v>14.91</v>
      </c>
      <c r="BD14" s="235">
        <f t="shared" si="91"/>
        <v>23.259600000000002</v>
      </c>
      <c r="BE14" s="236">
        <f t="shared" si="35"/>
        <v>0.1482765432098766</v>
      </c>
      <c r="BF14" s="237">
        <f t="shared" si="4"/>
        <v>19.999999999999716</v>
      </c>
      <c r="BG14" s="261">
        <f t="shared" si="36"/>
        <v>0.70383209876543262</v>
      </c>
      <c r="BH14" s="61" t="s">
        <v>42</v>
      </c>
      <c r="BI14" s="3">
        <v>0.58680555555555558</v>
      </c>
      <c r="BJ14" s="3">
        <v>0.62847222222222221</v>
      </c>
      <c r="BK14" s="241">
        <f t="shared" si="110"/>
        <v>14.999999999999787</v>
      </c>
      <c r="BL14" s="49">
        <f t="shared" si="37"/>
        <v>1.7</v>
      </c>
      <c r="BM14" s="241">
        <f t="shared" si="38"/>
        <v>15.49</v>
      </c>
      <c r="BN14" s="235">
        <f t="shared" si="92"/>
        <v>26.332999999999998</v>
      </c>
      <c r="BO14" s="236">
        <f t="shared" si="39"/>
        <v>0.10972345679012345</v>
      </c>
      <c r="BP14" s="237">
        <f t="shared" si="5"/>
        <v>19.999999999999716</v>
      </c>
      <c r="BQ14" s="261">
        <f t="shared" si="40"/>
        <v>0.66527901234567921</v>
      </c>
      <c r="BR14" s="61" t="s">
        <v>42</v>
      </c>
      <c r="BS14" s="3">
        <v>0.59722222222222221</v>
      </c>
      <c r="BT14" s="3">
        <v>0.63888888888888884</v>
      </c>
      <c r="BU14" s="241">
        <f t="shared" si="111"/>
        <v>14.999999999999787</v>
      </c>
      <c r="BV14" s="49">
        <f t="shared" si="41"/>
        <v>1.7</v>
      </c>
      <c r="BW14" s="241">
        <f t="shared" si="42"/>
        <v>15.49</v>
      </c>
      <c r="BX14" s="235">
        <f t="shared" si="93"/>
        <v>26.332999999999998</v>
      </c>
      <c r="BY14" s="236">
        <f t="shared" si="43"/>
        <v>0.10972345679012345</v>
      </c>
      <c r="BZ14" s="237">
        <f t="shared" si="6"/>
        <v>19.999999999999716</v>
      </c>
      <c r="CA14" s="261">
        <f t="shared" si="44"/>
        <v>0.6652790123456791</v>
      </c>
      <c r="CB14" s="61" t="s">
        <v>42</v>
      </c>
      <c r="CC14" s="3">
        <v>0.60763888888888884</v>
      </c>
      <c r="CD14" s="3">
        <v>0.64930555555555547</v>
      </c>
      <c r="CE14" s="241">
        <f t="shared" si="112"/>
        <v>14.999999999999787</v>
      </c>
      <c r="CF14" s="49">
        <f t="shared" si="45"/>
        <v>1.7</v>
      </c>
      <c r="CG14" s="241">
        <f t="shared" si="46"/>
        <v>15.49</v>
      </c>
      <c r="CH14" s="235">
        <f t="shared" si="94"/>
        <v>26.332999999999998</v>
      </c>
      <c r="CI14" s="236">
        <f t="shared" si="47"/>
        <v>0.10972345679012345</v>
      </c>
      <c r="CJ14" s="237">
        <f t="shared" si="7"/>
        <v>19.999999999999716</v>
      </c>
      <c r="CK14" s="261">
        <f t="shared" si="48"/>
        <v>0.66527901234567843</v>
      </c>
      <c r="CL14" s="61" t="s">
        <v>43</v>
      </c>
      <c r="CM14" s="3">
        <v>0.6979166666666663</v>
      </c>
      <c r="CN14" s="3">
        <v>0.71874999999999967</v>
      </c>
      <c r="CO14" s="241">
        <f t="shared" si="113"/>
        <v>14.999999999999787</v>
      </c>
      <c r="CP14" s="49">
        <f t="shared" si="49"/>
        <v>1.7</v>
      </c>
      <c r="CQ14" s="241">
        <f t="shared" si="50"/>
        <v>14.91</v>
      </c>
      <c r="CR14" s="235">
        <f t="shared" si="95"/>
        <v>25.347000000000001</v>
      </c>
      <c r="CS14" s="236">
        <f t="shared" si="51"/>
        <v>0.16785493827160494</v>
      </c>
      <c r="CT14" s="237">
        <f t="shared" si="8"/>
        <v>19.999999999999716</v>
      </c>
      <c r="CU14" s="261">
        <f t="shared" si="52"/>
        <v>0.72341049382715827</v>
      </c>
      <c r="CV14" s="61" t="s">
        <v>42</v>
      </c>
      <c r="CW14" s="3">
        <v>0.67708333333333304</v>
      </c>
      <c r="CX14" s="3">
        <v>0.71874999999999967</v>
      </c>
      <c r="CY14" s="241">
        <f t="shared" si="114"/>
        <v>14.999999999999787</v>
      </c>
      <c r="CZ14" s="49">
        <f t="shared" si="53"/>
        <v>1.84</v>
      </c>
      <c r="DA14" s="241">
        <f t="shared" si="54"/>
        <v>15.49</v>
      </c>
      <c r="DB14" s="235">
        <f t="shared" si="96"/>
        <v>28.501600000000003</v>
      </c>
      <c r="DC14" s="236">
        <f t="shared" si="55"/>
        <v>0.12930185185185192</v>
      </c>
      <c r="DD14" s="237">
        <f t="shared" si="9"/>
        <v>19.999999999999716</v>
      </c>
      <c r="DE14" s="244">
        <f t="shared" si="56"/>
        <v>0.68485740740740531</v>
      </c>
      <c r="DF14" s="60" t="s">
        <v>43</v>
      </c>
      <c r="DG14" s="3">
        <v>0.70833333333333293</v>
      </c>
      <c r="DH14" s="3">
        <v>0.7291666666666663</v>
      </c>
      <c r="DI14" s="241">
        <f t="shared" si="115"/>
        <v>14.999999999999787</v>
      </c>
      <c r="DJ14" s="49">
        <f t="shared" si="57"/>
        <v>1.84</v>
      </c>
      <c r="DK14" s="241">
        <f t="shared" si="58"/>
        <v>14.91</v>
      </c>
      <c r="DL14" s="235">
        <f t="shared" si="97"/>
        <v>27.4344</v>
      </c>
      <c r="DM14" s="236">
        <f t="shared" si="59"/>
        <v>0.16785493827160494</v>
      </c>
      <c r="DN14" s="237">
        <f t="shared" si="10"/>
        <v>19.999999999999716</v>
      </c>
      <c r="DO14" s="244">
        <f t="shared" si="60"/>
        <v>0.72341049382715761</v>
      </c>
      <c r="DP14" s="49" t="s">
        <v>42</v>
      </c>
      <c r="DQ14" s="3">
        <v>0.68749999999999967</v>
      </c>
      <c r="DR14" s="3">
        <v>0.7291666666666663</v>
      </c>
      <c r="DS14" s="241">
        <f t="shared" si="116"/>
        <v>14.999999999999787</v>
      </c>
      <c r="DT14" s="49">
        <f t="shared" si="61"/>
        <v>1.84</v>
      </c>
      <c r="DU14" s="241">
        <f t="shared" si="62"/>
        <v>15.49</v>
      </c>
      <c r="DV14" s="235">
        <f t="shared" si="98"/>
        <v>28.501600000000003</v>
      </c>
      <c r="DW14" s="236">
        <f t="shared" si="63"/>
        <v>0.12930185185185192</v>
      </c>
      <c r="DX14" s="237">
        <f t="shared" si="11"/>
        <v>19.999999999999716</v>
      </c>
      <c r="DY14" s="244">
        <f t="shared" si="64"/>
        <v>0.68485740740740531</v>
      </c>
      <c r="DZ14" s="49" t="s">
        <v>43</v>
      </c>
      <c r="EA14" s="3">
        <v>0.71874999999999956</v>
      </c>
      <c r="EB14" s="3">
        <v>0.73958333333333293</v>
      </c>
      <c r="EC14" s="241">
        <f t="shared" si="117"/>
        <v>14.999999999999787</v>
      </c>
      <c r="ED14" s="49">
        <f t="shared" si="65"/>
        <v>1.84</v>
      </c>
      <c r="EE14" s="241">
        <f t="shared" si="66"/>
        <v>14.91</v>
      </c>
      <c r="EF14" s="235">
        <f t="shared" si="99"/>
        <v>27.4344</v>
      </c>
      <c r="EG14" s="236">
        <f t="shared" si="67"/>
        <v>0.16116172839506193</v>
      </c>
      <c r="EH14" s="237">
        <f t="shared" si="12"/>
        <v>19.999999999999716</v>
      </c>
      <c r="EI14" s="244">
        <f t="shared" si="68"/>
        <v>0.71671728395061485</v>
      </c>
      <c r="EJ14" s="61" t="s">
        <v>42</v>
      </c>
      <c r="EK14" s="3">
        <v>0.6979166666666663</v>
      </c>
      <c r="EL14" s="3">
        <v>0.73958333333333293</v>
      </c>
      <c r="EM14" s="241">
        <f t="shared" si="118"/>
        <v>14.999999999999787</v>
      </c>
      <c r="EN14" s="49">
        <f t="shared" si="69"/>
        <v>1.84</v>
      </c>
      <c r="EO14" s="241">
        <f t="shared" si="70"/>
        <v>15.49</v>
      </c>
      <c r="EP14" s="235">
        <f t="shared" si="100"/>
        <v>28.501600000000003</v>
      </c>
      <c r="EQ14" s="236">
        <f t="shared" si="71"/>
        <v>0.12285925925925932</v>
      </c>
      <c r="ER14" s="237">
        <f t="shared" si="13"/>
        <v>19.999999999999716</v>
      </c>
      <c r="ES14" s="244">
        <f t="shared" si="72"/>
        <v>0.67841481481481214</v>
      </c>
      <c r="ET14" s="61" t="s">
        <v>42</v>
      </c>
      <c r="EU14" s="3">
        <v>0.70833333333333293</v>
      </c>
      <c r="EV14" s="3">
        <v>0.74999999999999956</v>
      </c>
      <c r="EW14" s="241">
        <f t="shared" si="119"/>
        <v>14.999999999999787</v>
      </c>
      <c r="EX14" s="49">
        <f t="shared" si="73"/>
        <v>1.98</v>
      </c>
      <c r="EY14" s="241">
        <f t="shared" si="74"/>
        <v>15.49</v>
      </c>
      <c r="EZ14" s="235">
        <f t="shared" si="101"/>
        <v>30.670200000000001</v>
      </c>
      <c r="FA14" s="236">
        <f t="shared" si="75"/>
        <v>0.12955246913580251</v>
      </c>
      <c r="FB14" s="237">
        <f t="shared" si="14"/>
        <v>19.999999999999716</v>
      </c>
      <c r="FC14" s="244">
        <f t="shared" si="76"/>
        <v>0.68510802469135523</v>
      </c>
      <c r="FD14" s="61" t="s">
        <v>42</v>
      </c>
      <c r="FE14" s="3">
        <v>0.71874999999999956</v>
      </c>
      <c r="FF14" s="3">
        <v>0.76041666666666619</v>
      </c>
      <c r="FG14" s="241">
        <f t="shared" si="120"/>
        <v>14.999999999999787</v>
      </c>
      <c r="FH14" s="49">
        <f t="shared" si="77"/>
        <v>1.98</v>
      </c>
      <c r="FI14" s="241">
        <f t="shared" si="78"/>
        <v>15.49</v>
      </c>
      <c r="FJ14" s="235">
        <f t="shared" si="102"/>
        <v>30.670200000000001</v>
      </c>
      <c r="FK14" s="236">
        <f t="shared" si="79"/>
        <v>0.12955246913580251</v>
      </c>
      <c r="FL14" s="237">
        <f t="shared" si="15"/>
        <v>19.999999999999716</v>
      </c>
      <c r="FM14" s="244">
        <f t="shared" si="80"/>
        <v>0.68510802469135457</v>
      </c>
      <c r="FO14" s="477" t="s">
        <v>56</v>
      </c>
      <c r="FP14" s="478">
        <f>DO22</f>
        <v>0.56240390946501129</v>
      </c>
      <c r="FQ14" s="365">
        <f t="shared" si="81"/>
        <v>182.21886666666364</v>
      </c>
      <c r="FR14" s="365">
        <f t="shared" si="82"/>
        <v>141.78113333333636</v>
      </c>
      <c r="FS14" s="364">
        <f t="shared" si="103"/>
        <v>107</v>
      </c>
      <c r="FT14" s="479">
        <f>FU10</f>
        <v>0.16250000000000001</v>
      </c>
      <c r="FU14" s="491">
        <f t="shared" si="83"/>
        <v>0.23680555555555555</v>
      </c>
      <c r="FV14">
        <v>10</v>
      </c>
      <c r="FW14" s="181">
        <f t="shared" si="104"/>
        <v>6.9444444444444449E-3</v>
      </c>
      <c r="FX14" s="501">
        <f t="shared" si="84"/>
        <v>80</v>
      </c>
      <c r="FY14" s="501">
        <f t="shared" si="16"/>
        <v>80</v>
      </c>
      <c r="FZ14" s="501">
        <f t="shared" si="16"/>
        <v>80</v>
      </c>
      <c r="GA14" s="501">
        <f t="shared" si="16"/>
        <v>80</v>
      </c>
      <c r="GB14" s="501">
        <f t="shared" si="16"/>
        <v>80</v>
      </c>
      <c r="GC14" s="501">
        <f t="shared" si="16"/>
        <v>80</v>
      </c>
      <c r="GD14" s="501" t="str">
        <f t="shared" si="16"/>
        <v/>
      </c>
      <c r="GE14" s="501" t="str">
        <f t="shared" si="16"/>
        <v/>
      </c>
      <c r="GF14" s="501" t="str">
        <f t="shared" si="16"/>
        <v/>
      </c>
      <c r="GG14" s="501" t="str">
        <f t="shared" si="16"/>
        <v/>
      </c>
      <c r="GH14" s="501" t="str">
        <f t="shared" si="16"/>
        <v/>
      </c>
      <c r="GI14" s="501" t="str">
        <f t="shared" si="16"/>
        <v/>
      </c>
      <c r="GJ14" s="501" t="str">
        <f t="shared" si="16"/>
        <v/>
      </c>
      <c r="GK14" s="501" t="str">
        <f t="shared" si="16"/>
        <v/>
      </c>
      <c r="GL14" s="501" t="str">
        <f t="shared" si="16"/>
        <v/>
      </c>
      <c r="GM14" s="501" t="str">
        <f t="shared" si="16"/>
        <v/>
      </c>
      <c r="GN14" s="501">
        <f t="shared" si="85"/>
        <v>480</v>
      </c>
      <c r="GO14" s="505">
        <f t="shared" si="86"/>
        <v>8</v>
      </c>
    </row>
    <row r="15" spans="2:197" ht="15.75" thickBot="1" x14ac:dyDescent="0.3">
      <c r="B15" s="61">
        <v>15</v>
      </c>
      <c r="C15" s="49">
        <f>'Média Passageiros'!AD14</f>
        <v>1.7</v>
      </c>
      <c r="D15" s="63">
        <f>'Média Passageiros'!AE14</f>
        <v>1.56</v>
      </c>
      <c r="J15" s="61" t="s">
        <v>42</v>
      </c>
      <c r="K15" s="3">
        <v>0.61805555555555547</v>
      </c>
      <c r="L15" s="3">
        <v>0.6597222222222221</v>
      </c>
      <c r="M15" s="241">
        <f t="shared" si="105"/>
        <v>14.999999999999787</v>
      </c>
      <c r="N15" s="49">
        <f t="shared" si="17"/>
        <v>1.7</v>
      </c>
      <c r="O15" s="241">
        <f t="shared" si="18"/>
        <v>15.49</v>
      </c>
      <c r="P15" s="235">
        <f t="shared" si="87"/>
        <v>26.332999999999998</v>
      </c>
      <c r="Q15" s="236">
        <f t="shared" si="19"/>
        <v>5.36154320987655E-2</v>
      </c>
      <c r="R15" s="237">
        <f t="shared" si="0"/>
        <v>19.999999999999716</v>
      </c>
      <c r="S15" s="261">
        <f t="shared" si="20"/>
        <v>0.67089938271604888</v>
      </c>
      <c r="T15" s="61" t="s">
        <v>43</v>
      </c>
      <c r="U15" s="3">
        <v>0.61805555555555547</v>
      </c>
      <c r="V15" s="3">
        <v>0.63888888888888884</v>
      </c>
      <c r="W15" s="241">
        <f t="shared" si="106"/>
        <v>14.999999999999787</v>
      </c>
      <c r="X15" s="49">
        <f t="shared" si="21"/>
        <v>1.56</v>
      </c>
      <c r="Y15" s="241">
        <f t="shared" si="22"/>
        <v>14.91</v>
      </c>
      <c r="Z15" s="235">
        <f t="shared" si="88"/>
        <v>23.259600000000002</v>
      </c>
      <c r="AA15" s="236">
        <f t="shared" si="23"/>
        <v>2.5300000000000062E-2</v>
      </c>
      <c r="AB15" s="237">
        <f t="shared" si="1"/>
        <v>19.999999999999716</v>
      </c>
      <c r="AC15" s="244">
        <f t="shared" si="24"/>
        <v>0.64258395061728368</v>
      </c>
      <c r="AD15" s="61" t="s">
        <v>42</v>
      </c>
      <c r="AE15" s="3">
        <v>0.6284722222222221</v>
      </c>
      <c r="AF15" s="3">
        <v>0.67013888888888873</v>
      </c>
      <c r="AG15" s="241">
        <f t="shared" si="107"/>
        <v>14.999999999999787</v>
      </c>
      <c r="AH15" s="49">
        <f t="shared" si="25"/>
        <v>1.7</v>
      </c>
      <c r="AI15" s="241">
        <f t="shared" si="26"/>
        <v>15.49</v>
      </c>
      <c r="AJ15" s="235">
        <f t="shared" si="89"/>
        <v>26.332999999999998</v>
      </c>
      <c r="AK15" s="236">
        <f t="shared" si="27"/>
        <v>6.700185185185191E-2</v>
      </c>
      <c r="AL15" s="237">
        <f t="shared" si="2"/>
        <v>19.999999999999716</v>
      </c>
      <c r="AM15" s="261">
        <f t="shared" si="28"/>
        <v>0.68428580246913495</v>
      </c>
      <c r="AN15" s="61" t="s">
        <v>43</v>
      </c>
      <c r="AO15" s="3">
        <v>0.6284722222222221</v>
      </c>
      <c r="AP15" s="3">
        <v>0.64930555555555547</v>
      </c>
      <c r="AQ15" s="241">
        <f t="shared" si="108"/>
        <v>14.999999999999787</v>
      </c>
      <c r="AR15" s="49">
        <f t="shared" si="29"/>
        <v>1.56</v>
      </c>
      <c r="AS15" s="241">
        <f t="shared" si="30"/>
        <v>14.91</v>
      </c>
      <c r="AT15" s="235">
        <f t="shared" si="90"/>
        <v>23.259600000000002</v>
      </c>
      <c r="AU15" s="236">
        <f t="shared" si="31"/>
        <v>4.4627777777777752E-2</v>
      </c>
      <c r="AV15" s="237">
        <f t="shared" si="3"/>
        <v>19.999999999999716</v>
      </c>
      <c r="AW15" s="261">
        <f t="shared" si="32"/>
        <v>0.66191172839506141</v>
      </c>
      <c r="AX15" s="61" t="s">
        <v>42</v>
      </c>
      <c r="AY15" s="81">
        <v>0.63888888888888873</v>
      </c>
      <c r="AZ15" s="3">
        <v>0.68055555555555536</v>
      </c>
      <c r="BA15" s="241">
        <f t="shared" si="109"/>
        <v>14.999999999999787</v>
      </c>
      <c r="BB15" s="49">
        <f t="shared" si="33"/>
        <v>1.7</v>
      </c>
      <c r="BC15" s="241">
        <f t="shared" si="34"/>
        <v>15.49</v>
      </c>
      <c r="BD15" s="235">
        <f t="shared" si="91"/>
        <v>26.332999999999998</v>
      </c>
      <c r="BE15" s="236">
        <f t="shared" si="35"/>
        <v>6.700185185185191E-2</v>
      </c>
      <c r="BF15" s="237">
        <f t="shared" si="4"/>
        <v>19.999999999999716</v>
      </c>
      <c r="BG15" s="261">
        <f t="shared" si="36"/>
        <v>0.6842858024691354</v>
      </c>
      <c r="BH15" s="61" t="s">
        <v>43</v>
      </c>
      <c r="BI15" s="3">
        <v>0.63888888888888873</v>
      </c>
      <c r="BJ15" s="3">
        <v>0.6597222222222221</v>
      </c>
      <c r="BK15" s="241">
        <f t="shared" si="110"/>
        <v>14.999999999999787</v>
      </c>
      <c r="BL15" s="49">
        <f t="shared" si="37"/>
        <v>1.56</v>
      </c>
      <c r="BM15" s="241">
        <f t="shared" si="38"/>
        <v>14.91</v>
      </c>
      <c r="BN15" s="235">
        <f t="shared" si="92"/>
        <v>23.259600000000002</v>
      </c>
      <c r="BO15" s="236">
        <f t="shared" si="39"/>
        <v>3.7934567901234548E-2</v>
      </c>
      <c r="BP15" s="237">
        <f t="shared" si="5"/>
        <v>19.999999999999716</v>
      </c>
      <c r="BQ15" s="261">
        <f t="shared" si="40"/>
        <v>0.65521851851851776</v>
      </c>
      <c r="BR15" s="61" t="s">
        <v>43</v>
      </c>
      <c r="BS15" s="3">
        <v>0.64930555555555536</v>
      </c>
      <c r="BT15" s="3">
        <v>0.67013888888888873</v>
      </c>
      <c r="BU15" s="241">
        <f t="shared" si="111"/>
        <v>14.999999999999787</v>
      </c>
      <c r="BV15" s="49">
        <f t="shared" si="41"/>
        <v>1.56</v>
      </c>
      <c r="BW15" s="241">
        <f t="shared" si="42"/>
        <v>14.91</v>
      </c>
      <c r="BX15" s="235">
        <f t="shared" si="93"/>
        <v>23.259600000000002</v>
      </c>
      <c r="BY15" s="236">
        <f t="shared" si="43"/>
        <v>3.7934567901234548E-2</v>
      </c>
      <c r="BZ15" s="237">
        <f t="shared" si="6"/>
        <v>19.999999999999716</v>
      </c>
      <c r="CA15" s="261">
        <f t="shared" si="44"/>
        <v>0.65521851851851765</v>
      </c>
      <c r="CB15" s="61" t="s">
        <v>43</v>
      </c>
      <c r="CC15" s="3">
        <v>0.65972222222222199</v>
      </c>
      <c r="CD15" s="3">
        <v>0.68055555555555536</v>
      </c>
      <c r="CE15" s="241">
        <f t="shared" si="112"/>
        <v>14.999999999999787</v>
      </c>
      <c r="CF15" s="49">
        <f t="shared" si="45"/>
        <v>1.56</v>
      </c>
      <c r="CG15" s="241">
        <f t="shared" si="46"/>
        <v>14.91</v>
      </c>
      <c r="CH15" s="235">
        <f t="shared" si="94"/>
        <v>23.259600000000002</v>
      </c>
      <c r="CI15" s="236">
        <f t="shared" si="47"/>
        <v>3.7934567901234548E-2</v>
      </c>
      <c r="CJ15" s="237">
        <f t="shared" si="7"/>
        <v>19.999999999999716</v>
      </c>
      <c r="CK15" s="261">
        <f t="shared" si="48"/>
        <v>0.65521851851851709</v>
      </c>
      <c r="CL15" s="61" t="s">
        <v>42</v>
      </c>
      <c r="CM15" s="3">
        <v>0.72916666666666619</v>
      </c>
      <c r="CN15" s="3">
        <v>0.77083333333333282</v>
      </c>
      <c r="CO15" s="241">
        <f t="shared" si="113"/>
        <v>14.999999999999787</v>
      </c>
      <c r="CP15" s="49">
        <f t="shared" si="49"/>
        <v>1.98</v>
      </c>
      <c r="CQ15" s="241">
        <f t="shared" si="50"/>
        <v>15.49</v>
      </c>
      <c r="CR15" s="235">
        <f t="shared" si="95"/>
        <v>30.670200000000001</v>
      </c>
      <c r="CS15" s="236">
        <f t="shared" si="51"/>
        <v>7.3193827160493816E-2</v>
      </c>
      <c r="CT15" s="237">
        <f t="shared" si="8"/>
        <v>19.999999999999716</v>
      </c>
      <c r="CU15" s="261">
        <f t="shared" si="52"/>
        <v>0.69047777777777475</v>
      </c>
      <c r="CV15" s="61" t="s">
        <v>43</v>
      </c>
      <c r="CW15" s="3">
        <v>0.72916666666666619</v>
      </c>
      <c r="CX15" s="3">
        <v>0.74999999999999956</v>
      </c>
      <c r="CY15" s="241">
        <f t="shared" si="114"/>
        <v>14.999999999999787</v>
      </c>
      <c r="CZ15" s="49">
        <f t="shared" si="53"/>
        <v>1.84</v>
      </c>
      <c r="DA15" s="241">
        <f t="shared" si="54"/>
        <v>14.91</v>
      </c>
      <c r="DB15" s="235">
        <f t="shared" si="96"/>
        <v>27.4344</v>
      </c>
      <c r="DC15" s="236">
        <f t="shared" si="55"/>
        <v>4.4627777777777843E-2</v>
      </c>
      <c r="DD15" s="237">
        <f t="shared" si="9"/>
        <v>19.999999999999716</v>
      </c>
      <c r="DE15" s="244">
        <f t="shared" si="56"/>
        <v>0.66191172839505874</v>
      </c>
      <c r="DF15" s="60" t="s">
        <v>42</v>
      </c>
      <c r="DG15" s="3">
        <v>0.73958333333333282</v>
      </c>
      <c r="DH15" s="3">
        <v>0.78124999999999944</v>
      </c>
      <c r="DI15" s="241">
        <f t="shared" si="115"/>
        <v>14.999999999999787</v>
      </c>
      <c r="DJ15" s="49">
        <f t="shared" si="57"/>
        <v>1.98</v>
      </c>
      <c r="DK15" s="241">
        <f t="shared" si="58"/>
        <v>15.49</v>
      </c>
      <c r="DL15" s="235">
        <f t="shared" si="97"/>
        <v>30.670200000000001</v>
      </c>
      <c r="DM15" s="236">
        <f t="shared" si="59"/>
        <v>7.3193827160493816E-2</v>
      </c>
      <c r="DN15" s="237">
        <f t="shared" si="10"/>
        <v>19.999999999999716</v>
      </c>
      <c r="DO15" s="244">
        <f t="shared" si="60"/>
        <v>0.69047777777777397</v>
      </c>
      <c r="DP15" s="49" t="s">
        <v>43</v>
      </c>
      <c r="DQ15" s="3">
        <v>0.73958333333333282</v>
      </c>
      <c r="DR15" s="3">
        <v>0.76041666666666619</v>
      </c>
      <c r="DS15" s="241">
        <f t="shared" si="116"/>
        <v>14.999999999999787</v>
      </c>
      <c r="DT15" s="49">
        <f t="shared" si="61"/>
        <v>1.84</v>
      </c>
      <c r="DU15" s="241">
        <f t="shared" si="62"/>
        <v>14.91</v>
      </c>
      <c r="DV15" s="235">
        <f t="shared" si="98"/>
        <v>27.4344</v>
      </c>
      <c r="DW15" s="236">
        <f t="shared" si="63"/>
        <v>4.4627777777777843E-2</v>
      </c>
      <c r="DX15" s="237">
        <f t="shared" si="11"/>
        <v>19.999999999999716</v>
      </c>
      <c r="DY15" s="244">
        <f t="shared" si="64"/>
        <v>0.66191172839505874</v>
      </c>
      <c r="DZ15" s="49" t="s">
        <v>42</v>
      </c>
      <c r="EA15" s="3">
        <v>0.74999999999999944</v>
      </c>
      <c r="EB15" s="3">
        <v>0.79166666666666607</v>
      </c>
      <c r="EC15" s="241">
        <f t="shared" si="117"/>
        <v>14.999999999999787</v>
      </c>
      <c r="ED15" s="49">
        <f t="shared" si="65"/>
        <v>1.98</v>
      </c>
      <c r="EE15" s="241">
        <f t="shared" si="66"/>
        <v>15.49</v>
      </c>
      <c r="EF15" s="235">
        <f t="shared" si="99"/>
        <v>30.670200000000001</v>
      </c>
      <c r="EG15" s="236">
        <f t="shared" si="67"/>
        <v>6.6500617283950805E-2</v>
      </c>
      <c r="EH15" s="237">
        <f t="shared" si="12"/>
        <v>19.999999999999716</v>
      </c>
      <c r="EI15" s="244">
        <f t="shared" si="68"/>
        <v>0.68378456790123121</v>
      </c>
      <c r="EJ15" s="61" t="s">
        <v>43</v>
      </c>
      <c r="EK15" s="3">
        <v>0.74999999999999944</v>
      </c>
      <c r="EL15" s="3">
        <v>0.77083333333333282</v>
      </c>
      <c r="EM15" s="241">
        <f t="shared" si="118"/>
        <v>14.999999999999787</v>
      </c>
      <c r="EN15" s="49">
        <f t="shared" si="69"/>
        <v>1.7</v>
      </c>
      <c r="EO15" s="241">
        <f t="shared" si="70"/>
        <v>14.91</v>
      </c>
      <c r="EP15" s="235">
        <f t="shared" si="100"/>
        <v>25.347000000000001</v>
      </c>
      <c r="EQ15" s="236">
        <f t="shared" si="71"/>
        <v>4.4627777777777829E-2</v>
      </c>
      <c r="ER15" s="237">
        <f t="shared" si="13"/>
        <v>19.999999999999716</v>
      </c>
      <c r="ES15" s="244">
        <f t="shared" si="72"/>
        <v>0.66191172839505819</v>
      </c>
      <c r="ET15" s="61" t="s">
        <v>43</v>
      </c>
      <c r="EU15" s="3">
        <v>0.76041666666666607</v>
      </c>
      <c r="EV15" s="3">
        <v>0.78124999999999944</v>
      </c>
      <c r="EW15" s="241">
        <f t="shared" si="119"/>
        <v>14.999999999999787</v>
      </c>
      <c r="EX15" s="49">
        <f t="shared" si="73"/>
        <v>1.7</v>
      </c>
      <c r="EY15" s="241">
        <f t="shared" si="74"/>
        <v>14.91</v>
      </c>
      <c r="EZ15" s="235">
        <f t="shared" si="101"/>
        <v>25.347000000000001</v>
      </c>
      <c r="FA15" s="236">
        <f t="shared" si="75"/>
        <v>5.1320987654321033E-2</v>
      </c>
      <c r="FB15" s="237">
        <f t="shared" si="14"/>
        <v>19.999999999999716</v>
      </c>
      <c r="FC15" s="244">
        <f t="shared" si="76"/>
        <v>0.66860493827160117</v>
      </c>
      <c r="FD15" s="61" t="s">
        <v>43</v>
      </c>
      <c r="FE15" s="3">
        <v>0.7708333333333327</v>
      </c>
      <c r="FF15" s="3">
        <v>0.79166666666666607</v>
      </c>
      <c r="FG15" s="241">
        <f t="shared" si="120"/>
        <v>14.999999999999787</v>
      </c>
      <c r="FH15" s="49">
        <f t="shared" si="77"/>
        <v>1.7</v>
      </c>
      <c r="FI15" s="241">
        <f t="shared" si="78"/>
        <v>14.91</v>
      </c>
      <c r="FJ15" s="235">
        <f t="shared" si="102"/>
        <v>25.347000000000001</v>
      </c>
      <c r="FK15" s="236">
        <f t="shared" si="79"/>
        <v>5.1320987654321033E-2</v>
      </c>
      <c r="FL15" s="237">
        <f t="shared" si="15"/>
        <v>19.999999999999716</v>
      </c>
      <c r="FM15" s="244">
        <f t="shared" si="80"/>
        <v>0.66860493827160061</v>
      </c>
      <c r="FO15" s="224" t="s">
        <v>57</v>
      </c>
      <c r="FP15" s="480">
        <f>DY22</f>
        <v>0.55486502057612319</v>
      </c>
      <c r="FQ15" s="481">
        <f t="shared" si="81"/>
        <v>179.7762666666639</v>
      </c>
      <c r="FR15" s="481">
        <f t="shared" si="82"/>
        <v>144.2237333333361</v>
      </c>
      <c r="FS15" s="490">
        <f t="shared" si="103"/>
        <v>109</v>
      </c>
      <c r="FT15" s="482">
        <f>FU4</f>
        <v>8.4722222222222227E-2</v>
      </c>
      <c r="FU15" s="492">
        <f t="shared" si="83"/>
        <v>0.16041666666666665</v>
      </c>
      <c r="FV15">
        <v>11</v>
      </c>
      <c r="FW15" s="181">
        <f t="shared" si="104"/>
        <v>7.6388888888888886E-3</v>
      </c>
      <c r="FX15" s="501">
        <f t="shared" si="84"/>
        <v>80</v>
      </c>
      <c r="FY15" s="501">
        <f t="shared" si="16"/>
        <v>80</v>
      </c>
      <c r="FZ15" s="501">
        <f t="shared" si="16"/>
        <v>80</v>
      </c>
      <c r="GA15" s="501">
        <f t="shared" si="16"/>
        <v>80</v>
      </c>
      <c r="GB15" s="501">
        <f t="shared" si="16"/>
        <v>80</v>
      </c>
      <c r="GC15" s="501">
        <f t="shared" si="16"/>
        <v>80</v>
      </c>
      <c r="GD15" s="501" t="str">
        <f t="shared" si="16"/>
        <v/>
      </c>
      <c r="GE15" s="501" t="str">
        <f t="shared" si="16"/>
        <v/>
      </c>
      <c r="GF15" s="501" t="str">
        <f t="shared" si="16"/>
        <v/>
      </c>
      <c r="GG15" s="501" t="str">
        <f t="shared" si="16"/>
        <v/>
      </c>
      <c r="GH15" s="501" t="str">
        <f t="shared" si="16"/>
        <v/>
      </c>
      <c r="GI15" s="501" t="str">
        <f t="shared" si="16"/>
        <v/>
      </c>
      <c r="GJ15" s="501" t="str">
        <f t="shared" si="16"/>
        <v/>
      </c>
      <c r="GK15" s="501" t="str">
        <f t="shared" si="16"/>
        <v/>
      </c>
      <c r="GL15" s="501" t="str">
        <f t="shared" si="16"/>
        <v/>
      </c>
      <c r="GM15" s="501" t="str">
        <f t="shared" si="16"/>
        <v/>
      </c>
      <c r="GN15" s="501">
        <f t="shared" si="85"/>
        <v>480</v>
      </c>
      <c r="GO15" s="505">
        <f t="shared" si="86"/>
        <v>8</v>
      </c>
    </row>
    <row r="16" spans="2:197" x14ac:dyDescent="0.25">
      <c r="B16" s="216">
        <v>16</v>
      </c>
      <c r="C16" s="222">
        <f>'Média Passageiros'!AD15</f>
        <v>1.84</v>
      </c>
      <c r="D16" s="217">
        <f>'Média Passageiros'!AE15</f>
        <v>1.7</v>
      </c>
      <c r="J16" s="61" t="s">
        <v>43</v>
      </c>
      <c r="K16" s="3">
        <v>0.67013888888888862</v>
      </c>
      <c r="L16" s="3">
        <v>0.69097222222222199</v>
      </c>
      <c r="M16" s="241">
        <f t="shared" si="105"/>
        <v>14.999999999999787</v>
      </c>
      <c r="N16" s="49">
        <f t="shared" si="17"/>
        <v>1.7</v>
      </c>
      <c r="O16" s="241">
        <f t="shared" si="18"/>
        <v>14.91</v>
      </c>
      <c r="P16" s="235">
        <f t="shared" si="87"/>
        <v>25.347000000000001</v>
      </c>
      <c r="Q16" s="236">
        <f t="shared" si="19"/>
        <v>-2.4616049382715985E-2</v>
      </c>
      <c r="R16" s="237">
        <f t="shared" si="0"/>
        <v>19.999999999999716</v>
      </c>
      <c r="S16" s="261">
        <f t="shared" si="20"/>
        <v>0.65439629629629481</v>
      </c>
      <c r="T16" s="61" t="s">
        <v>42</v>
      </c>
      <c r="U16" s="3">
        <v>0.64930555555555536</v>
      </c>
      <c r="V16" s="3">
        <v>0.69097222222222199</v>
      </c>
      <c r="W16" s="241">
        <f t="shared" si="106"/>
        <v>14.999999999999787</v>
      </c>
      <c r="X16" s="49">
        <f t="shared" si="21"/>
        <v>1.7</v>
      </c>
      <c r="Y16" s="241">
        <f t="shared" si="22"/>
        <v>15.49</v>
      </c>
      <c r="Z16" s="235">
        <f t="shared" si="88"/>
        <v>26.332999999999998</v>
      </c>
      <c r="AA16" s="236">
        <f t="shared" si="23"/>
        <v>-5.5974691358024624E-2</v>
      </c>
      <c r="AB16" s="237">
        <f t="shared" si="1"/>
        <v>19.999999999999716</v>
      </c>
      <c r="AC16" s="244">
        <f t="shared" si="24"/>
        <v>0.62303765432098657</v>
      </c>
      <c r="AD16" s="61" t="s">
        <v>43</v>
      </c>
      <c r="AE16" s="3">
        <v>0.68055555555555525</v>
      </c>
      <c r="AF16" s="3">
        <v>0.70138888888888862</v>
      </c>
      <c r="AG16" s="241">
        <f t="shared" si="107"/>
        <v>14.999999999999787</v>
      </c>
      <c r="AH16" s="49">
        <f t="shared" si="25"/>
        <v>1.7</v>
      </c>
      <c r="AI16" s="241">
        <f t="shared" si="26"/>
        <v>14.91</v>
      </c>
      <c r="AJ16" s="235">
        <f t="shared" si="89"/>
        <v>25.347000000000001</v>
      </c>
      <c r="AK16" s="236">
        <f t="shared" si="27"/>
        <v>-1.1229629629629577E-2</v>
      </c>
      <c r="AL16" s="237">
        <f t="shared" si="2"/>
        <v>19.999999999999716</v>
      </c>
      <c r="AM16" s="261">
        <f t="shared" si="28"/>
        <v>0.667782716049381</v>
      </c>
      <c r="AN16" s="61" t="s">
        <v>42</v>
      </c>
      <c r="AO16" s="3">
        <v>0.65972222222222199</v>
      </c>
      <c r="AP16" s="3">
        <v>0.70138888888888862</v>
      </c>
      <c r="AQ16" s="241">
        <f t="shared" si="108"/>
        <v>14.999999999999787</v>
      </c>
      <c r="AR16" s="49">
        <f t="shared" si="29"/>
        <v>1.7</v>
      </c>
      <c r="AS16" s="241">
        <f t="shared" si="30"/>
        <v>15.49</v>
      </c>
      <c r="AT16" s="235">
        <f t="shared" si="90"/>
        <v>26.332999999999998</v>
      </c>
      <c r="AU16" s="236">
        <f t="shared" si="31"/>
        <v>-3.6646913580246937E-2</v>
      </c>
      <c r="AV16" s="237">
        <f t="shared" si="3"/>
        <v>19.999999999999716</v>
      </c>
      <c r="AW16" s="261">
        <f t="shared" si="32"/>
        <v>0.64236543209876429</v>
      </c>
      <c r="AX16" s="61" t="s">
        <v>43</v>
      </c>
      <c r="AY16" s="81">
        <v>0.69097222222222188</v>
      </c>
      <c r="AZ16" s="3">
        <v>0.71180555555555525</v>
      </c>
      <c r="BA16" s="241">
        <f t="shared" si="109"/>
        <v>14.999999999999787</v>
      </c>
      <c r="BB16" s="49">
        <f t="shared" si="33"/>
        <v>1.7</v>
      </c>
      <c r="BC16" s="241">
        <f t="shared" si="34"/>
        <v>14.91</v>
      </c>
      <c r="BD16" s="235">
        <f t="shared" si="91"/>
        <v>25.347000000000001</v>
      </c>
      <c r="BE16" s="236">
        <f t="shared" si="35"/>
        <v>-1.1229629629629577E-2</v>
      </c>
      <c r="BF16" s="237">
        <f t="shared" si="4"/>
        <v>19.999999999999716</v>
      </c>
      <c r="BG16" s="261">
        <f t="shared" si="36"/>
        <v>0.66778271604938144</v>
      </c>
      <c r="BH16" s="61" t="s">
        <v>42</v>
      </c>
      <c r="BI16" s="3">
        <v>0.67013888888888862</v>
      </c>
      <c r="BJ16" s="3">
        <v>0.71180555555555525</v>
      </c>
      <c r="BK16" s="241">
        <f t="shared" si="110"/>
        <v>14.999999999999787</v>
      </c>
      <c r="BL16" s="49">
        <f t="shared" si="37"/>
        <v>1.84</v>
      </c>
      <c r="BM16" s="241">
        <f t="shared" si="38"/>
        <v>15.49</v>
      </c>
      <c r="BN16" s="235">
        <f t="shared" si="92"/>
        <v>28.501600000000003</v>
      </c>
      <c r="BO16" s="236">
        <f t="shared" si="39"/>
        <v>-5.003333333333336E-2</v>
      </c>
      <c r="BP16" s="237">
        <f t="shared" si="5"/>
        <v>19.999999999999716</v>
      </c>
      <c r="BQ16" s="261">
        <f t="shared" si="40"/>
        <v>0.62897901234567744</v>
      </c>
      <c r="BR16" s="61" t="s">
        <v>42</v>
      </c>
      <c r="BS16" s="3">
        <v>0.68055555555555525</v>
      </c>
      <c r="BT16" s="3">
        <v>0.72222222222222188</v>
      </c>
      <c r="BU16" s="241">
        <f t="shared" si="111"/>
        <v>14.999999999999787</v>
      </c>
      <c r="BV16" s="49">
        <f t="shared" si="41"/>
        <v>1.84</v>
      </c>
      <c r="BW16" s="241">
        <f t="shared" si="42"/>
        <v>15.49</v>
      </c>
      <c r="BX16" s="235">
        <f t="shared" si="93"/>
        <v>28.501600000000003</v>
      </c>
      <c r="BY16" s="236">
        <f t="shared" si="43"/>
        <v>-5.003333333333336E-2</v>
      </c>
      <c r="BZ16" s="237">
        <f t="shared" si="6"/>
        <v>19.999999999999716</v>
      </c>
      <c r="CA16" s="261">
        <f t="shared" si="44"/>
        <v>0.62897901234567721</v>
      </c>
      <c r="CB16" s="61" t="s">
        <v>42</v>
      </c>
      <c r="CC16" s="3">
        <v>0.69097222222222188</v>
      </c>
      <c r="CD16" s="3">
        <v>0.73263888888888851</v>
      </c>
      <c r="CE16" s="241">
        <f t="shared" si="112"/>
        <v>14.999999999999787</v>
      </c>
      <c r="CF16" s="49">
        <f t="shared" si="45"/>
        <v>1.84</v>
      </c>
      <c r="CG16" s="241">
        <f t="shared" si="46"/>
        <v>15.49</v>
      </c>
      <c r="CH16" s="235">
        <f t="shared" si="94"/>
        <v>28.501600000000003</v>
      </c>
      <c r="CI16" s="236">
        <f t="shared" si="47"/>
        <v>-5.003333333333336E-2</v>
      </c>
      <c r="CJ16" s="237">
        <f t="shared" si="7"/>
        <v>19.999999999999716</v>
      </c>
      <c r="CK16" s="261">
        <f t="shared" si="48"/>
        <v>0.62897901234567666</v>
      </c>
      <c r="CL16" s="61" t="s">
        <v>43</v>
      </c>
      <c r="CM16" s="3">
        <v>0.78124999999999933</v>
      </c>
      <c r="CN16" s="3">
        <v>0.8020833333333327</v>
      </c>
      <c r="CO16" s="241">
        <f t="shared" si="113"/>
        <v>14.999999999999787</v>
      </c>
      <c r="CP16" s="49">
        <f t="shared" si="49"/>
        <v>1.7</v>
      </c>
      <c r="CQ16" s="241">
        <f t="shared" si="50"/>
        <v>14.91</v>
      </c>
      <c r="CR16" s="235">
        <f t="shared" si="95"/>
        <v>25.347000000000001</v>
      </c>
      <c r="CS16" s="236">
        <f t="shared" si="51"/>
        <v>-5.0376543209876687E-3</v>
      </c>
      <c r="CT16" s="237">
        <f t="shared" si="8"/>
        <v>19.999999999999716</v>
      </c>
      <c r="CU16" s="261">
        <f t="shared" si="52"/>
        <v>0.67397469135802079</v>
      </c>
      <c r="CV16" s="61" t="s">
        <v>42</v>
      </c>
      <c r="CW16" s="3">
        <v>0.76041666666666607</v>
      </c>
      <c r="CX16" s="3">
        <v>0.8020833333333327</v>
      </c>
      <c r="CY16" s="241">
        <f t="shared" si="114"/>
        <v>14.999999999999787</v>
      </c>
      <c r="CZ16" s="49">
        <f t="shared" si="53"/>
        <v>1.98</v>
      </c>
      <c r="DA16" s="241">
        <f t="shared" si="54"/>
        <v>15.49</v>
      </c>
      <c r="DB16" s="235">
        <f t="shared" si="96"/>
        <v>30.670200000000001</v>
      </c>
      <c r="DC16" s="236">
        <f t="shared" si="55"/>
        <v>-5.0033333333333263E-2</v>
      </c>
      <c r="DD16" s="237">
        <f t="shared" si="9"/>
        <v>19.999999999999716</v>
      </c>
      <c r="DE16" s="244">
        <f t="shared" si="56"/>
        <v>0.6289790123456751</v>
      </c>
      <c r="DF16" s="60" t="s">
        <v>43</v>
      </c>
      <c r="DG16" s="3">
        <v>0.79166666666666596</v>
      </c>
      <c r="DH16" s="3">
        <v>0.81249999999999933</v>
      </c>
      <c r="DI16" s="241">
        <f t="shared" si="115"/>
        <v>14.999999999999787</v>
      </c>
      <c r="DJ16" s="49">
        <f t="shared" si="57"/>
        <v>1.56</v>
      </c>
      <c r="DK16" s="241">
        <f t="shared" si="58"/>
        <v>14.91</v>
      </c>
      <c r="DL16" s="235">
        <f t="shared" si="97"/>
        <v>23.259600000000002</v>
      </c>
      <c r="DM16" s="236">
        <f t="shared" si="59"/>
        <v>1.4049382716049205E-3</v>
      </c>
      <c r="DN16" s="237">
        <f t="shared" si="10"/>
        <v>19.999999999999716</v>
      </c>
      <c r="DO16" s="244">
        <f t="shared" si="60"/>
        <v>0.68041728395061263</v>
      </c>
      <c r="DP16" s="49" t="s">
        <v>42</v>
      </c>
      <c r="DQ16" s="3">
        <v>0.7708333333333327</v>
      </c>
      <c r="DR16" s="3">
        <v>0.81249999999999933</v>
      </c>
      <c r="DS16" s="241">
        <f t="shared" si="116"/>
        <v>14.999999999999787</v>
      </c>
      <c r="DT16" s="49">
        <f t="shared" si="61"/>
        <v>1.98</v>
      </c>
      <c r="DU16" s="241">
        <f t="shared" si="62"/>
        <v>15.49</v>
      </c>
      <c r="DV16" s="235">
        <f t="shared" si="98"/>
        <v>30.670200000000001</v>
      </c>
      <c r="DW16" s="236">
        <f t="shared" si="63"/>
        <v>-5.0033333333333263E-2</v>
      </c>
      <c r="DX16" s="237">
        <f t="shared" si="11"/>
        <v>19.999999999999716</v>
      </c>
      <c r="DY16" s="244">
        <f t="shared" si="64"/>
        <v>0.6289790123456751</v>
      </c>
      <c r="DZ16" s="49" t="s">
        <v>43</v>
      </c>
      <c r="EA16" s="3">
        <v>0.80208333333333259</v>
      </c>
      <c r="EB16" s="3">
        <v>0.82291666666666596</v>
      </c>
      <c r="EC16" s="241">
        <f t="shared" si="117"/>
        <v>14.999999999999787</v>
      </c>
      <c r="ED16" s="49">
        <f t="shared" si="65"/>
        <v>1.56</v>
      </c>
      <c r="EE16" s="241">
        <f t="shared" si="66"/>
        <v>14.91</v>
      </c>
      <c r="EF16" s="235">
        <f t="shared" si="99"/>
        <v>23.259600000000002</v>
      </c>
      <c r="EG16" s="236">
        <f t="shared" si="67"/>
        <v>-5.2882716049380959E-3</v>
      </c>
      <c r="EH16" s="237">
        <f t="shared" si="12"/>
        <v>19.999999999999716</v>
      </c>
      <c r="EI16" s="244">
        <f t="shared" si="68"/>
        <v>0.67372407407406987</v>
      </c>
      <c r="EJ16" s="61" t="s">
        <v>42</v>
      </c>
      <c r="EK16" s="3">
        <v>0.78124999999999933</v>
      </c>
      <c r="EL16" s="3">
        <v>0.82291666666666596</v>
      </c>
      <c r="EM16" s="241">
        <f t="shared" si="118"/>
        <v>14.999999999999787</v>
      </c>
      <c r="EN16" s="49">
        <f t="shared" si="69"/>
        <v>1.98</v>
      </c>
      <c r="EO16" s="241">
        <f t="shared" si="70"/>
        <v>15.49</v>
      </c>
      <c r="EP16" s="235">
        <f t="shared" si="100"/>
        <v>30.670200000000001</v>
      </c>
      <c r="EQ16" s="236">
        <f t="shared" si="71"/>
        <v>-5.0033333333333284E-2</v>
      </c>
      <c r="ER16" s="237">
        <f t="shared" si="13"/>
        <v>19.999999999999716</v>
      </c>
      <c r="ES16" s="244">
        <f t="shared" si="72"/>
        <v>0.62897901234567466</v>
      </c>
      <c r="ET16" s="61" t="s">
        <v>42</v>
      </c>
      <c r="EU16" s="3">
        <v>0.79166666666666596</v>
      </c>
      <c r="EV16" s="3">
        <v>0.83333333333333259</v>
      </c>
      <c r="EW16" s="241">
        <f t="shared" si="119"/>
        <v>14.999999999999787</v>
      </c>
      <c r="EX16" s="49">
        <f t="shared" si="73"/>
        <v>1.7</v>
      </c>
      <c r="EY16" s="241">
        <f t="shared" si="74"/>
        <v>15.49</v>
      </c>
      <c r="EZ16" s="235">
        <f t="shared" si="101"/>
        <v>26.332999999999998</v>
      </c>
      <c r="FA16" s="236">
        <f t="shared" si="75"/>
        <v>-2.9953703703703656E-2</v>
      </c>
      <c r="FB16" s="237">
        <f t="shared" si="14"/>
        <v>19.999999999999716</v>
      </c>
      <c r="FC16" s="244">
        <f t="shared" si="76"/>
        <v>0.64905864197530405</v>
      </c>
      <c r="FD16" s="61" t="s">
        <v>42</v>
      </c>
      <c r="FE16" s="3">
        <v>0.80208333333333259</v>
      </c>
      <c r="FF16" s="3">
        <v>0.84374999999999922</v>
      </c>
      <c r="FG16" s="241">
        <f t="shared" si="120"/>
        <v>14.999999999999787</v>
      </c>
      <c r="FH16" s="49">
        <f t="shared" si="77"/>
        <v>1.7</v>
      </c>
      <c r="FI16" s="241">
        <f t="shared" si="78"/>
        <v>15.49</v>
      </c>
      <c r="FJ16" s="235">
        <f t="shared" si="102"/>
        <v>26.332999999999998</v>
      </c>
      <c r="FK16" s="236">
        <f t="shared" si="79"/>
        <v>-2.9953703703703656E-2</v>
      </c>
      <c r="FL16" s="237">
        <f t="shared" si="15"/>
        <v>19.999999999999716</v>
      </c>
      <c r="FM16" s="244">
        <f t="shared" si="80"/>
        <v>0.64905864197530339</v>
      </c>
      <c r="FO16" s="483" t="s">
        <v>58</v>
      </c>
      <c r="FP16" s="484">
        <f>EI21</f>
        <v>0.5756181069958769</v>
      </c>
      <c r="FQ16" s="485">
        <f t="shared" si="81"/>
        <v>186.50026666666412</v>
      </c>
      <c r="FR16" s="485">
        <f t="shared" si="82"/>
        <v>137.49973333333588</v>
      </c>
      <c r="FS16" s="364">
        <f t="shared" si="103"/>
        <v>104</v>
      </c>
      <c r="FT16" s="479">
        <f>FU5</f>
        <v>9.6527777777777782E-2</v>
      </c>
      <c r="FU16" s="491">
        <f t="shared" si="83"/>
        <v>0.16875000000000001</v>
      </c>
      <c r="FV16">
        <v>12</v>
      </c>
      <c r="FW16" s="181">
        <f t="shared" si="104"/>
        <v>8.3333333333333332E-3</v>
      </c>
      <c r="FX16" s="501">
        <f t="shared" si="84"/>
        <v>80</v>
      </c>
      <c r="FY16" s="501">
        <f t="shared" si="16"/>
        <v>80</v>
      </c>
      <c r="FZ16" s="501">
        <f t="shared" si="16"/>
        <v>80</v>
      </c>
      <c r="GA16" s="501">
        <f t="shared" si="16"/>
        <v>80</v>
      </c>
      <c r="GB16" s="501">
        <f t="shared" si="16"/>
        <v>80</v>
      </c>
      <c r="GC16" s="501">
        <f t="shared" si="16"/>
        <v>80</v>
      </c>
      <c r="GD16" s="501" t="str">
        <f t="shared" si="16"/>
        <v/>
      </c>
      <c r="GE16" s="501" t="str">
        <f t="shared" si="16"/>
        <v/>
      </c>
      <c r="GF16" s="501" t="str">
        <f t="shared" si="16"/>
        <v/>
      </c>
      <c r="GG16" s="501" t="str">
        <f t="shared" si="16"/>
        <v/>
      </c>
      <c r="GH16" s="501" t="str">
        <f t="shared" si="16"/>
        <v/>
      </c>
      <c r="GI16" s="501" t="str">
        <f t="shared" si="16"/>
        <v/>
      </c>
      <c r="GJ16" s="501" t="str">
        <f t="shared" si="16"/>
        <v/>
      </c>
      <c r="GK16" s="501" t="str">
        <f t="shared" si="16"/>
        <v/>
      </c>
      <c r="GL16" s="501" t="str">
        <f t="shared" si="16"/>
        <v/>
      </c>
      <c r="GM16" s="501" t="str">
        <f t="shared" si="16"/>
        <v/>
      </c>
      <c r="GN16" s="501">
        <f t="shared" si="85"/>
        <v>480</v>
      </c>
      <c r="GO16" s="505">
        <f t="shared" si="86"/>
        <v>8</v>
      </c>
    </row>
    <row r="17" spans="2:197" ht="15" customHeight="1" x14ac:dyDescent="0.25">
      <c r="B17" s="61">
        <v>17</v>
      </c>
      <c r="C17" s="49">
        <f>'Média Passageiros'!AD16</f>
        <v>1.98</v>
      </c>
      <c r="D17" s="63">
        <f>'Média Passageiros'!AE16</f>
        <v>1.84</v>
      </c>
      <c r="J17" s="61" t="s">
        <v>42</v>
      </c>
      <c r="K17" s="3">
        <v>0.70138888888888851</v>
      </c>
      <c r="L17" s="3">
        <v>0.74305555555555514</v>
      </c>
      <c r="M17" s="241">
        <f t="shared" si="105"/>
        <v>14.999999999999787</v>
      </c>
      <c r="N17" s="49">
        <f t="shared" si="17"/>
        <v>1.84</v>
      </c>
      <c r="O17" s="241">
        <f t="shared" si="18"/>
        <v>15.49</v>
      </c>
      <c r="P17" s="235">
        <f t="shared" si="87"/>
        <v>28.501600000000003</v>
      </c>
      <c r="Q17" s="236">
        <f t="shared" si="19"/>
        <v>-0.11258395061728389</v>
      </c>
      <c r="R17" s="237">
        <f t="shared" si="0"/>
        <v>19.999999999999716</v>
      </c>
      <c r="S17" s="261">
        <f t="shared" si="20"/>
        <v>0.62815679012345449</v>
      </c>
      <c r="T17" s="61" t="s">
        <v>43</v>
      </c>
      <c r="U17" s="3">
        <v>0.70138888888888851</v>
      </c>
      <c r="V17" s="3">
        <v>0.72222222222222188</v>
      </c>
      <c r="W17" s="241">
        <f t="shared" si="106"/>
        <v>14.999999999999787</v>
      </c>
      <c r="X17" s="49">
        <f t="shared" si="21"/>
        <v>1.7</v>
      </c>
      <c r="Y17" s="241">
        <f t="shared" si="22"/>
        <v>14.91</v>
      </c>
      <c r="Z17" s="235">
        <f t="shared" si="88"/>
        <v>25.347000000000001</v>
      </c>
      <c r="AA17" s="236">
        <f t="shared" si="23"/>
        <v>-0.13420617283950612</v>
      </c>
      <c r="AB17" s="237">
        <f t="shared" si="1"/>
        <v>19.999999999999716</v>
      </c>
      <c r="AC17" s="244">
        <f t="shared" si="24"/>
        <v>0.60653456790123261</v>
      </c>
      <c r="AD17" s="61" t="s">
        <v>42</v>
      </c>
      <c r="AE17" s="3">
        <v>0.71180555555555514</v>
      </c>
      <c r="AF17" s="3">
        <v>0.75347222222222177</v>
      </c>
      <c r="AG17" s="241">
        <f t="shared" si="107"/>
        <v>14.999999999999787</v>
      </c>
      <c r="AH17" s="49">
        <f t="shared" si="25"/>
        <v>1.98</v>
      </c>
      <c r="AI17" s="241">
        <f t="shared" si="26"/>
        <v>15.49</v>
      </c>
      <c r="AJ17" s="235">
        <f t="shared" si="89"/>
        <v>30.670200000000001</v>
      </c>
      <c r="AK17" s="236">
        <f t="shared" si="27"/>
        <v>-0.10589074074074069</v>
      </c>
      <c r="AL17" s="237">
        <f t="shared" si="2"/>
        <v>19.999999999999716</v>
      </c>
      <c r="AM17" s="261">
        <f t="shared" si="28"/>
        <v>0.63484999999999747</v>
      </c>
      <c r="AN17" s="61" t="s">
        <v>43</v>
      </c>
      <c r="AO17" s="3">
        <v>0.71180555555555514</v>
      </c>
      <c r="AP17" s="3">
        <v>0.73263888888888851</v>
      </c>
      <c r="AQ17" s="241">
        <f t="shared" si="108"/>
        <v>14.999999999999787</v>
      </c>
      <c r="AR17" s="49">
        <f t="shared" si="29"/>
        <v>1.84</v>
      </c>
      <c r="AS17" s="241">
        <f t="shared" si="30"/>
        <v>14.91</v>
      </c>
      <c r="AT17" s="235">
        <f t="shared" si="90"/>
        <v>27.4344</v>
      </c>
      <c r="AU17" s="236">
        <f t="shared" si="31"/>
        <v>-0.12132098765432101</v>
      </c>
      <c r="AV17" s="237">
        <f t="shared" si="3"/>
        <v>19.999999999999716</v>
      </c>
      <c r="AW17" s="261">
        <f t="shared" si="32"/>
        <v>0.61941975308641772</v>
      </c>
      <c r="AX17" s="61" t="s">
        <v>42</v>
      </c>
      <c r="AY17" s="81">
        <v>0.72222222222222177</v>
      </c>
      <c r="AZ17" s="3">
        <v>0.7638888888888884</v>
      </c>
      <c r="BA17" s="241">
        <f t="shared" si="109"/>
        <v>14.999999999999787</v>
      </c>
      <c r="BB17" s="49">
        <f t="shared" si="33"/>
        <v>1.98</v>
      </c>
      <c r="BC17" s="241">
        <f t="shared" si="34"/>
        <v>15.49</v>
      </c>
      <c r="BD17" s="235">
        <f t="shared" si="91"/>
        <v>30.670200000000001</v>
      </c>
      <c r="BE17" s="236">
        <f t="shared" si="35"/>
        <v>-0.10589074074074069</v>
      </c>
      <c r="BF17" s="237">
        <f t="shared" si="4"/>
        <v>19.999999999999716</v>
      </c>
      <c r="BG17" s="261">
        <f t="shared" si="36"/>
        <v>0.6348499999999978</v>
      </c>
      <c r="BH17" s="61" t="s">
        <v>43</v>
      </c>
      <c r="BI17" s="3">
        <v>0.72222222222222177</v>
      </c>
      <c r="BJ17" s="3">
        <v>0.74305555555555514</v>
      </c>
      <c r="BK17" s="241">
        <f t="shared" si="110"/>
        <v>14.999999999999787</v>
      </c>
      <c r="BL17" s="49">
        <f t="shared" si="37"/>
        <v>1.84</v>
      </c>
      <c r="BM17" s="241">
        <f t="shared" si="38"/>
        <v>14.91</v>
      </c>
      <c r="BN17" s="235">
        <f t="shared" si="92"/>
        <v>27.4344</v>
      </c>
      <c r="BO17" s="236">
        <f t="shared" si="39"/>
        <v>-0.13470740740740744</v>
      </c>
      <c r="BP17" s="237">
        <f t="shared" si="5"/>
        <v>19.999999999999716</v>
      </c>
      <c r="BQ17" s="261">
        <f t="shared" si="40"/>
        <v>0.60603333333333087</v>
      </c>
      <c r="BR17" s="61" t="s">
        <v>43</v>
      </c>
      <c r="BS17" s="81">
        <v>0.7326388888888884</v>
      </c>
      <c r="BT17" s="3">
        <v>0.75347222222222177</v>
      </c>
      <c r="BU17" s="241">
        <f t="shared" si="111"/>
        <v>14.999999999999787</v>
      </c>
      <c r="BV17" s="49">
        <f t="shared" si="41"/>
        <v>1.84</v>
      </c>
      <c r="BW17" s="241">
        <f t="shared" si="42"/>
        <v>14.91</v>
      </c>
      <c r="BX17" s="235">
        <f t="shared" si="93"/>
        <v>27.4344</v>
      </c>
      <c r="BY17" s="236">
        <f t="shared" si="43"/>
        <v>-0.13470740740740744</v>
      </c>
      <c r="BZ17" s="237">
        <f t="shared" si="6"/>
        <v>19.999999999999716</v>
      </c>
      <c r="CA17" s="261">
        <f t="shared" si="44"/>
        <v>0.60603333333333065</v>
      </c>
      <c r="CB17" s="61" t="s">
        <v>43</v>
      </c>
      <c r="CC17" s="81">
        <v>0.74305555555555503</v>
      </c>
      <c r="CD17" s="3">
        <v>0.7638888888888884</v>
      </c>
      <c r="CE17" s="241">
        <f t="shared" si="112"/>
        <v>14.999999999999787</v>
      </c>
      <c r="CF17" s="49">
        <f t="shared" si="45"/>
        <v>1.84</v>
      </c>
      <c r="CG17" s="241">
        <f t="shared" si="46"/>
        <v>14.91</v>
      </c>
      <c r="CH17" s="235">
        <f t="shared" si="94"/>
        <v>27.4344</v>
      </c>
      <c r="CI17" s="236">
        <f t="shared" si="47"/>
        <v>-0.13470740740740744</v>
      </c>
      <c r="CJ17" s="237">
        <f t="shared" si="7"/>
        <v>19.999999999999716</v>
      </c>
      <c r="CK17" s="261">
        <f t="shared" si="48"/>
        <v>0.60603333333332998</v>
      </c>
      <c r="CL17" s="61" t="s">
        <v>42</v>
      </c>
      <c r="CM17" s="3">
        <v>0.81249999999999922</v>
      </c>
      <c r="CN17" s="3">
        <v>0.85416666666666585</v>
      </c>
      <c r="CO17" s="241">
        <f t="shared" si="113"/>
        <v>14.999999999999787</v>
      </c>
      <c r="CP17" s="49">
        <f t="shared" si="49"/>
        <v>1.7</v>
      </c>
      <c r="CQ17" s="241">
        <f t="shared" si="50"/>
        <v>15.49</v>
      </c>
      <c r="CR17" s="235">
        <f t="shared" si="95"/>
        <v>26.332999999999998</v>
      </c>
      <c r="CS17" s="236">
        <f t="shared" si="51"/>
        <v>-8.6312345679012359E-2</v>
      </c>
      <c r="CT17" s="237">
        <f t="shared" si="8"/>
        <v>19.999999999999716</v>
      </c>
      <c r="CU17" s="261">
        <f t="shared" si="52"/>
        <v>0.65442839506172368</v>
      </c>
      <c r="CV17" s="61" t="s">
        <v>43</v>
      </c>
      <c r="CW17" s="3">
        <v>0.81249999999999922</v>
      </c>
      <c r="CX17" s="3">
        <v>0.83333333333333259</v>
      </c>
      <c r="CY17" s="241">
        <f t="shared" si="114"/>
        <v>14.999999999999787</v>
      </c>
      <c r="CZ17" s="49">
        <f t="shared" si="53"/>
        <v>1.56</v>
      </c>
      <c r="DA17" s="241">
        <f t="shared" si="54"/>
        <v>14.91</v>
      </c>
      <c r="DB17" s="235">
        <f t="shared" si="96"/>
        <v>23.259600000000002</v>
      </c>
      <c r="DC17" s="236">
        <f t="shared" si="55"/>
        <v>-0.12182222222222217</v>
      </c>
      <c r="DD17" s="237">
        <f t="shared" si="9"/>
        <v>19.999999999999716</v>
      </c>
      <c r="DE17" s="244">
        <f t="shared" si="56"/>
        <v>0.61891851851851376</v>
      </c>
      <c r="DF17" s="60" t="s">
        <v>42</v>
      </c>
      <c r="DG17" s="3">
        <v>0.82638888888888806</v>
      </c>
      <c r="DH17" s="3">
        <v>0.86805555555555469</v>
      </c>
      <c r="DI17" s="241">
        <f t="shared" si="115"/>
        <v>19.999999999999769</v>
      </c>
      <c r="DJ17" s="49">
        <f t="shared" si="57"/>
        <v>1.7</v>
      </c>
      <c r="DK17" s="241">
        <f t="shared" si="58"/>
        <v>15.49</v>
      </c>
      <c r="DL17" s="235">
        <f t="shared" si="97"/>
        <v>26.332999999999998</v>
      </c>
      <c r="DM17" s="236">
        <f t="shared" si="59"/>
        <v>-7.9869753086419762E-2</v>
      </c>
      <c r="DN17" s="237">
        <f t="shared" si="10"/>
        <v>26.666666666666359</v>
      </c>
      <c r="DO17" s="244">
        <f t="shared" si="60"/>
        <v>0.68144711934155811</v>
      </c>
      <c r="DP17" s="49" t="s">
        <v>43</v>
      </c>
      <c r="DQ17" s="3">
        <v>0.82638888888888806</v>
      </c>
      <c r="DR17" s="3">
        <v>0.84722222222222143</v>
      </c>
      <c r="DS17" s="241">
        <f t="shared" si="116"/>
        <v>19.999999999999769</v>
      </c>
      <c r="DT17" s="49">
        <f t="shared" si="61"/>
        <v>1.56</v>
      </c>
      <c r="DU17" s="241">
        <f t="shared" si="62"/>
        <v>14.91</v>
      </c>
      <c r="DV17" s="235">
        <f t="shared" si="98"/>
        <v>23.259600000000002</v>
      </c>
      <c r="DW17" s="236">
        <f t="shared" si="63"/>
        <v>-0.12182222222222217</v>
      </c>
      <c r="DX17" s="237">
        <f t="shared" si="11"/>
        <v>26.666666666666359</v>
      </c>
      <c r="DY17" s="244">
        <f t="shared" si="64"/>
        <v>0.63949465020575647</v>
      </c>
      <c r="DZ17" s="49" t="s">
        <v>42</v>
      </c>
      <c r="EA17" s="3">
        <v>0.83680555555555469</v>
      </c>
      <c r="EB17" s="3">
        <v>0.87847222222222132</v>
      </c>
      <c r="EC17" s="241">
        <f t="shared" si="117"/>
        <v>19.999999999999769</v>
      </c>
      <c r="ED17" s="49">
        <f t="shared" si="65"/>
        <v>1.7</v>
      </c>
      <c r="EE17" s="241">
        <f t="shared" si="66"/>
        <v>15.49</v>
      </c>
      <c r="EF17" s="235">
        <f t="shared" si="99"/>
        <v>26.332999999999998</v>
      </c>
      <c r="EG17" s="236">
        <f t="shared" si="67"/>
        <v>-8.6562962962962786E-2</v>
      </c>
      <c r="EH17" s="237">
        <f t="shared" si="12"/>
        <v>26.666666666666359</v>
      </c>
      <c r="EI17" s="244">
        <f t="shared" si="68"/>
        <v>0.67475390946501534</v>
      </c>
      <c r="EJ17" s="61" t="s">
        <v>43</v>
      </c>
      <c r="EK17" s="3">
        <v>0.83680555555555469</v>
      </c>
      <c r="EL17" s="3">
        <v>0.85763888888888806</v>
      </c>
      <c r="EM17" s="241">
        <f t="shared" si="118"/>
        <v>19.999999999999769</v>
      </c>
      <c r="EN17" s="49">
        <f t="shared" si="69"/>
        <v>1.7</v>
      </c>
      <c r="EO17" s="241">
        <f t="shared" si="70"/>
        <v>14.91</v>
      </c>
      <c r="EP17" s="235">
        <f t="shared" si="100"/>
        <v>25.347000000000001</v>
      </c>
      <c r="EQ17" s="236">
        <f t="shared" si="71"/>
        <v>-0.12826481481481478</v>
      </c>
      <c r="ER17" s="237">
        <f t="shared" si="13"/>
        <v>26.666666666666359</v>
      </c>
      <c r="ES17" s="244">
        <f t="shared" si="72"/>
        <v>0.63305205761316341</v>
      </c>
      <c r="ET17" s="61" t="s">
        <v>43</v>
      </c>
      <c r="EU17" s="3">
        <v>0.84722222222222132</v>
      </c>
      <c r="EV17" s="3">
        <v>0.86805555555555469</v>
      </c>
      <c r="EW17" s="241">
        <f t="shared" si="119"/>
        <v>19.999999999999769</v>
      </c>
      <c r="EX17" s="49">
        <f t="shared" si="73"/>
        <v>1.7</v>
      </c>
      <c r="EY17" s="241">
        <f t="shared" si="74"/>
        <v>14.91</v>
      </c>
      <c r="EZ17" s="235">
        <f t="shared" si="101"/>
        <v>25.347000000000001</v>
      </c>
      <c r="FA17" s="236">
        <f t="shared" si="75"/>
        <v>-0.10818518518518513</v>
      </c>
      <c r="FB17" s="237">
        <f t="shared" si="14"/>
        <v>26.666666666666359</v>
      </c>
      <c r="FC17" s="244">
        <f t="shared" si="76"/>
        <v>0.65313168724279269</v>
      </c>
      <c r="FD17" s="61" t="s">
        <v>43</v>
      </c>
      <c r="FE17" s="3">
        <v>0.85763888888888795</v>
      </c>
      <c r="FF17" s="3">
        <v>0.87847222222222132</v>
      </c>
      <c r="FG17" s="241">
        <f t="shared" si="120"/>
        <v>19.999999999999769</v>
      </c>
      <c r="FH17" s="49">
        <f t="shared" si="77"/>
        <v>1.7</v>
      </c>
      <c r="FI17" s="241">
        <f t="shared" si="78"/>
        <v>14.91</v>
      </c>
      <c r="FJ17" s="235">
        <f t="shared" si="102"/>
        <v>25.347000000000001</v>
      </c>
      <c r="FK17" s="236">
        <f t="shared" si="79"/>
        <v>-0.10818518518518513</v>
      </c>
      <c r="FL17" s="237">
        <f t="shared" si="15"/>
        <v>26.666666666666359</v>
      </c>
      <c r="FM17" s="244">
        <f t="shared" si="80"/>
        <v>0.65313168724279225</v>
      </c>
      <c r="FO17" s="477" t="s">
        <v>59</v>
      </c>
      <c r="FP17" s="478">
        <f>ES21</f>
        <v>0.53265082304525946</v>
      </c>
      <c r="FQ17" s="365">
        <f t="shared" si="81"/>
        <v>172.57886666666406</v>
      </c>
      <c r="FR17" s="365">
        <f t="shared" si="82"/>
        <v>151.42113333333594</v>
      </c>
      <c r="FS17" s="364">
        <f t="shared" si="103"/>
        <v>114</v>
      </c>
      <c r="FT17" s="479">
        <f>FU13</f>
        <v>0.15694444444444444</v>
      </c>
      <c r="FU17" s="491">
        <f t="shared" si="83"/>
        <v>0.2361111111111111</v>
      </c>
      <c r="FV17">
        <v>13</v>
      </c>
      <c r="FW17" s="181">
        <f t="shared" si="104"/>
        <v>9.0277777777777769E-3</v>
      </c>
      <c r="FX17" s="501">
        <f t="shared" si="84"/>
        <v>80</v>
      </c>
      <c r="FY17" s="501">
        <f t="shared" si="16"/>
        <v>80</v>
      </c>
      <c r="FZ17" s="501">
        <f t="shared" si="16"/>
        <v>80</v>
      </c>
      <c r="GA17" s="501">
        <f t="shared" si="16"/>
        <v>80</v>
      </c>
      <c r="GB17" s="501">
        <f t="shared" si="16"/>
        <v>80</v>
      </c>
      <c r="GC17" s="501">
        <f t="shared" si="16"/>
        <v>80</v>
      </c>
      <c r="GD17" s="501" t="str">
        <f t="shared" si="16"/>
        <v/>
      </c>
      <c r="GE17" s="501" t="str">
        <f t="shared" si="16"/>
        <v/>
      </c>
      <c r="GF17" s="501" t="str">
        <f t="shared" si="16"/>
        <v/>
      </c>
      <c r="GG17" s="501" t="str">
        <f t="shared" si="16"/>
        <v/>
      </c>
      <c r="GH17" s="501" t="str">
        <f t="shared" si="16"/>
        <v/>
      </c>
      <c r="GI17" s="501" t="str">
        <f t="shared" si="16"/>
        <v/>
      </c>
      <c r="GJ17" s="501" t="str">
        <f t="shared" si="16"/>
        <v/>
      </c>
      <c r="GK17" s="501" t="str">
        <f t="shared" si="16"/>
        <v/>
      </c>
      <c r="GL17" s="501" t="str">
        <f t="shared" si="16"/>
        <v/>
      </c>
      <c r="GM17" s="501" t="str">
        <f t="shared" si="16"/>
        <v/>
      </c>
      <c r="GN17" s="501">
        <f t="shared" si="85"/>
        <v>480</v>
      </c>
      <c r="GO17" s="505">
        <f t="shared" si="86"/>
        <v>8</v>
      </c>
    </row>
    <row r="18" spans="2:197" ht="15" customHeight="1" x14ac:dyDescent="0.25">
      <c r="B18" s="216">
        <v>18</v>
      </c>
      <c r="C18" s="222">
        <f>'Média Passageiros'!AD17</f>
        <v>1.98</v>
      </c>
      <c r="D18" s="217">
        <f>'Média Passageiros'!AE17</f>
        <v>1.7</v>
      </c>
      <c r="J18" s="61" t="s">
        <v>43</v>
      </c>
      <c r="K18" s="3">
        <v>0.75347222222222165</v>
      </c>
      <c r="L18" s="3">
        <v>0.77430555555555503</v>
      </c>
      <c r="M18" s="241">
        <f t="shared" si="105"/>
        <v>14.999999999999787</v>
      </c>
      <c r="N18" s="49">
        <f t="shared" si="17"/>
        <v>1.7</v>
      </c>
      <c r="O18" s="241">
        <f t="shared" si="18"/>
        <v>14.91</v>
      </c>
      <c r="P18" s="235">
        <f t="shared" si="87"/>
        <v>25.347000000000001</v>
      </c>
      <c r="Q18" s="236">
        <f t="shared" si="19"/>
        <v>-0.19081543209876539</v>
      </c>
      <c r="R18" s="237">
        <f t="shared" si="0"/>
        <v>19.999999999999716</v>
      </c>
      <c r="S18" s="261">
        <f t="shared" si="20"/>
        <v>0.61165370370370054</v>
      </c>
      <c r="T18" s="61" t="s">
        <v>42</v>
      </c>
      <c r="U18" s="3">
        <v>0.7326388888888884</v>
      </c>
      <c r="V18" s="3">
        <v>0.77430555555555503</v>
      </c>
      <c r="W18" s="241">
        <f t="shared" si="106"/>
        <v>14.999999999999787</v>
      </c>
      <c r="X18" s="49">
        <f t="shared" si="21"/>
        <v>1.98</v>
      </c>
      <c r="Y18" s="241">
        <f t="shared" si="22"/>
        <v>15.49</v>
      </c>
      <c r="Z18" s="235">
        <f t="shared" si="88"/>
        <v>30.670200000000001</v>
      </c>
      <c r="AA18" s="236">
        <f t="shared" si="23"/>
        <v>-0.22886728395061726</v>
      </c>
      <c r="AB18" s="237">
        <f t="shared" si="1"/>
        <v>19.999999999999716</v>
      </c>
      <c r="AC18" s="244">
        <f t="shared" si="24"/>
        <v>0.57360185185184909</v>
      </c>
      <c r="AD18" s="61" t="s">
        <v>43</v>
      </c>
      <c r="AE18" s="3">
        <v>0.76388888888888828</v>
      </c>
      <c r="AF18" s="3">
        <v>0.78472222222222165</v>
      </c>
      <c r="AG18" s="241">
        <f t="shared" si="107"/>
        <v>14.999999999999787</v>
      </c>
      <c r="AH18" s="49">
        <f t="shared" si="25"/>
        <v>1.7</v>
      </c>
      <c r="AI18" s="241">
        <f t="shared" si="26"/>
        <v>14.91</v>
      </c>
      <c r="AJ18" s="235">
        <f t="shared" si="89"/>
        <v>25.347000000000001</v>
      </c>
      <c r="AK18" s="236">
        <f t="shared" si="27"/>
        <v>-0.18412222222222219</v>
      </c>
      <c r="AL18" s="237">
        <f t="shared" si="2"/>
        <v>19.999999999999716</v>
      </c>
      <c r="AM18" s="261">
        <f t="shared" si="28"/>
        <v>0.61834691358024352</v>
      </c>
      <c r="AN18" s="61" t="s">
        <v>42</v>
      </c>
      <c r="AO18" s="3">
        <v>0.74305555555555503</v>
      </c>
      <c r="AP18" s="3">
        <v>0.78472222222222165</v>
      </c>
      <c r="AQ18" s="241">
        <f t="shared" si="108"/>
        <v>14.999999999999787</v>
      </c>
      <c r="AR18" s="49">
        <f t="shared" si="29"/>
        <v>1.98</v>
      </c>
      <c r="AS18" s="241">
        <f t="shared" si="30"/>
        <v>15.49</v>
      </c>
      <c r="AT18" s="235">
        <f t="shared" si="90"/>
        <v>30.670200000000001</v>
      </c>
      <c r="AU18" s="236">
        <f t="shared" si="31"/>
        <v>-0.21598209876543215</v>
      </c>
      <c r="AV18" s="237">
        <f t="shared" si="3"/>
        <v>19.999999999999716</v>
      </c>
      <c r="AW18" s="261">
        <f t="shared" si="32"/>
        <v>0.5864870370370342</v>
      </c>
      <c r="AX18" s="61" t="s">
        <v>43</v>
      </c>
      <c r="AY18" s="81">
        <v>0.77430555555555491</v>
      </c>
      <c r="AZ18" s="3">
        <v>0.79513888888888828</v>
      </c>
      <c r="BA18" s="241">
        <f t="shared" si="109"/>
        <v>14.999999999999787</v>
      </c>
      <c r="BB18" s="49">
        <f t="shared" si="33"/>
        <v>1.7</v>
      </c>
      <c r="BC18" s="241">
        <f t="shared" si="34"/>
        <v>14.91</v>
      </c>
      <c r="BD18" s="235">
        <f t="shared" si="91"/>
        <v>25.347000000000001</v>
      </c>
      <c r="BE18" s="236">
        <f t="shared" si="35"/>
        <v>-0.18412222222222219</v>
      </c>
      <c r="BF18" s="237">
        <f t="shared" si="4"/>
        <v>19.999999999999716</v>
      </c>
      <c r="BG18" s="261">
        <f t="shared" si="36"/>
        <v>0.61834691358024374</v>
      </c>
      <c r="BH18" s="61" t="s">
        <v>42</v>
      </c>
      <c r="BI18" s="3">
        <v>0.75347222222222165</v>
      </c>
      <c r="BJ18" s="3">
        <v>0.79513888888888828</v>
      </c>
      <c r="BK18" s="241">
        <f t="shared" si="110"/>
        <v>14.999999999999787</v>
      </c>
      <c r="BL18" s="49">
        <f t="shared" si="37"/>
        <v>1.98</v>
      </c>
      <c r="BM18" s="241">
        <f t="shared" si="38"/>
        <v>15.49</v>
      </c>
      <c r="BN18" s="235">
        <f t="shared" si="92"/>
        <v>30.670200000000001</v>
      </c>
      <c r="BO18" s="236">
        <f t="shared" si="39"/>
        <v>-0.22936851851851855</v>
      </c>
      <c r="BP18" s="237">
        <f t="shared" si="5"/>
        <v>19.999999999999716</v>
      </c>
      <c r="BQ18" s="261">
        <f t="shared" si="40"/>
        <v>0.57310061728394734</v>
      </c>
      <c r="BR18" s="61" t="s">
        <v>42</v>
      </c>
      <c r="BS18" s="81">
        <v>0.76388888888888828</v>
      </c>
      <c r="BT18" s="3">
        <v>0.80555555555555491</v>
      </c>
      <c r="BU18" s="241">
        <f t="shared" si="111"/>
        <v>14.999999999999787</v>
      </c>
      <c r="BV18" s="49">
        <f t="shared" si="41"/>
        <v>1.98</v>
      </c>
      <c r="BW18" s="241">
        <f t="shared" si="42"/>
        <v>15.49</v>
      </c>
      <c r="BX18" s="235">
        <f t="shared" si="93"/>
        <v>30.670200000000001</v>
      </c>
      <c r="BY18" s="236">
        <f t="shared" si="43"/>
        <v>-0.22936851851851855</v>
      </c>
      <c r="BZ18" s="237">
        <f t="shared" si="6"/>
        <v>19.999999999999716</v>
      </c>
      <c r="CA18" s="261">
        <f t="shared" si="44"/>
        <v>0.57310061728394712</v>
      </c>
      <c r="CB18" s="61" t="s">
        <v>42</v>
      </c>
      <c r="CC18" s="81">
        <v>0.77430555555555491</v>
      </c>
      <c r="CD18" s="3">
        <v>0.81597222222222154</v>
      </c>
      <c r="CE18" s="241">
        <f t="shared" si="112"/>
        <v>14.999999999999787</v>
      </c>
      <c r="CF18" s="49">
        <f t="shared" si="45"/>
        <v>1.98</v>
      </c>
      <c r="CG18" s="241">
        <f t="shared" si="46"/>
        <v>15.49</v>
      </c>
      <c r="CH18" s="235">
        <f t="shared" si="94"/>
        <v>30.670200000000001</v>
      </c>
      <c r="CI18" s="236">
        <f t="shared" si="47"/>
        <v>-0.22936851851851855</v>
      </c>
      <c r="CJ18" s="237">
        <f t="shared" si="7"/>
        <v>19.999999999999716</v>
      </c>
      <c r="CK18" s="261">
        <f t="shared" si="48"/>
        <v>0.57310061728394635</v>
      </c>
      <c r="CL18" s="61" t="s">
        <v>43</v>
      </c>
      <c r="CM18" s="3">
        <v>0.86805555555555458</v>
      </c>
      <c r="CN18" s="3">
        <v>0.88888888888888795</v>
      </c>
      <c r="CO18" s="241">
        <f t="shared" si="113"/>
        <v>19.999999999999769</v>
      </c>
      <c r="CP18" s="49">
        <f t="shared" si="49"/>
        <v>1.7</v>
      </c>
      <c r="CQ18" s="241">
        <f t="shared" si="50"/>
        <v>14.91</v>
      </c>
      <c r="CR18" s="235">
        <f t="shared" si="95"/>
        <v>25.347000000000001</v>
      </c>
      <c r="CS18" s="236">
        <f t="shared" si="51"/>
        <v>-0.16454382716049384</v>
      </c>
      <c r="CT18" s="237">
        <f t="shared" si="8"/>
        <v>26.666666666666359</v>
      </c>
      <c r="CU18" s="261">
        <f t="shared" si="52"/>
        <v>0.65850144032921254</v>
      </c>
      <c r="CV18" s="61" t="s">
        <v>42</v>
      </c>
      <c r="CW18" s="3">
        <v>0.84722222222222132</v>
      </c>
      <c r="CX18" s="3">
        <v>0.88888888888888795</v>
      </c>
      <c r="CY18" s="241">
        <f t="shared" si="114"/>
        <v>19.999999999999769</v>
      </c>
      <c r="CZ18" s="49">
        <f t="shared" si="53"/>
        <v>1.7</v>
      </c>
      <c r="DA18" s="241">
        <f t="shared" si="54"/>
        <v>15.49</v>
      </c>
      <c r="DB18" s="235">
        <f t="shared" si="96"/>
        <v>26.332999999999998</v>
      </c>
      <c r="DC18" s="236">
        <f t="shared" si="55"/>
        <v>-0.20309691358024687</v>
      </c>
      <c r="DD18" s="237">
        <f t="shared" si="9"/>
        <v>26.666666666666359</v>
      </c>
      <c r="DE18" s="244">
        <f t="shared" si="56"/>
        <v>0.61994835390945924</v>
      </c>
      <c r="DF18" s="60" t="s">
        <v>43</v>
      </c>
      <c r="DG18" s="3">
        <v>0.87847222222222121</v>
      </c>
      <c r="DH18" s="3">
        <v>0.89930555555555458</v>
      </c>
      <c r="DI18" s="241">
        <f t="shared" si="115"/>
        <v>14.999999999999787</v>
      </c>
      <c r="DJ18" s="49">
        <f t="shared" si="57"/>
        <v>1.7</v>
      </c>
      <c r="DK18" s="241">
        <f t="shared" si="58"/>
        <v>14.91</v>
      </c>
      <c r="DL18" s="235">
        <f t="shared" si="97"/>
        <v>25.347000000000001</v>
      </c>
      <c r="DM18" s="236">
        <f t="shared" si="59"/>
        <v>-0.15810123456790123</v>
      </c>
      <c r="DN18" s="237">
        <f t="shared" si="10"/>
        <v>19.999999999999716</v>
      </c>
      <c r="DO18" s="244">
        <f t="shared" si="60"/>
        <v>0.66494403292180415</v>
      </c>
      <c r="DP18" s="49" t="s">
        <v>42</v>
      </c>
      <c r="DQ18" s="3">
        <v>0.85763888888888795</v>
      </c>
      <c r="DR18" s="3">
        <v>0.89930555555555458</v>
      </c>
      <c r="DS18" s="241">
        <f t="shared" si="116"/>
        <v>14.999999999999787</v>
      </c>
      <c r="DT18" s="49">
        <f t="shared" si="61"/>
        <v>1.7</v>
      </c>
      <c r="DU18" s="241">
        <f t="shared" si="62"/>
        <v>15.49</v>
      </c>
      <c r="DV18" s="235">
        <f t="shared" si="98"/>
        <v>26.332999999999998</v>
      </c>
      <c r="DW18" s="236">
        <f t="shared" si="63"/>
        <v>-0.20309691358024687</v>
      </c>
      <c r="DX18" s="237">
        <f t="shared" si="11"/>
        <v>19.999999999999716</v>
      </c>
      <c r="DY18" s="244">
        <f t="shared" si="64"/>
        <v>0.61994835390945924</v>
      </c>
      <c r="DZ18" s="49" t="s">
        <v>43</v>
      </c>
      <c r="EA18" s="3">
        <v>0.88888888888888784</v>
      </c>
      <c r="EB18" s="3">
        <v>0.90972222222222121</v>
      </c>
      <c r="EC18" s="241">
        <f t="shared" si="117"/>
        <v>14.999999999999787</v>
      </c>
      <c r="ED18" s="49">
        <f t="shared" si="65"/>
        <v>1.7</v>
      </c>
      <c r="EE18" s="241">
        <f t="shared" si="66"/>
        <v>14.91</v>
      </c>
      <c r="EF18" s="235">
        <f t="shared" si="99"/>
        <v>25.347000000000001</v>
      </c>
      <c r="EG18" s="236">
        <f t="shared" si="67"/>
        <v>-0.16479444444444427</v>
      </c>
      <c r="EH18" s="237">
        <f t="shared" si="12"/>
        <v>19.999999999999716</v>
      </c>
      <c r="EI18" s="244">
        <f t="shared" si="68"/>
        <v>0.65825082304526139</v>
      </c>
      <c r="EJ18" s="61" t="s">
        <v>42</v>
      </c>
      <c r="EK18" s="3">
        <v>0.86805555555555458</v>
      </c>
      <c r="EL18" s="3">
        <v>0.90972222222222121</v>
      </c>
      <c r="EM18" s="241">
        <f t="shared" si="118"/>
        <v>14.999999999999787</v>
      </c>
      <c r="EN18" s="49">
        <f t="shared" si="69"/>
        <v>1.7</v>
      </c>
      <c r="EO18" s="241">
        <f t="shared" si="70"/>
        <v>15.49</v>
      </c>
      <c r="EP18" s="235">
        <f t="shared" si="100"/>
        <v>26.332999999999998</v>
      </c>
      <c r="EQ18" s="236">
        <f t="shared" si="71"/>
        <v>-0.20953950617283945</v>
      </c>
      <c r="ER18" s="237">
        <f t="shared" si="13"/>
        <v>19.999999999999716</v>
      </c>
      <c r="ES18" s="244">
        <f t="shared" si="72"/>
        <v>0.61350576131686618</v>
      </c>
      <c r="ET18" s="61" t="s">
        <v>42</v>
      </c>
      <c r="EU18" s="3">
        <v>0.87847222222222121</v>
      </c>
      <c r="EV18" s="3">
        <v>0.92013888888888784</v>
      </c>
      <c r="EW18" s="241">
        <f t="shared" si="119"/>
        <v>14.999999999999787</v>
      </c>
      <c r="EX18" s="49">
        <f t="shared" si="73"/>
        <v>1.7</v>
      </c>
      <c r="EY18" s="241">
        <f t="shared" si="74"/>
        <v>15.49</v>
      </c>
      <c r="EZ18" s="235">
        <f t="shared" si="101"/>
        <v>26.332999999999998</v>
      </c>
      <c r="FA18" s="236">
        <f t="shared" si="75"/>
        <v>-0.18945987654320984</v>
      </c>
      <c r="FB18" s="237">
        <f t="shared" si="14"/>
        <v>19.999999999999716</v>
      </c>
      <c r="FC18" s="244">
        <f t="shared" si="76"/>
        <v>0.63358539094649557</v>
      </c>
      <c r="FD18" s="61" t="s">
        <v>42</v>
      </c>
      <c r="FE18" s="3">
        <v>0.88888888888888784</v>
      </c>
      <c r="FF18" s="3">
        <v>0.93055555555555447</v>
      </c>
      <c r="FG18" s="241">
        <f t="shared" si="120"/>
        <v>14.999999999999787</v>
      </c>
      <c r="FH18" s="49">
        <f t="shared" si="77"/>
        <v>1.7</v>
      </c>
      <c r="FI18" s="241">
        <f t="shared" si="78"/>
        <v>15.49</v>
      </c>
      <c r="FJ18" s="235">
        <f t="shared" si="102"/>
        <v>26.332999999999998</v>
      </c>
      <c r="FK18" s="236">
        <f t="shared" si="79"/>
        <v>-0.18945987654320984</v>
      </c>
      <c r="FL18" s="237">
        <f t="shared" si="15"/>
        <v>19.999999999999716</v>
      </c>
      <c r="FM18" s="244">
        <f t="shared" si="80"/>
        <v>0.63358539094649502</v>
      </c>
      <c r="FO18" s="477" t="s">
        <v>60</v>
      </c>
      <c r="FP18" s="478">
        <f>FC21</f>
        <v>0.55661934156377779</v>
      </c>
      <c r="FQ18" s="365">
        <f t="shared" si="81"/>
        <v>180.34466666666401</v>
      </c>
      <c r="FR18" s="365">
        <f t="shared" si="82"/>
        <v>143.65533333333599</v>
      </c>
      <c r="FS18" s="364">
        <f t="shared" si="103"/>
        <v>108</v>
      </c>
      <c r="FT18" s="479">
        <f>FU12</f>
        <v>0.15763888888888888</v>
      </c>
      <c r="FU18" s="479">
        <f t="shared" si="83"/>
        <v>0.2326388888888889</v>
      </c>
      <c r="FV18">
        <v>14</v>
      </c>
      <c r="FW18" s="181">
        <f t="shared" si="104"/>
        <v>9.7222222222222224E-3</v>
      </c>
      <c r="FX18" s="501">
        <f t="shared" si="84"/>
        <v>80</v>
      </c>
      <c r="FY18" s="501">
        <f t="shared" si="16"/>
        <v>80</v>
      </c>
      <c r="FZ18" s="501">
        <f t="shared" si="16"/>
        <v>80</v>
      </c>
      <c r="GA18" s="501">
        <f t="shared" si="16"/>
        <v>80</v>
      </c>
      <c r="GB18" s="501">
        <f t="shared" si="16"/>
        <v>80</v>
      </c>
      <c r="GC18" s="501">
        <f t="shared" si="16"/>
        <v>80</v>
      </c>
      <c r="GD18" s="501" t="str">
        <f t="shared" si="16"/>
        <v/>
      </c>
      <c r="GE18" s="501" t="str">
        <f t="shared" si="16"/>
        <v/>
      </c>
      <c r="GF18" s="501" t="str">
        <f t="shared" si="16"/>
        <v/>
      </c>
      <c r="GG18" s="501" t="str">
        <f t="shared" si="16"/>
        <v/>
      </c>
      <c r="GH18" s="501" t="str">
        <f t="shared" si="16"/>
        <v/>
      </c>
      <c r="GI18" s="501" t="str">
        <f t="shared" si="16"/>
        <v/>
      </c>
      <c r="GJ18" s="501" t="str">
        <f t="shared" si="16"/>
        <v/>
      </c>
      <c r="GK18" s="501" t="str">
        <f t="shared" si="16"/>
        <v/>
      </c>
      <c r="GL18" s="501" t="str">
        <f t="shared" si="16"/>
        <v/>
      </c>
      <c r="GM18" s="501" t="str">
        <f t="shared" si="16"/>
        <v/>
      </c>
      <c r="GN18" s="501">
        <f t="shared" si="85"/>
        <v>480</v>
      </c>
      <c r="GO18" s="505">
        <f t="shared" si="86"/>
        <v>8</v>
      </c>
    </row>
    <row r="19" spans="2:197" ht="15" customHeight="1" thickBot="1" x14ac:dyDescent="0.3">
      <c r="B19" s="61">
        <v>19</v>
      </c>
      <c r="C19" s="49">
        <f>'Média Passageiros'!AD18</f>
        <v>1.7</v>
      </c>
      <c r="D19" s="63">
        <f>'Média Passageiros'!AE18</f>
        <v>1.56</v>
      </c>
      <c r="J19" s="61" t="s">
        <v>42</v>
      </c>
      <c r="K19" s="3">
        <v>0.78472222222222154</v>
      </c>
      <c r="L19" s="3">
        <v>0.82638888888888817</v>
      </c>
      <c r="M19" s="241">
        <f t="shared" si="105"/>
        <v>14.999999999999787</v>
      </c>
      <c r="N19" s="49">
        <f t="shared" si="17"/>
        <v>1.98</v>
      </c>
      <c r="O19" s="241">
        <f t="shared" si="18"/>
        <v>15.49</v>
      </c>
      <c r="P19" s="235">
        <f t="shared" si="87"/>
        <v>30.670200000000001</v>
      </c>
      <c r="Q19" s="236">
        <f t="shared" si="19"/>
        <v>-0.28547654320987648</v>
      </c>
      <c r="R19" s="237">
        <f t="shared" si="0"/>
        <v>19.999999999999716</v>
      </c>
      <c r="S19" s="261">
        <f t="shared" si="20"/>
        <v>0.57872098765431701</v>
      </c>
      <c r="T19" s="61" t="s">
        <v>43</v>
      </c>
      <c r="U19" s="3">
        <v>0.78472222222222154</v>
      </c>
      <c r="V19" s="3">
        <v>0.80555555555555491</v>
      </c>
      <c r="W19" s="241">
        <f t="shared" si="106"/>
        <v>14.999999999999787</v>
      </c>
      <c r="X19" s="49">
        <f t="shared" si="21"/>
        <v>1.7</v>
      </c>
      <c r="Y19" s="241">
        <f t="shared" si="22"/>
        <v>14.91</v>
      </c>
      <c r="Z19" s="235">
        <f t="shared" si="88"/>
        <v>25.347000000000001</v>
      </c>
      <c r="AA19" s="236">
        <f t="shared" si="23"/>
        <v>-0.30709876543209874</v>
      </c>
      <c r="AB19" s="237">
        <f t="shared" si="1"/>
        <v>19.999999999999716</v>
      </c>
      <c r="AC19" s="244">
        <f t="shared" si="24"/>
        <v>0.55709876543209513</v>
      </c>
      <c r="AD19" s="61" t="s">
        <v>42</v>
      </c>
      <c r="AE19" s="3">
        <v>0.79513888888888817</v>
      </c>
      <c r="AF19" s="3">
        <v>0.8368055555555548</v>
      </c>
      <c r="AG19" s="241">
        <f t="shared" si="107"/>
        <v>14.999999999999787</v>
      </c>
      <c r="AH19" s="49">
        <f t="shared" si="25"/>
        <v>1.7</v>
      </c>
      <c r="AI19" s="241">
        <f t="shared" si="26"/>
        <v>15.49</v>
      </c>
      <c r="AJ19" s="235">
        <f t="shared" si="89"/>
        <v>26.332999999999998</v>
      </c>
      <c r="AK19" s="236">
        <f t="shared" si="27"/>
        <v>-0.26539691358024686</v>
      </c>
      <c r="AL19" s="237">
        <f t="shared" si="2"/>
        <v>19.999999999999716</v>
      </c>
      <c r="AM19" s="261">
        <f t="shared" si="28"/>
        <v>0.5988006172839464</v>
      </c>
      <c r="AN19" s="61" t="s">
        <v>43</v>
      </c>
      <c r="AO19" s="3">
        <v>0.79513888888888817</v>
      </c>
      <c r="AP19" s="3">
        <v>0.81597222222222154</v>
      </c>
      <c r="AQ19" s="241">
        <f t="shared" si="108"/>
        <v>14.999999999999787</v>
      </c>
      <c r="AR19" s="49">
        <f t="shared" si="29"/>
        <v>1.56</v>
      </c>
      <c r="AS19" s="241">
        <f t="shared" si="30"/>
        <v>14.91</v>
      </c>
      <c r="AT19" s="235">
        <f t="shared" si="90"/>
        <v>23.259600000000002</v>
      </c>
      <c r="AU19" s="236">
        <f t="shared" si="31"/>
        <v>-0.28777098765432108</v>
      </c>
      <c r="AV19" s="237">
        <f t="shared" si="3"/>
        <v>19.999999999999716</v>
      </c>
      <c r="AW19" s="261">
        <f t="shared" si="32"/>
        <v>0.57642654320987274</v>
      </c>
      <c r="AX19" s="61" t="s">
        <v>42</v>
      </c>
      <c r="AY19" s="81">
        <v>0.8055555555555548</v>
      </c>
      <c r="AZ19" s="3">
        <v>0.84722222222222143</v>
      </c>
      <c r="BA19" s="241">
        <f t="shared" si="109"/>
        <v>14.999999999999787</v>
      </c>
      <c r="BB19" s="49">
        <f t="shared" si="33"/>
        <v>1.7</v>
      </c>
      <c r="BC19" s="241">
        <f t="shared" si="34"/>
        <v>15.49</v>
      </c>
      <c r="BD19" s="235">
        <f t="shared" si="91"/>
        <v>26.332999999999998</v>
      </c>
      <c r="BE19" s="236">
        <f t="shared" si="35"/>
        <v>-0.26539691358024686</v>
      </c>
      <c r="BF19" s="237">
        <f t="shared" si="4"/>
        <v>19.999999999999716</v>
      </c>
      <c r="BG19" s="261">
        <f t="shared" si="36"/>
        <v>0.59880061728394662</v>
      </c>
      <c r="BH19" s="61" t="s">
        <v>43</v>
      </c>
      <c r="BI19" s="3">
        <v>0.8055555555555548</v>
      </c>
      <c r="BJ19" s="3">
        <v>0.82638888888888817</v>
      </c>
      <c r="BK19" s="241">
        <f t="shared" si="110"/>
        <v>14.999999999999787</v>
      </c>
      <c r="BL19" s="49">
        <f t="shared" si="37"/>
        <v>1.56</v>
      </c>
      <c r="BM19" s="241">
        <f t="shared" si="38"/>
        <v>14.91</v>
      </c>
      <c r="BN19" s="235">
        <f t="shared" si="92"/>
        <v>23.259600000000002</v>
      </c>
      <c r="BO19" s="236">
        <f t="shared" si="39"/>
        <v>-0.30115740740740748</v>
      </c>
      <c r="BP19" s="237">
        <f t="shared" si="5"/>
        <v>19.999999999999716</v>
      </c>
      <c r="BQ19" s="261">
        <f t="shared" si="40"/>
        <v>0.563040123456786</v>
      </c>
      <c r="BR19" s="61" t="s">
        <v>43</v>
      </c>
      <c r="BS19" s="81">
        <v>0.81597222222222143</v>
      </c>
      <c r="BT19" s="3">
        <v>0.8368055555555548</v>
      </c>
      <c r="BU19" s="241">
        <f t="shared" si="111"/>
        <v>14.999999999999787</v>
      </c>
      <c r="BV19" s="49">
        <f t="shared" si="41"/>
        <v>1.56</v>
      </c>
      <c r="BW19" s="241">
        <f t="shared" si="42"/>
        <v>14.91</v>
      </c>
      <c r="BX19" s="235">
        <f t="shared" si="93"/>
        <v>23.259600000000002</v>
      </c>
      <c r="BY19" s="236">
        <f t="shared" si="43"/>
        <v>-0.30115740740740748</v>
      </c>
      <c r="BZ19" s="237">
        <f t="shared" si="6"/>
        <v>19.999999999999716</v>
      </c>
      <c r="CA19" s="261">
        <f t="shared" si="44"/>
        <v>0.56304012345678578</v>
      </c>
      <c r="CB19" s="64" t="s">
        <v>102</v>
      </c>
      <c r="CC19" s="70"/>
      <c r="CD19" s="70"/>
      <c r="CE19" s="65">
        <v>0</v>
      </c>
      <c r="CF19" s="65">
        <f t="shared" si="45"/>
        <v>1.46</v>
      </c>
      <c r="CG19" s="246">
        <f>IF(RIGHT(CB18,1)="C",$H$5,$H$6)</f>
        <v>17.5</v>
      </c>
      <c r="CH19" s="247">
        <f t="shared" si="94"/>
        <v>25.55</v>
      </c>
      <c r="CI19" s="248">
        <f t="shared" si="47"/>
        <v>-0.30822654320987658</v>
      </c>
      <c r="CJ19" s="249">
        <f t="shared" si="7"/>
        <v>0</v>
      </c>
      <c r="CK19" s="262">
        <f t="shared" si="48"/>
        <v>0.49424259259258829</v>
      </c>
      <c r="CL19" s="61" t="s">
        <v>42</v>
      </c>
      <c r="CM19" s="3">
        <v>0.89930555555555447</v>
      </c>
      <c r="CN19" s="3">
        <v>0.9409722222222211</v>
      </c>
      <c r="CO19" s="241">
        <f t="shared" si="113"/>
        <v>14.999999999999787</v>
      </c>
      <c r="CP19" s="49">
        <f t="shared" si="49"/>
        <v>1.7</v>
      </c>
      <c r="CQ19" s="241">
        <f t="shared" si="50"/>
        <v>15.49</v>
      </c>
      <c r="CR19" s="235">
        <f t="shared" si="95"/>
        <v>26.332999999999998</v>
      </c>
      <c r="CS19" s="236">
        <f t="shared" si="51"/>
        <v>-0.24581851851851852</v>
      </c>
      <c r="CT19" s="237">
        <f t="shared" si="8"/>
        <v>19.999999999999716</v>
      </c>
      <c r="CU19" s="261">
        <f t="shared" si="52"/>
        <v>0.63895514403291542</v>
      </c>
      <c r="CV19" s="61" t="s">
        <v>43</v>
      </c>
      <c r="CW19" s="3">
        <v>0.89930555555555447</v>
      </c>
      <c r="CX19" s="3">
        <v>0.92013888888888784</v>
      </c>
      <c r="CY19" s="241">
        <f t="shared" si="114"/>
        <v>14.999999999999787</v>
      </c>
      <c r="CZ19" s="49">
        <f t="shared" si="53"/>
        <v>1.7</v>
      </c>
      <c r="DA19" s="241">
        <f t="shared" si="54"/>
        <v>14.91</v>
      </c>
      <c r="DB19" s="235">
        <f t="shared" si="96"/>
        <v>25.347000000000001</v>
      </c>
      <c r="DC19" s="236">
        <f t="shared" si="55"/>
        <v>-0.28132839506172835</v>
      </c>
      <c r="DD19" s="237">
        <f t="shared" si="9"/>
        <v>19.999999999999716</v>
      </c>
      <c r="DE19" s="244">
        <f t="shared" si="56"/>
        <v>0.60344526748970528</v>
      </c>
      <c r="DF19" s="60" t="s">
        <v>42</v>
      </c>
      <c r="DG19" s="3">
        <v>0.9097222222222211</v>
      </c>
      <c r="DH19" s="3">
        <v>0.95138888888888773</v>
      </c>
      <c r="DI19" s="241">
        <f t="shared" si="115"/>
        <v>14.999999999999787</v>
      </c>
      <c r="DJ19" s="49">
        <f t="shared" si="57"/>
        <v>1.7</v>
      </c>
      <c r="DK19" s="241">
        <f t="shared" si="58"/>
        <v>15.49</v>
      </c>
      <c r="DL19" s="235">
        <f t="shared" si="97"/>
        <v>26.332999999999998</v>
      </c>
      <c r="DM19" s="236">
        <f t="shared" si="59"/>
        <v>-0.23937592592592594</v>
      </c>
      <c r="DN19" s="237">
        <f t="shared" si="10"/>
        <v>19.999999999999716</v>
      </c>
      <c r="DO19" s="244">
        <f t="shared" si="60"/>
        <v>0.64539773662550692</v>
      </c>
      <c r="DP19" s="49" t="s">
        <v>43</v>
      </c>
      <c r="DQ19" s="3">
        <v>0.9097222222222211</v>
      </c>
      <c r="DR19" s="3">
        <v>0.93055555555555447</v>
      </c>
      <c r="DS19" s="241">
        <f t="shared" si="116"/>
        <v>14.999999999999787</v>
      </c>
      <c r="DT19" s="49">
        <f t="shared" si="61"/>
        <v>1.7</v>
      </c>
      <c r="DU19" s="241">
        <f t="shared" si="62"/>
        <v>14.91</v>
      </c>
      <c r="DV19" s="235">
        <f t="shared" si="98"/>
        <v>25.347000000000001</v>
      </c>
      <c r="DW19" s="236">
        <f t="shared" si="63"/>
        <v>-0.28132839506172835</v>
      </c>
      <c r="DX19" s="237">
        <f t="shared" si="11"/>
        <v>19.999999999999716</v>
      </c>
      <c r="DY19" s="244">
        <f t="shared" si="64"/>
        <v>0.60344526748970528</v>
      </c>
      <c r="DZ19" s="49" t="s">
        <v>42</v>
      </c>
      <c r="EA19" s="3">
        <v>0.92013888888888773</v>
      </c>
      <c r="EB19" s="3">
        <v>0.96180555555555436</v>
      </c>
      <c r="EC19" s="241">
        <f t="shared" si="117"/>
        <v>14.999999999999787</v>
      </c>
      <c r="ED19" s="49">
        <f t="shared" si="65"/>
        <v>1.7</v>
      </c>
      <c r="EE19" s="241">
        <f t="shared" si="66"/>
        <v>15.49</v>
      </c>
      <c r="EF19" s="235">
        <f t="shared" si="99"/>
        <v>26.332999999999998</v>
      </c>
      <c r="EG19" s="236">
        <f t="shared" si="67"/>
        <v>-0.24606913580246895</v>
      </c>
      <c r="EH19" s="237">
        <f t="shared" si="12"/>
        <v>19.999999999999716</v>
      </c>
      <c r="EI19" s="244">
        <f t="shared" si="68"/>
        <v>0.63870452674896416</v>
      </c>
      <c r="EJ19" s="61" t="s">
        <v>43</v>
      </c>
      <c r="EK19" s="3">
        <v>0.92013888888888773</v>
      </c>
      <c r="EL19" s="3">
        <v>0.9409722222222211</v>
      </c>
      <c r="EM19" s="241">
        <f t="shared" si="118"/>
        <v>14.999999999999787</v>
      </c>
      <c r="EN19" s="49">
        <f t="shared" si="69"/>
        <v>1.7</v>
      </c>
      <c r="EO19" s="241">
        <f t="shared" si="70"/>
        <v>14.91</v>
      </c>
      <c r="EP19" s="235">
        <f t="shared" si="100"/>
        <v>25.347000000000001</v>
      </c>
      <c r="EQ19" s="236">
        <f t="shared" si="71"/>
        <v>-0.28777098765432096</v>
      </c>
      <c r="ER19" s="237">
        <f t="shared" si="13"/>
        <v>19.999999999999716</v>
      </c>
      <c r="ES19" s="244">
        <f t="shared" si="72"/>
        <v>0.59700267489711223</v>
      </c>
      <c r="ET19" s="61" t="s">
        <v>43</v>
      </c>
      <c r="EU19" s="3">
        <v>0.93055555555555436</v>
      </c>
      <c r="EV19" s="3">
        <v>0.95138888888888773</v>
      </c>
      <c r="EW19" s="241">
        <f t="shared" si="119"/>
        <v>14.999999999999787</v>
      </c>
      <c r="EX19" s="49">
        <f t="shared" si="73"/>
        <v>1.7</v>
      </c>
      <c r="EY19" s="241">
        <f t="shared" si="74"/>
        <v>14.91</v>
      </c>
      <c r="EZ19" s="235">
        <f t="shared" si="101"/>
        <v>25.347000000000001</v>
      </c>
      <c r="FA19" s="236">
        <f t="shared" si="75"/>
        <v>-0.26769135802469135</v>
      </c>
      <c r="FB19" s="237">
        <f t="shared" si="14"/>
        <v>19.999999999999716</v>
      </c>
      <c r="FC19" s="244">
        <f t="shared" si="76"/>
        <v>0.61708230452674162</v>
      </c>
      <c r="FD19" s="61" t="s">
        <v>43</v>
      </c>
      <c r="FE19" s="3">
        <v>0.94097222222222099</v>
      </c>
      <c r="FF19" s="3">
        <v>0.96180555555555436</v>
      </c>
      <c r="FG19" s="241">
        <f t="shared" si="120"/>
        <v>14.999999999999787</v>
      </c>
      <c r="FH19" s="49">
        <f t="shared" si="77"/>
        <v>1.7</v>
      </c>
      <c r="FI19" s="241">
        <f t="shared" si="78"/>
        <v>14.91</v>
      </c>
      <c r="FJ19" s="235">
        <f t="shared" si="102"/>
        <v>25.347000000000001</v>
      </c>
      <c r="FK19" s="236">
        <f t="shared" si="79"/>
        <v>-0.26769135802469135</v>
      </c>
      <c r="FL19" s="237">
        <f t="shared" si="15"/>
        <v>19.999999999999716</v>
      </c>
      <c r="FM19" s="244">
        <f t="shared" si="80"/>
        <v>0.61708230452674107</v>
      </c>
      <c r="FO19" s="224" t="s">
        <v>61</v>
      </c>
      <c r="FP19" s="480">
        <f>FM21</f>
        <v>0.55661934156377724</v>
      </c>
      <c r="FQ19" s="481">
        <f t="shared" si="81"/>
        <v>180.34466666666381</v>
      </c>
      <c r="FR19" s="481">
        <f t="shared" si="82"/>
        <v>143.65533333333619</v>
      </c>
      <c r="FS19" s="490">
        <f t="shared" si="103"/>
        <v>108</v>
      </c>
      <c r="FT19" s="482">
        <f>FU15</f>
        <v>0.16041666666666665</v>
      </c>
      <c r="FU19" s="482">
        <f t="shared" si="83"/>
        <v>0.23541666666666666</v>
      </c>
      <c r="FV19">
        <v>15</v>
      </c>
      <c r="FW19" s="181">
        <f t="shared" si="104"/>
        <v>1.0416666666666666E-2</v>
      </c>
      <c r="FX19" s="501">
        <f t="shared" si="84"/>
        <v>80</v>
      </c>
      <c r="FY19" s="501">
        <f t="shared" si="16"/>
        <v>80</v>
      </c>
      <c r="FZ19" s="501">
        <f t="shared" si="16"/>
        <v>80</v>
      </c>
      <c r="GA19" s="501">
        <f t="shared" si="16"/>
        <v>80</v>
      </c>
      <c r="GB19" s="501">
        <f t="shared" si="16"/>
        <v>80</v>
      </c>
      <c r="GC19" s="501">
        <f t="shared" si="16"/>
        <v>80</v>
      </c>
      <c r="GD19" s="501" t="str">
        <f t="shared" si="16"/>
        <v/>
      </c>
      <c r="GE19" s="501" t="str">
        <f t="shared" si="16"/>
        <v/>
      </c>
      <c r="GF19" s="501" t="str">
        <f t="shared" si="16"/>
        <v/>
      </c>
      <c r="GG19" s="501" t="str">
        <f t="shared" si="16"/>
        <v/>
      </c>
      <c r="GH19" s="501" t="str">
        <f t="shared" si="16"/>
        <v/>
      </c>
      <c r="GI19" s="501" t="str">
        <f t="shared" si="16"/>
        <v/>
      </c>
      <c r="GJ19" s="501" t="str">
        <f t="shared" si="16"/>
        <v/>
      </c>
      <c r="GK19" s="501" t="str">
        <f t="shared" si="16"/>
        <v/>
      </c>
      <c r="GL19" s="501" t="str">
        <f t="shared" si="16"/>
        <v/>
      </c>
      <c r="GM19" s="501" t="str">
        <f t="shared" si="16"/>
        <v/>
      </c>
      <c r="GN19" s="501">
        <f t="shared" si="85"/>
        <v>480</v>
      </c>
      <c r="GO19" s="505">
        <f t="shared" si="86"/>
        <v>8</v>
      </c>
    </row>
    <row r="20" spans="2:197" ht="15.75" customHeight="1" thickBot="1" x14ac:dyDescent="0.3">
      <c r="B20" s="216">
        <v>20</v>
      </c>
      <c r="C20" s="222">
        <f>'Média Passageiros'!AD19</f>
        <v>1.7</v>
      </c>
      <c r="D20" s="217">
        <f>'Média Passageiros'!AE19</f>
        <v>1.7</v>
      </c>
      <c r="J20" s="245" t="s">
        <v>102</v>
      </c>
      <c r="K20" s="65" t="s">
        <v>106</v>
      </c>
      <c r="L20" s="65" t="s">
        <v>106</v>
      </c>
      <c r="M20" s="65">
        <v>0</v>
      </c>
      <c r="N20" s="65">
        <f t="shared" si="17"/>
        <v>1.46</v>
      </c>
      <c r="O20" s="246">
        <f>IF(RIGHT(J19,1)="C",$H$5,$H$6)</f>
        <v>17.5</v>
      </c>
      <c r="P20" s="247">
        <f t="shared" si="87"/>
        <v>25.55</v>
      </c>
      <c r="Q20" s="248">
        <f t="shared" si="19"/>
        <v>-0.36433456790123453</v>
      </c>
      <c r="R20" s="249">
        <f t="shared" si="0"/>
        <v>0</v>
      </c>
      <c r="S20" s="262">
        <f t="shared" si="20"/>
        <v>0.49986296296295896</v>
      </c>
      <c r="T20" s="61" t="s">
        <v>42</v>
      </c>
      <c r="U20" s="3">
        <v>0.81597222222222143</v>
      </c>
      <c r="V20" s="3">
        <v>0.85763888888888806</v>
      </c>
      <c r="W20" s="49">
        <v>0</v>
      </c>
      <c r="X20" s="49">
        <f t="shared" si="21"/>
        <v>1.7</v>
      </c>
      <c r="Y20" s="240">
        <f>IF(RIGHT(T19,1)="C",$H$5,$H$6)</f>
        <v>9</v>
      </c>
      <c r="Z20" s="235">
        <f t="shared" si="88"/>
        <v>15.299999999999999</v>
      </c>
      <c r="AA20" s="236">
        <f t="shared" si="23"/>
        <v>-0.35432098765432096</v>
      </c>
      <c r="AB20" s="237">
        <f t="shared" si="1"/>
        <v>0</v>
      </c>
      <c r="AC20" s="244">
        <f t="shared" si="24"/>
        <v>0.50987654320987286</v>
      </c>
      <c r="AD20" s="64" t="s">
        <v>102</v>
      </c>
      <c r="AE20" s="65" t="s">
        <v>106</v>
      </c>
      <c r="AF20" s="65" t="s">
        <v>106</v>
      </c>
      <c r="AG20" s="65">
        <v>0</v>
      </c>
      <c r="AH20" s="65">
        <f t="shared" si="25"/>
        <v>1.46</v>
      </c>
      <c r="AI20" s="246">
        <f>IF(RIGHT(AD19,1)="C",$H$5,$H$6)</f>
        <v>17.5</v>
      </c>
      <c r="AJ20" s="247">
        <f t="shared" si="89"/>
        <v>25.55</v>
      </c>
      <c r="AK20" s="248">
        <f t="shared" si="27"/>
        <v>-0.34425493827160486</v>
      </c>
      <c r="AL20" s="249">
        <f t="shared" si="2"/>
        <v>0</v>
      </c>
      <c r="AM20" s="262">
        <f t="shared" si="28"/>
        <v>0.51994259259258835</v>
      </c>
      <c r="AN20" s="64" t="s">
        <v>102</v>
      </c>
      <c r="AO20" s="70"/>
      <c r="AP20" s="70"/>
      <c r="AQ20" s="65">
        <v>0</v>
      </c>
      <c r="AR20" s="65">
        <f t="shared" si="29"/>
        <v>1.46</v>
      </c>
      <c r="AS20" s="246">
        <f>IF(RIGHT(AN19,1)="C",$H$5,$H$6)</f>
        <v>9</v>
      </c>
      <c r="AT20" s="247">
        <f t="shared" si="90"/>
        <v>13.14</v>
      </c>
      <c r="AU20" s="248">
        <f t="shared" si="31"/>
        <v>-0.32832654320987659</v>
      </c>
      <c r="AV20" s="249">
        <f t="shared" si="3"/>
        <v>0</v>
      </c>
      <c r="AW20" s="262">
        <f t="shared" si="32"/>
        <v>0.53587098765431718</v>
      </c>
      <c r="AX20" s="64" t="s">
        <v>102</v>
      </c>
      <c r="AY20" s="70"/>
      <c r="AZ20" s="70"/>
      <c r="BA20" s="65">
        <v>0</v>
      </c>
      <c r="BB20" s="65">
        <f t="shared" si="33"/>
        <v>1.46</v>
      </c>
      <c r="BC20" s="246">
        <f>IF(RIGHT(AX19,1)="C",$H$5,$H$6)</f>
        <v>17.5</v>
      </c>
      <c r="BD20" s="247">
        <f t="shared" si="91"/>
        <v>25.55</v>
      </c>
      <c r="BE20" s="248">
        <f t="shared" si="35"/>
        <v>-0.34425493827160486</v>
      </c>
      <c r="BF20" s="249">
        <f t="shared" si="4"/>
        <v>0</v>
      </c>
      <c r="BG20" s="262">
        <f t="shared" si="36"/>
        <v>0.51994259259258857</v>
      </c>
      <c r="BH20" s="64" t="s">
        <v>102</v>
      </c>
      <c r="BI20" s="70"/>
      <c r="BJ20" s="70"/>
      <c r="BK20" s="65">
        <v>0</v>
      </c>
      <c r="BL20" s="65">
        <f t="shared" si="37"/>
        <v>1.46</v>
      </c>
      <c r="BM20" s="246">
        <f>IF(RIGHT(BH19,1)="C",$H$5,$H$6)</f>
        <v>9</v>
      </c>
      <c r="BN20" s="247">
        <f t="shared" si="92"/>
        <v>13.14</v>
      </c>
      <c r="BO20" s="248">
        <f t="shared" si="39"/>
        <v>-0.34171296296296305</v>
      </c>
      <c r="BP20" s="249">
        <f t="shared" si="5"/>
        <v>0</v>
      </c>
      <c r="BQ20" s="262">
        <f t="shared" si="40"/>
        <v>0.52248456790123043</v>
      </c>
      <c r="BR20" s="64" t="s">
        <v>102</v>
      </c>
      <c r="BS20" s="70"/>
      <c r="BT20" s="70"/>
      <c r="BU20" s="65">
        <v>0</v>
      </c>
      <c r="BV20" s="65">
        <f t="shared" si="41"/>
        <v>1.46</v>
      </c>
      <c r="BW20" s="246">
        <f>IF(RIGHT(BR19,1)="C",$H$5,$H$6)</f>
        <v>9</v>
      </c>
      <c r="BX20" s="247">
        <f t="shared" si="93"/>
        <v>13.14</v>
      </c>
      <c r="BY20" s="248">
        <f t="shared" si="43"/>
        <v>-0.34171296296296305</v>
      </c>
      <c r="BZ20" s="249">
        <f t="shared" si="6"/>
        <v>0</v>
      </c>
      <c r="CA20" s="250">
        <f t="shared" si="44"/>
        <v>0.52248456790123021</v>
      </c>
      <c r="CL20" s="61" t="s">
        <v>43</v>
      </c>
      <c r="CM20" s="3">
        <v>0.95138888888888762</v>
      </c>
      <c r="CN20" s="3">
        <v>0.97222222222222099</v>
      </c>
      <c r="CO20" s="241">
        <f t="shared" si="113"/>
        <v>14.999999999999787</v>
      </c>
      <c r="CP20" s="49">
        <f t="shared" si="49"/>
        <v>1.7</v>
      </c>
      <c r="CQ20" s="240">
        <f>IF(RIGHT(CL19,1)="C",$H$5,$H$6)</f>
        <v>17.5</v>
      </c>
      <c r="CR20" s="235">
        <f t="shared" si="95"/>
        <v>29.75</v>
      </c>
      <c r="CS20" s="236">
        <f t="shared" si="51"/>
        <v>-0.3376395061728395</v>
      </c>
      <c r="CT20" s="237">
        <f t="shared" si="8"/>
        <v>19.999999999999716</v>
      </c>
      <c r="CU20" s="261">
        <f t="shared" si="52"/>
        <v>0.60886255144032198</v>
      </c>
      <c r="CV20" s="61" t="s">
        <v>42</v>
      </c>
      <c r="CW20" s="3">
        <v>0.93055555555555436</v>
      </c>
      <c r="CX20" s="3">
        <v>0.97222222222222099</v>
      </c>
      <c r="CY20" s="241">
        <f t="shared" si="114"/>
        <v>14.999999999999787</v>
      </c>
      <c r="CZ20" s="49">
        <f t="shared" si="53"/>
        <v>1.7</v>
      </c>
      <c r="DA20" s="240">
        <f>IF(RIGHT(CV19,1)="C",$H$5,$H$6)</f>
        <v>9</v>
      </c>
      <c r="DB20" s="235">
        <f t="shared" si="96"/>
        <v>15.299999999999999</v>
      </c>
      <c r="DC20" s="236">
        <f t="shared" si="55"/>
        <v>-0.32855061728395057</v>
      </c>
      <c r="DD20" s="237">
        <f t="shared" si="9"/>
        <v>19.999999999999716</v>
      </c>
      <c r="DE20" s="244">
        <f t="shared" si="56"/>
        <v>0.61795144032921057</v>
      </c>
      <c r="DF20" s="60" t="s">
        <v>43</v>
      </c>
      <c r="DG20" s="3">
        <v>0.96180555555555425</v>
      </c>
      <c r="DH20" s="3">
        <v>0.98263888888888762</v>
      </c>
      <c r="DI20" s="241">
        <f t="shared" si="115"/>
        <v>14.999999999999787</v>
      </c>
      <c r="DJ20" s="49">
        <f t="shared" si="57"/>
        <v>1.56</v>
      </c>
      <c r="DK20" s="240">
        <f>IF(RIGHT(DF19,1)="C",$H$5,$H$6)</f>
        <v>17.5</v>
      </c>
      <c r="DL20" s="235">
        <f t="shared" si="97"/>
        <v>27.3</v>
      </c>
      <c r="DM20" s="236">
        <f t="shared" si="59"/>
        <v>-0.32363518518518519</v>
      </c>
      <c r="DN20" s="237">
        <f t="shared" si="10"/>
        <v>19.999999999999716</v>
      </c>
      <c r="DO20" s="244">
        <f t="shared" si="60"/>
        <v>0.62286687242797523</v>
      </c>
      <c r="DP20" s="49" t="s">
        <v>42</v>
      </c>
      <c r="DQ20" s="3">
        <v>0.94097222222222099</v>
      </c>
      <c r="DR20" s="3">
        <v>0.98263888888888762</v>
      </c>
      <c r="DS20" s="241">
        <f t="shared" si="116"/>
        <v>14.999999999999787</v>
      </c>
      <c r="DT20" s="49">
        <f t="shared" si="61"/>
        <v>1.7</v>
      </c>
      <c r="DU20" s="240">
        <f>IF(RIGHT(DP19,1)="C",$H$5,$H$6)</f>
        <v>9</v>
      </c>
      <c r="DV20" s="235">
        <f t="shared" si="98"/>
        <v>15.299999999999999</v>
      </c>
      <c r="DW20" s="236">
        <f t="shared" si="63"/>
        <v>-0.32855061728395057</v>
      </c>
      <c r="DX20" s="237">
        <f t="shared" si="11"/>
        <v>19.999999999999716</v>
      </c>
      <c r="DY20" s="244">
        <f t="shared" si="64"/>
        <v>0.61795144032921057</v>
      </c>
      <c r="DZ20" s="49" t="s">
        <v>43</v>
      </c>
      <c r="EA20" s="3">
        <v>0.97222222222222088</v>
      </c>
      <c r="EB20" s="3">
        <v>0.99305555555555425</v>
      </c>
      <c r="EC20" s="241">
        <f t="shared" si="117"/>
        <v>14.999999999999787</v>
      </c>
      <c r="ED20" s="49">
        <f t="shared" si="65"/>
        <v>1.56</v>
      </c>
      <c r="EE20" s="240">
        <f>IF(RIGHT(DZ19,1)="C",$H$5,$H$6)</f>
        <v>17.5</v>
      </c>
      <c r="EF20" s="235">
        <f t="shared" si="99"/>
        <v>27.3</v>
      </c>
      <c r="EG20" s="236">
        <f t="shared" si="67"/>
        <v>-0.33032839506172823</v>
      </c>
      <c r="EH20" s="237">
        <f t="shared" si="12"/>
        <v>19.999999999999716</v>
      </c>
      <c r="EI20" s="244">
        <f t="shared" si="68"/>
        <v>0.61617366255143247</v>
      </c>
      <c r="EJ20" s="61" t="s">
        <v>42</v>
      </c>
      <c r="EK20" s="3">
        <v>0.95138888888888762</v>
      </c>
      <c r="EL20" s="3">
        <v>0.99305555555555425</v>
      </c>
      <c r="EM20" s="241">
        <f t="shared" si="118"/>
        <v>14.999999999999787</v>
      </c>
      <c r="EN20" s="49">
        <f t="shared" si="69"/>
        <v>1.7</v>
      </c>
      <c r="EO20" s="240">
        <f>IF(RIGHT(EJ19,1)="C",$H$5,$H$6)</f>
        <v>9</v>
      </c>
      <c r="EP20" s="235">
        <f t="shared" si="100"/>
        <v>15.299999999999999</v>
      </c>
      <c r="EQ20" s="236">
        <f t="shared" si="71"/>
        <v>-0.33499320987654319</v>
      </c>
      <c r="ER20" s="237">
        <f t="shared" si="13"/>
        <v>19.999999999999716</v>
      </c>
      <c r="ES20" s="244">
        <f t="shared" si="72"/>
        <v>0.61150884773661751</v>
      </c>
      <c r="ET20" s="61" t="s">
        <v>42</v>
      </c>
      <c r="EU20" s="3">
        <v>0.96180555555555425</v>
      </c>
      <c r="EV20" s="3">
        <v>1.003472222222221</v>
      </c>
      <c r="EW20" s="241">
        <f t="shared" si="119"/>
        <v>14.999999999999787</v>
      </c>
      <c r="EX20" s="49">
        <f t="shared" si="73"/>
        <v>1.56</v>
      </c>
      <c r="EY20" s="240">
        <f>IF(RIGHT(ET19,1)="C",$H$5,$H$6)</f>
        <v>9</v>
      </c>
      <c r="EZ20" s="235">
        <f t="shared" si="101"/>
        <v>14.040000000000001</v>
      </c>
      <c r="FA20" s="236">
        <f t="shared" si="75"/>
        <v>-0.31102469135802469</v>
      </c>
      <c r="FB20" s="237">
        <f t="shared" si="14"/>
        <v>19.999999999999716</v>
      </c>
      <c r="FC20" s="244">
        <f t="shared" si="76"/>
        <v>0.63547736625513584</v>
      </c>
      <c r="FD20" s="61" t="s">
        <v>42</v>
      </c>
      <c r="FE20" s="3">
        <v>0.97222222222222088</v>
      </c>
      <c r="FF20" s="3">
        <v>1.0138888888888875</v>
      </c>
      <c r="FG20" s="241">
        <f t="shared" si="120"/>
        <v>14.999999999999787</v>
      </c>
      <c r="FH20" s="49">
        <f t="shared" si="77"/>
        <v>1.56</v>
      </c>
      <c r="FI20" s="240">
        <f>IF(RIGHT(FD19,1)="C",$H$5,$H$6)</f>
        <v>9</v>
      </c>
      <c r="FJ20" s="235">
        <f t="shared" si="102"/>
        <v>14.040000000000001</v>
      </c>
      <c r="FK20" s="236">
        <f t="shared" si="79"/>
        <v>-0.31102469135802469</v>
      </c>
      <c r="FL20" s="237">
        <f t="shared" si="15"/>
        <v>19.999999999999716</v>
      </c>
      <c r="FM20" s="244">
        <f t="shared" si="80"/>
        <v>0.63547736625513529</v>
      </c>
      <c r="FV20">
        <v>16</v>
      </c>
      <c r="FW20" s="181">
        <f t="shared" si="104"/>
        <v>1.111111111111111E-2</v>
      </c>
      <c r="FX20" s="501">
        <f t="shared" si="84"/>
        <v>80</v>
      </c>
      <c r="FY20" s="501">
        <f t="shared" si="84"/>
        <v>80</v>
      </c>
      <c r="FZ20" s="501">
        <f t="shared" si="84"/>
        <v>80</v>
      </c>
      <c r="GA20" s="501">
        <f t="shared" si="84"/>
        <v>80</v>
      </c>
      <c r="GB20" s="501">
        <f t="shared" si="84"/>
        <v>80</v>
      </c>
      <c r="GC20" s="501">
        <f t="shared" si="84"/>
        <v>80</v>
      </c>
      <c r="GD20" s="501" t="str">
        <f t="shared" ref="GD20:GD83" si="121">IF(AND(OR($FW20&gt;INDEX($FT$4:$FT$19,MATCH(GD$3,$FO$4:$FO$19,0)),$FW20=INDEX($FT$4:$FT$19,MATCH(GD$3,$FO$4:$FO$19,0))),$FW20+(0.000000001/60/24)&lt;INDEX($FU$4:$FU$19,MATCH(GD$3,$FO$4:$FO$19,0))),80,"")</f>
        <v/>
      </c>
      <c r="GE20" s="501" t="str">
        <f t="shared" si="84"/>
        <v/>
      </c>
      <c r="GF20" s="501" t="str">
        <f t="shared" si="84"/>
        <v/>
      </c>
      <c r="GG20" s="501" t="str">
        <f t="shared" si="84"/>
        <v/>
      </c>
      <c r="GH20" s="501" t="str">
        <f t="shared" si="84"/>
        <v/>
      </c>
      <c r="GI20" s="501" t="str">
        <f t="shared" si="84"/>
        <v/>
      </c>
      <c r="GJ20" s="501" t="str">
        <f t="shared" si="84"/>
        <v/>
      </c>
      <c r="GK20" s="501" t="str">
        <f t="shared" si="84"/>
        <v/>
      </c>
      <c r="GL20" s="501" t="str">
        <f t="shared" si="84"/>
        <v/>
      </c>
      <c r="GM20" s="501" t="str">
        <f t="shared" si="84"/>
        <v/>
      </c>
      <c r="GN20" s="501">
        <f t="shared" si="85"/>
        <v>480</v>
      </c>
      <c r="GO20" s="505">
        <f t="shared" si="86"/>
        <v>8</v>
      </c>
    </row>
    <row r="21" spans="2:197" ht="15" customHeight="1" thickBot="1" x14ac:dyDescent="0.3">
      <c r="B21" s="61">
        <v>21</v>
      </c>
      <c r="C21" s="49">
        <f>'Média Passageiros'!AD20</f>
        <v>1.7</v>
      </c>
      <c r="D21" s="63">
        <f>'Média Passageiros'!AE20</f>
        <v>1.7</v>
      </c>
      <c r="J21"/>
      <c r="K21"/>
      <c r="L21"/>
      <c r="M21"/>
      <c r="N21"/>
      <c r="O21"/>
      <c r="P21" s="239"/>
      <c r="Q21" s="238"/>
      <c r="R21"/>
      <c r="S21"/>
      <c r="T21" s="64" t="s">
        <v>102</v>
      </c>
      <c r="U21" s="65" t="s">
        <v>106</v>
      </c>
      <c r="V21" s="65" t="s">
        <v>106</v>
      </c>
      <c r="W21" s="65">
        <v>0</v>
      </c>
      <c r="X21" s="65">
        <f t="shared" si="21"/>
        <v>1.46</v>
      </c>
      <c r="Y21" s="246">
        <f>IF(RIGHT(T20,1)="C",$H$5,$H$6)</f>
        <v>17.5</v>
      </c>
      <c r="Z21" s="247">
        <f t="shared" si="88"/>
        <v>25.55</v>
      </c>
      <c r="AA21" s="248">
        <f t="shared" si="23"/>
        <v>-0.43317901234567902</v>
      </c>
      <c r="AB21" s="249">
        <f t="shared" si="1"/>
        <v>0</v>
      </c>
      <c r="AC21" s="250">
        <f t="shared" si="24"/>
        <v>0.43101851851851475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BH21"/>
      <c r="BI21"/>
      <c r="BJ21"/>
      <c r="BK21"/>
      <c r="BL21"/>
      <c r="BM21"/>
      <c r="BN21"/>
      <c r="BO21"/>
      <c r="BP21"/>
      <c r="BQ21"/>
      <c r="CL21" s="61" t="s">
        <v>42</v>
      </c>
      <c r="CM21" s="3">
        <v>0.98263888888888751</v>
      </c>
      <c r="CN21" s="3">
        <v>1.0243055555555542</v>
      </c>
      <c r="CO21" s="241">
        <f t="shared" si="113"/>
        <v>14.999999999999787</v>
      </c>
      <c r="CP21" s="49">
        <f t="shared" ref="CP21:CP22" si="122">IF(CL21="Garagem",$C$24,INDEX($C$4:$D$23,MATCH(HOUR(CM21),$B$4:$B$23,0),MATCH(CL21,$C$3:$D$3,0)))</f>
        <v>1.56</v>
      </c>
      <c r="CQ21" s="240">
        <f>IF(RIGHT(CL20,1)="C",$H$5,$H$6)</f>
        <v>9</v>
      </c>
      <c r="CR21" s="235">
        <f t="shared" ref="CR21:CR22" si="123">CP21*CQ21</f>
        <v>14.040000000000001</v>
      </c>
      <c r="CS21" s="236">
        <f t="shared" si="51"/>
        <v>-0.38097283950617289</v>
      </c>
      <c r="CT21" s="237">
        <f t="shared" si="8"/>
        <v>19.999999999999716</v>
      </c>
      <c r="CU21" s="261">
        <f t="shared" si="52"/>
        <v>0.6272576131687162</v>
      </c>
      <c r="CV21" s="61" t="s">
        <v>43</v>
      </c>
      <c r="CW21" s="3">
        <v>0.98263888888888751</v>
      </c>
      <c r="CX21" s="3">
        <v>1.0034722222222208</v>
      </c>
      <c r="CY21" s="241">
        <f t="shared" si="114"/>
        <v>14.999999999999787</v>
      </c>
      <c r="CZ21" s="49">
        <f t="shared" si="53"/>
        <v>1.56</v>
      </c>
      <c r="DA21" s="240">
        <f>IF(RIGHT(CV20,1)="C",$H$5,$H$6)</f>
        <v>17.5</v>
      </c>
      <c r="DB21" s="235">
        <f t="shared" si="96"/>
        <v>27.3</v>
      </c>
      <c r="DC21" s="236">
        <f t="shared" si="55"/>
        <v>-0.41280987654320983</v>
      </c>
      <c r="DD21" s="237">
        <f t="shared" si="9"/>
        <v>19.999999999999716</v>
      </c>
      <c r="DE21" s="244">
        <f t="shared" si="56"/>
        <v>0.59542057613167876</v>
      </c>
      <c r="DF21" s="60" t="s">
        <v>42</v>
      </c>
      <c r="DG21" s="3">
        <v>0.99305555555555414</v>
      </c>
      <c r="DH21" s="3">
        <v>1.0347222222222208</v>
      </c>
      <c r="DI21" s="241">
        <f t="shared" si="115"/>
        <v>14.999999999999787</v>
      </c>
      <c r="DJ21" s="49">
        <f t="shared" si="57"/>
        <v>1.56</v>
      </c>
      <c r="DK21" s="240">
        <f>IF(RIGHT(DF20,1)="C",$H$5,$H$6)</f>
        <v>9</v>
      </c>
      <c r="DL21" s="235">
        <f t="shared" si="97"/>
        <v>14.040000000000001</v>
      </c>
      <c r="DM21" s="236">
        <f t="shared" si="59"/>
        <v>-0.36696851851851853</v>
      </c>
      <c r="DN21" s="237">
        <f t="shared" si="10"/>
        <v>19.999999999999716</v>
      </c>
      <c r="DO21" s="244">
        <f t="shared" si="60"/>
        <v>0.64126193415636934</v>
      </c>
      <c r="DP21" s="49" t="s">
        <v>43</v>
      </c>
      <c r="DQ21" s="3">
        <v>0.99305555555555414</v>
      </c>
      <c r="DR21" s="3">
        <v>1.0138888888888875</v>
      </c>
      <c r="DS21" s="241">
        <f t="shared" si="116"/>
        <v>14.999999999999787</v>
      </c>
      <c r="DT21" s="49">
        <f t="shared" si="61"/>
        <v>1.56</v>
      </c>
      <c r="DU21" s="240">
        <f>IF(RIGHT(DP20,1)="C",$H$5,$H$6)</f>
        <v>17.5</v>
      </c>
      <c r="DV21" s="235">
        <f t="shared" si="98"/>
        <v>27.3</v>
      </c>
      <c r="DW21" s="236">
        <f t="shared" si="63"/>
        <v>-0.41280987654320983</v>
      </c>
      <c r="DX21" s="237">
        <f t="shared" si="11"/>
        <v>19.999999999999716</v>
      </c>
      <c r="DY21" s="244">
        <f t="shared" si="64"/>
        <v>0.59542057613167876</v>
      </c>
      <c r="DZ21" s="49" t="s">
        <v>102</v>
      </c>
      <c r="EA21" s="59"/>
      <c r="EB21" s="59"/>
      <c r="EC21" s="65">
        <v>0</v>
      </c>
      <c r="ED21" s="65">
        <f t="shared" si="65"/>
        <v>1.46</v>
      </c>
      <c r="EE21" s="246">
        <f>IF(RIGHT(DZ20,1)="C",$H$5,$H$6)</f>
        <v>9</v>
      </c>
      <c r="EF21" s="247">
        <f t="shared" si="99"/>
        <v>13.14</v>
      </c>
      <c r="EG21" s="248">
        <f t="shared" si="67"/>
        <v>-0.3708839506172838</v>
      </c>
      <c r="EH21" s="249">
        <f t="shared" si="12"/>
        <v>0</v>
      </c>
      <c r="EI21" s="250">
        <f t="shared" si="68"/>
        <v>0.5756181069958769</v>
      </c>
      <c r="EJ21" s="64" t="s">
        <v>102</v>
      </c>
      <c r="EK21" s="70"/>
      <c r="EL21" s="70"/>
      <c r="EM21" s="65">
        <v>0</v>
      </c>
      <c r="EN21" s="65">
        <f t="shared" si="69"/>
        <v>1.46</v>
      </c>
      <c r="EO21" s="246">
        <f>IF(RIGHT(EJ20,1)="C",$H$5,$H$6)</f>
        <v>17.5</v>
      </c>
      <c r="EP21" s="247">
        <f t="shared" si="100"/>
        <v>25.55</v>
      </c>
      <c r="EQ21" s="248">
        <f t="shared" si="71"/>
        <v>-0.41385123456790118</v>
      </c>
      <c r="ER21" s="249">
        <f t="shared" si="13"/>
        <v>0</v>
      </c>
      <c r="ES21" s="250">
        <f t="shared" si="72"/>
        <v>0.53265082304525946</v>
      </c>
      <c r="ET21" s="64" t="s">
        <v>102</v>
      </c>
      <c r="EU21" s="70"/>
      <c r="EV21" s="70"/>
      <c r="EW21" s="65">
        <v>0</v>
      </c>
      <c r="EX21" s="65">
        <f t="shared" si="73"/>
        <v>1.46</v>
      </c>
      <c r="EY21" s="246">
        <f>IF(RIGHT(ET20,1)="C",$H$5,$H$6)</f>
        <v>17.5</v>
      </c>
      <c r="EZ21" s="247">
        <f t="shared" si="101"/>
        <v>25.55</v>
      </c>
      <c r="FA21" s="248">
        <f t="shared" si="75"/>
        <v>-0.38988271604938268</v>
      </c>
      <c r="FB21" s="249">
        <f t="shared" si="14"/>
        <v>0</v>
      </c>
      <c r="FC21" s="250">
        <f t="shared" si="76"/>
        <v>0.55661934156377779</v>
      </c>
      <c r="FD21" s="64" t="s">
        <v>102</v>
      </c>
      <c r="FE21" s="70"/>
      <c r="FF21" s="70"/>
      <c r="FG21" s="65">
        <v>0</v>
      </c>
      <c r="FH21" s="65">
        <f t="shared" si="77"/>
        <v>1.46</v>
      </c>
      <c r="FI21" s="246">
        <f>IF(RIGHT(FD20,1)="C",$H$5,$H$6)</f>
        <v>17.5</v>
      </c>
      <c r="FJ21" s="247">
        <f t="shared" si="102"/>
        <v>25.55</v>
      </c>
      <c r="FK21" s="248">
        <f t="shared" si="79"/>
        <v>-0.38988271604938268</v>
      </c>
      <c r="FL21" s="249">
        <f t="shared" si="15"/>
        <v>0</v>
      </c>
      <c r="FM21" s="250">
        <f t="shared" si="80"/>
        <v>0.55661934156377724</v>
      </c>
      <c r="FV21">
        <v>17</v>
      </c>
      <c r="FW21" s="181">
        <f t="shared" si="104"/>
        <v>1.1805555555555557E-2</v>
      </c>
      <c r="FX21" s="501">
        <f t="shared" si="84"/>
        <v>80</v>
      </c>
      <c r="FY21" s="501">
        <f t="shared" si="84"/>
        <v>80</v>
      </c>
      <c r="FZ21" s="501">
        <f t="shared" si="84"/>
        <v>80</v>
      </c>
      <c r="GA21" s="501">
        <f t="shared" si="84"/>
        <v>80</v>
      </c>
      <c r="GB21" s="501">
        <f t="shared" si="84"/>
        <v>80</v>
      </c>
      <c r="GC21" s="501">
        <f t="shared" si="84"/>
        <v>80</v>
      </c>
      <c r="GD21" s="501" t="str">
        <f t="shared" si="121"/>
        <v/>
      </c>
      <c r="GE21" s="501" t="str">
        <f t="shared" si="84"/>
        <v/>
      </c>
      <c r="GF21" s="501" t="str">
        <f t="shared" si="84"/>
        <v/>
      </c>
      <c r="GG21" s="501" t="str">
        <f t="shared" si="84"/>
        <v/>
      </c>
      <c r="GH21" s="501" t="str">
        <f t="shared" si="84"/>
        <v/>
      </c>
      <c r="GI21" s="501" t="str">
        <f t="shared" si="84"/>
        <v/>
      </c>
      <c r="GJ21" s="501" t="str">
        <f t="shared" si="84"/>
        <v/>
      </c>
      <c r="GK21" s="501" t="str">
        <f t="shared" si="84"/>
        <v/>
      </c>
      <c r="GL21" s="501" t="str">
        <f t="shared" si="84"/>
        <v/>
      </c>
      <c r="GM21" s="501" t="str">
        <f t="shared" si="84"/>
        <v/>
      </c>
      <c r="GN21" s="501">
        <f t="shared" si="85"/>
        <v>480</v>
      </c>
      <c r="GO21" s="505">
        <f t="shared" si="86"/>
        <v>8</v>
      </c>
    </row>
    <row r="22" spans="2:197" ht="15.75" thickBot="1" x14ac:dyDescent="0.3">
      <c r="B22" s="216">
        <v>22</v>
      </c>
      <c r="C22" s="222">
        <f>'Média Passageiros'!AD21</f>
        <v>1.7</v>
      </c>
      <c r="D22" s="217">
        <f>'Média Passageiros'!AE21</f>
        <v>1.7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BH22"/>
      <c r="BI22"/>
      <c r="BJ22"/>
      <c r="BK22"/>
      <c r="BL22"/>
      <c r="BM22"/>
      <c r="BN22"/>
      <c r="BO22"/>
      <c r="BP22"/>
      <c r="BQ22"/>
      <c r="CL22" s="64" t="s">
        <v>102</v>
      </c>
      <c r="CM22" s="70"/>
      <c r="CN22" s="70"/>
      <c r="CO22" s="65">
        <v>0</v>
      </c>
      <c r="CP22" s="65">
        <f t="shared" si="122"/>
        <v>1.46</v>
      </c>
      <c r="CQ22" s="246">
        <f>IF(RIGHT(CL21,1)="C",$H$5,$H$6)</f>
        <v>17.5</v>
      </c>
      <c r="CR22" s="247">
        <f t="shared" si="123"/>
        <v>25.55</v>
      </c>
      <c r="CS22" s="248">
        <f t="shared" si="51"/>
        <v>-0.45983086419753094</v>
      </c>
      <c r="CT22" s="249">
        <f t="shared" si="8"/>
        <v>0</v>
      </c>
      <c r="CU22" s="262">
        <f t="shared" si="52"/>
        <v>0.54839958847735815</v>
      </c>
      <c r="CV22" s="64" t="s">
        <v>102</v>
      </c>
      <c r="CW22" s="70"/>
      <c r="CX22" s="70"/>
      <c r="CY22" s="65">
        <v>0</v>
      </c>
      <c r="CZ22" s="65">
        <f t="shared" si="53"/>
        <v>1.46</v>
      </c>
      <c r="DA22" s="246">
        <f>IF(RIGHT(CV21,1)="C",$H$5,$H$6)</f>
        <v>9</v>
      </c>
      <c r="DB22" s="247">
        <f t="shared" si="96"/>
        <v>13.14</v>
      </c>
      <c r="DC22" s="248">
        <f t="shared" si="55"/>
        <v>-0.45336543209876545</v>
      </c>
      <c r="DD22" s="249">
        <f t="shared" si="9"/>
        <v>0</v>
      </c>
      <c r="DE22" s="250">
        <f t="shared" si="56"/>
        <v>0.55486502057612319</v>
      </c>
      <c r="DF22" s="60" t="s">
        <v>102</v>
      </c>
      <c r="DG22" s="59"/>
      <c r="DH22" s="59"/>
      <c r="DI22" s="65">
        <v>0</v>
      </c>
      <c r="DJ22" s="65">
        <f t="shared" si="57"/>
        <v>1.46</v>
      </c>
      <c r="DK22" s="246">
        <f>IF(RIGHT(DF21,1)="C",$H$5,$H$6)</f>
        <v>17.5</v>
      </c>
      <c r="DL22" s="247">
        <f t="shared" si="97"/>
        <v>25.55</v>
      </c>
      <c r="DM22" s="248">
        <f t="shared" si="59"/>
        <v>-0.44582654320987652</v>
      </c>
      <c r="DN22" s="249">
        <f t="shared" si="10"/>
        <v>0</v>
      </c>
      <c r="DO22" s="250">
        <f t="shared" si="60"/>
        <v>0.56240390946501129</v>
      </c>
      <c r="DP22" s="49" t="s">
        <v>102</v>
      </c>
      <c r="DQ22" s="59"/>
      <c r="DR22" s="59"/>
      <c r="DS22" s="65">
        <v>0</v>
      </c>
      <c r="DT22" s="65">
        <f t="shared" si="61"/>
        <v>1.46</v>
      </c>
      <c r="DU22" s="246">
        <f>IF(RIGHT(DP21,1)="C",$H$5,$H$6)</f>
        <v>9</v>
      </c>
      <c r="DV22" s="247">
        <f t="shared" si="98"/>
        <v>13.14</v>
      </c>
      <c r="DW22" s="248">
        <f t="shared" si="63"/>
        <v>-0.45336543209876545</v>
      </c>
      <c r="DX22" s="249">
        <f t="shared" si="11"/>
        <v>0</v>
      </c>
      <c r="DY22" s="250">
        <f t="shared" si="64"/>
        <v>0.55486502057612319</v>
      </c>
      <c r="FV22">
        <v>18</v>
      </c>
      <c r="FW22" s="181">
        <f t="shared" si="104"/>
        <v>1.2500000000000001E-2</v>
      </c>
      <c r="FX22" s="501">
        <f t="shared" si="84"/>
        <v>80</v>
      </c>
      <c r="FY22" s="501">
        <f t="shared" si="84"/>
        <v>80</v>
      </c>
      <c r="FZ22" s="501">
        <f t="shared" si="84"/>
        <v>80</v>
      </c>
      <c r="GA22" s="501">
        <f t="shared" si="84"/>
        <v>80</v>
      </c>
      <c r="GB22" s="501">
        <f t="shared" si="84"/>
        <v>80</v>
      </c>
      <c r="GC22" s="501">
        <f t="shared" si="84"/>
        <v>80</v>
      </c>
      <c r="GD22" s="501" t="str">
        <f t="shared" si="121"/>
        <v/>
      </c>
      <c r="GE22" s="501" t="str">
        <f t="shared" si="84"/>
        <v/>
      </c>
      <c r="GF22" s="501" t="str">
        <f t="shared" si="84"/>
        <v/>
      </c>
      <c r="GG22" s="501" t="str">
        <f t="shared" si="84"/>
        <v/>
      </c>
      <c r="GH22" s="501" t="str">
        <f t="shared" si="84"/>
        <v/>
      </c>
      <c r="GI22" s="501" t="str">
        <f t="shared" si="84"/>
        <v/>
      </c>
      <c r="GJ22" s="501" t="str">
        <f t="shared" si="84"/>
        <v/>
      </c>
      <c r="GK22" s="501" t="str">
        <f t="shared" si="84"/>
        <v/>
      </c>
      <c r="GL22" s="501" t="str">
        <f t="shared" si="84"/>
        <v/>
      </c>
      <c r="GM22" s="501" t="str">
        <f t="shared" si="84"/>
        <v/>
      </c>
      <c r="GN22" s="501">
        <f t="shared" si="85"/>
        <v>480</v>
      </c>
      <c r="GO22" s="505">
        <f t="shared" si="86"/>
        <v>8</v>
      </c>
    </row>
    <row r="23" spans="2:197" ht="15.75" thickBot="1" x14ac:dyDescent="0.3">
      <c r="B23" s="64">
        <v>23</v>
      </c>
      <c r="C23" s="65">
        <f>'Média Passageiros'!AD22</f>
        <v>1.56</v>
      </c>
      <c r="D23" s="66">
        <f>'Média Passageiros'!AE22</f>
        <v>1.56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BH23"/>
      <c r="BI23"/>
      <c r="BJ23"/>
      <c r="BK23"/>
      <c r="BL23"/>
      <c r="BM23"/>
      <c r="BN23"/>
      <c r="BO23"/>
      <c r="BP23"/>
      <c r="BQ23"/>
      <c r="FV23">
        <v>19</v>
      </c>
      <c r="FW23" s="181">
        <f t="shared" si="104"/>
        <v>1.3194444444444444E-2</v>
      </c>
      <c r="FX23" s="501">
        <f t="shared" si="84"/>
        <v>80</v>
      </c>
      <c r="FY23" s="501">
        <f t="shared" si="84"/>
        <v>80</v>
      </c>
      <c r="FZ23" s="501">
        <f t="shared" si="84"/>
        <v>80</v>
      </c>
      <c r="GA23" s="501">
        <f t="shared" si="84"/>
        <v>80</v>
      </c>
      <c r="GB23" s="501">
        <f t="shared" si="84"/>
        <v>80</v>
      </c>
      <c r="GC23" s="501">
        <f t="shared" si="84"/>
        <v>80</v>
      </c>
      <c r="GD23" s="501" t="str">
        <f t="shared" si="121"/>
        <v/>
      </c>
      <c r="GE23" s="501" t="str">
        <f t="shared" si="84"/>
        <v/>
      </c>
      <c r="GF23" s="501" t="str">
        <f t="shared" si="84"/>
        <v/>
      </c>
      <c r="GG23" s="501" t="str">
        <f t="shared" si="84"/>
        <v/>
      </c>
      <c r="GH23" s="501" t="str">
        <f t="shared" si="84"/>
        <v/>
      </c>
      <c r="GI23" s="501" t="str">
        <f t="shared" si="84"/>
        <v/>
      </c>
      <c r="GJ23" s="501" t="str">
        <f t="shared" si="84"/>
        <v/>
      </c>
      <c r="GK23" s="501" t="str">
        <f t="shared" si="84"/>
        <v/>
      </c>
      <c r="GL23" s="501" t="str">
        <f t="shared" si="84"/>
        <v/>
      </c>
      <c r="GM23" s="501" t="str">
        <f t="shared" si="84"/>
        <v/>
      </c>
      <c r="GN23" s="501">
        <f t="shared" si="85"/>
        <v>480</v>
      </c>
      <c r="GO23" s="505">
        <f t="shared" si="86"/>
        <v>8</v>
      </c>
    </row>
    <row r="24" spans="2:197" x14ac:dyDescent="0.25">
      <c r="B24" s="1" t="s">
        <v>102</v>
      </c>
      <c r="C24" s="1">
        <f>'Média Passageiros'!AK18</f>
        <v>1.46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BH24"/>
      <c r="BI24"/>
      <c r="BJ24"/>
      <c r="BK24"/>
      <c r="BL24"/>
      <c r="BM24"/>
      <c r="BN24"/>
      <c r="BO24"/>
      <c r="BP24"/>
      <c r="BQ24"/>
      <c r="FV24">
        <v>20</v>
      </c>
      <c r="FW24" s="181">
        <f t="shared" si="104"/>
        <v>1.388888888888889E-2</v>
      </c>
      <c r="FX24" s="501">
        <f t="shared" si="84"/>
        <v>80</v>
      </c>
      <c r="FY24" s="501">
        <f t="shared" si="84"/>
        <v>80</v>
      </c>
      <c r="FZ24" s="501">
        <f t="shared" si="84"/>
        <v>80</v>
      </c>
      <c r="GA24" s="501">
        <f t="shared" si="84"/>
        <v>80</v>
      </c>
      <c r="GB24" s="501">
        <f t="shared" si="84"/>
        <v>80</v>
      </c>
      <c r="GC24" s="501">
        <f t="shared" si="84"/>
        <v>80</v>
      </c>
      <c r="GD24" s="501" t="str">
        <f t="shared" si="121"/>
        <v/>
      </c>
      <c r="GE24" s="501" t="str">
        <f t="shared" si="84"/>
        <v/>
      </c>
      <c r="GF24" s="501" t="str">
        <f t="shared" si="84"/>
        <v/>
      </c>
      <c r="GG24" s="501" t="str">
        <f t="shared" si="84"/>
        <v/>
      </c>
      <c r="GH24" s="501" t="str">
        <f t="shared" si="84"/>
        <v/>
      </c>
      <c r="GI24" s="501" t="str">
        <f t="shared" si="84"/>
        <v/>
      </c>
      <c r="GJ24" s="501" t="str">
        <f t="shared" si="84"/>
        <v/>
      </c>
      <c r="GK24" s="501" t="str">
        <f t="shared" si="84"/>
        <v/>
      </c>
      <c r="GL24" s="501" t="str">
        <f t="shared" si="84"/>
        <v/>
      </c>
      <c r="GM24" s="501" t="str">
        <f t="shared" si="84"/>
        <v/>
      </c>
      <c r="GN24" s="501">
        <f t="shared" si="85"/>
        <v>480</v>
      </c>
      <c r="GO24" s="505">
        <f t="shared" si="86"/>
        <v>8</v>
      </c>
    </row>
    <row r="25" spans="2:197" ht="15" customHeight="1" x14ac:dyDescent="0.25"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BH25"/>
      <c r="BI25"/>
      <c r="BJ25"/>
      <c r="BK25"/>
      <c r="BL25"/>
      <c r="BM25"/>
      <c r="BN25"/>
      <c r="BO25"/>
      <c r="BP25"/>
      <c r="BQ25"/>
      <c r="FV25">
        <v>21</v>
      </c>
      <c r="FW25" s="181">
        <f t="shared" si="104"/>
        <v>1.4583333333333334E-2</v>
      </c>
      <c r="FX25" s="501">
        <f t="shared" si="84"/>
        <v>80</v>
      </c>
      <c r="FY25" s="501">
        <f t="shared" si="84"/>
        <v>80</v>
      </c>
      <c r="FZ25" s="501">
        <f t="shared" si="84"/>
        <v>80</v>
      </c>
      <c r="GA25" s="501">
        <f t="shared" si="84"/>
        <v>80</v>
      </c>
      <c r="GB25" s="501">
        <f t="shared" si="84"/>
        <v>80</v>
      </c>
      <c r="GC25" s="501">
        <f t="shared" si="84"/>
        <v>80</v>
      </c>
      <c r="GD25" s="501" t="str">
        <f t="shared" si="121"/>
        <v/>
      </c>
      <c r="GE25" s="501" t="str">
        <f t="shared" si="84"/>
        <v/>
      </c>
      <c r="GF25" s="501" t="str">
        <f t="shared" si="84"/>
        <v/>
      </c>
      <c r="GG25" s="501" t="str">
        <f t="shared" si="84"/>
        <v/>
      </c>
      <c r="GH25" s="501" t="str">
        <f t="shared" si="84"/>
        <v/>
      </c>
      <c r="GI25" s="501" t="str">
        <f t="shared" si="84"/>
        <v/>
      </c>
      <c r="GJ25" s="501" t="str">
        <f t="shared" si="84"/>
        <v/>
      </c>
      <c r="GK25" s="501" t="str">
        <f t="shared" si="84"/>
        <v/>
      </c>
      <c r="GL25" s="501" t="str">
        <f t="shared" si="84"/>
        <v/>
      </c>
      <c r="GM25" s="501" t="str">
        <f t="shared" si="84"/>
        <v/>
      </c>
      <c r="GN25" s="501">
        <f t="shared" si="85"/>
        <v>480</v>
      </c>
      <c r="GO25" s="505">
        <f t="shared" si="86"/>
        <v>8</v>
      </c>
    </row>
    <row r="26" spans="2:197" ht="15" customHeight="1" x14ac:dyDescent="0.25"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BH26"/>
      <c r="BI26"/>
      <c r="BJ26"/>
      <c r="BK26"/>
      <c r="BL26"/>
      <c r="BM26"/>
      <c r="BN26"/>
      <c r="BO26"/>
      <c r="BP26"/>
      <c r="BQ26"/>
      <c r="FV26">
        <v>22</v>
      </c>
      <c r="FW26" s="181">
        <f t="shared" si="104"/>
        <v>1.5277777777777777E-2</v>
      </c>
      <c r="FX26" s="501">
        <f t="shared" si="84"/>
        <v>80</v>
      </c>
      <c r="FY26" s="501">
        <f t="shared" si="84"/>
        <v>80</v>
      </c>
      <c r="FZ26" s="501">
        <f t="shared" si="84"/>
        <v>80</v>
      </c>
      <c r="GA26" s="501">
        <f t="shared" si="84"/>
        <v>80</v>
      </c>
      <c r="GB26" s="501">
        <f t="shared" si="84"/>
        <v>80</v>
      </c>
      <c r="GC26" s="501">
        <f t="shared" si="84"/>
        <v>80</v>
      </c>
      <c r="GD26" s="501" t="str">
        <f t="shared" si="121"/>
        <v/>
      </c>
      <c r="GE26" s="501" t="str">
        <f t="shared" si="84"/>
        <v/>
      </c>
      <c r="GF26" s="501" t="str">
        <f t="shared" si="84"/>
        <v/>
      </c>
      <c r="GG26" s="501" t="str">
        <f t="shared" si="84"/>
        <v/>
      </c>
      <c r="GH26" s="501" t="str">
        <f t="shared" si="84"/>
        <v/>
      </c>
      <c r="GI26" s="501" t="str">
        <f t="shared" si="84"/>
        <v/>
      </c>
      <c r="GJ26" s="501" t="str">
        <f t="shared" si="84"/>
        <v/>
      </c>
      <c r="GK26" s="501" t="str">
        <f t="shared" si="84"/>
        <v/>
      </c>
      <c r="GL26" s="501" t="str">
        <f t="shared" si="84"/>
        <v/>
      </c>
      <c r="GM26" s="501" t="str">
        <f t="shared" si="84"/>
        <v/>
      </c>
      <c r="GN26" s="501">
        <f t="shared" si="85"/>
        <v>480</v>
      </c>
      <c r="GO26" s="505">
        <f t="shared" si="86"/>
        <v>8</v>
      </c>
    </row>
    <row r="27" spans="2:197" ht="15" customHeight="1" x14ac:dyDescent="0.25"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BH27"/>
      <c r="BI27"/>
      <c r="BJ27"/>
      <c r="BK27"/>
      <c r="BL27"/>
      <c r="BM27"/>
      <c r="BN27"/>
      <c r="BO27"/>
      <c r="BP27"/>
      <c r="BQ27"/>
      <c r="FV27">
        <v>23</v>
      </c>
      <c r="FW27" s="181">
        <f t="shared" si="104"/>
        <v>1.5972222222222224E-2</v>
      </c>
      <c r="FX27" s="501">
        <f t="shared" si="84"/>
        <v>80</v>
      </c>
      <c r="FY27" s="501">
        <f t="shared" si="84"/>
        <v>80</v>
      </c>
      <c r="FZ27" s="501">
        <f t="shared" si="84"/>
        <v>80</v>
      </c>
      <c r="GA27" s="501">
        <f t="shared" si="84"/>
        <v>80</v>
      </c>
      <c r="GB27" s="501">
        <f t="shared" si="84"/>
        <v>80</v>
      </c>
      <c r="GC27" s="501">
        <f t="shared" si="84"/>
        <v>80</v>
      </c>
      <c r="GD27" s="501" t="str">
        <f t="shared" si="121"/>
        <v/>
      </c>
      <c r="GE27" s="501" t="str">
        <f t="shared" si="84"/>
        <v/>
      </c>
      <c r="GF27" s="501" t="str">
        <f t="shared" si="84"/>
        <v/>
      </c>
      <c r="GG27" s="501" t="str">
        <f t="shared" si="84"/>
        <v/>
      </c>
      <c r="GH27" s="501" t="str">
        <f t="shared" si="84"/>
        <v/>
      </c>
      <c r="GI27" s="501" t="str">
        <f t="shared" si="84"/>
        <v/>
      </c>
      <c r="GJ27" s="501" t="str">
        <f t="shared" si="84"/>
        <v/>
      </c>
      <c r="GK27" s="501" t="str">
        <f t="shared" si="84"/>
        <v/>
      </c>
      <c r="GL27" s="501" t="str">
        <f t="shared" si="84"/>
        <v/>
      </c>
      <c r="GM27" s="501" t="str">
        <f t="shared" si="84"/>
        <v/>
      </c>
      <c r="GN27" s="501">
        <f t="shared" si="85"/>
        <v>480</v>
      </c>
      <c r="GO27" s="505">
        <f t="shared" si="86"/>
        <v>8</v>
      </c>
    </row>
    <row r="28" spans="2:197" ht="15.75" customHeight="1" x14ac:dyDescent="0.25"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BH28"/>
      <c r="BI28"/>
      <c r="BJ28"/>
      <c r="BK28"/>
      <c r="BL28"/>
      <c r="BM28"/>
      <c r="BN28"/>
      <c r="BO28"/>
      <c r="BP28"/>
      <c r="BQ28"/>
      <c r="FV28">
        <v>24</v>
      </c>
      <c r="FW28" s="181">
        <f t="shared" si="104"/>
        <v>1.6666666666666666E-2</v>
      </c>
      <c r="FX28" s="501">
        <f t="shared" si="84"/>
        <v>80</v>
      </c>
      <c r="FY28" s="501">
        <f t="shared" si="84"/>
        <v>80</v>
      </c>
      <c r="FZ28" s="501">
        <f t="shared" si="84"/>
        <v>80</v>
      </c>
      <c r="GA28" s="501">
        <f t="shared" si="84"/>
        <v>80</v>
      </c>
      <c r="GB28" s="501">
        <f t="shared" si="84"/>
        <v>80</v>
      </c>
      <c r="GC28" s="501">
        <f t="shared" si="84"/>
        <v>80</v>
      </c>
      <c r="GD28" s="501" t="str">
        <f t="shared" si="121"/>
        <v/>
      </c>
      <c r="GE28" s="501" t="str">
        <f t="shared" si="84"/>
        <v/>
      </c>
      <c r="GF28" s="501" t="str">
        <f t="shared" si="84"/>
        <v/>
      </c>
      <c r="GG28" s="501" t="str">
        <f t="shared" si="84"/>
        <v/>
      </c>
      <c r="GH28" s="501" t="str">
        <f t="shared" si="84"/>
        <v/>
      </c>
      <c r="GI28" s="501" t="str">
        <f t="shared" si="84"/>
        <v/>
      </c>
      <c r="GJ28" s="501" t="str">
        <f t="shared" si="84"/>
        <v/>
      </c>
      <c r="GK28" s="501" t="str">
        <f t="shared" si="84"/>
        <v/>
      </c>
      <c r="GL28" s="501" t="str">
        <f t="shared" si="84"/>
        <v/>
      </c>
      <c r="GM28" s="501" t="str">
        <f t="shared" si="84"/>
        <v/>
      </c>
      <c r="GN28" s="501">
        <f t="shared" si="85"/>
        <v>480</v>
      </c>
      <c r="GO28" s="505">
        <f t="shared" si="86"/>
        <v>8</v>
      </c>
    </row>
    <row r="29" spans="2:197" x14ac:dyDescent="0.25"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BH29"/>
      <c r="BI29"/>
      <c r="BJ29"/>
      <c r="BK29"/>
      <c r="BL29"/>
      <c r="BM29"/>
      <c r="BN29"/>
      <c r="BO29"/>
      <c r="BP29"/>
      <c r="BQ29"/>
      <c r="FV29">
        <v>25</v>
      </c>
      <c r="FW29" s="181">
        <f t="shared" si="104"/>
        <v>1.7361111111111112E-2</v>
      </c>
      <c r="FX29" s="501">
        <f t="shared" si="84"/>
        <v>80</v>
      </c>
      <c r="FY29" s="501">
        <f t="shared" si="84"/>
        <v>80</v>
      </c>
      <c r="FZ29" s="501">
        <f t="shared" si="84"/>
        <v>80</v>
      </c>
      <c r="GA29" s="501">
        <f t="shared" si="84"/>
        <v>80</v>
      </c>
      <c r="GB29" s="501">
        <f t="shared" si="84"/>
        <v>80</v>
      </c>
      <c r="GC29" s="501">
        <f t="shared" si="84"/>
        <v>80</v>
      </c>
      <c r="GD29" s="501" t="str">
        <f t="shared" si="121"/>
        <v/>
      </c>
      <c r="GE29" s="501" t="str">
        <f t="shared" si="84"/>
        <v/>
      </c>
      <c r="GF29" s="501" t="str">
        <f t="shared" si="84"/>
        <v/>
      </c>
      <c r="GG29" s="501" t="str">
        <f t="shared" si="84"/>
        <v/>
      </c>
      <c r="GH29" s="501" t="str">
        <f t="shared" si="84"/>
        <v/>
      </c>
      <c r="GI29" s="501" t="str">
        <f t="shared" si="84"/>
        <v/>
      </c>
      <c r="GJ29" s="501" t="str">
        <f t="shared" si="84"/>
        <v/>
      </c>
      <c r="GK29" s="501" t="str">
        <f t="shared" si="84"/>
        <v/>
      </c>
      <c r="GL29" s="501" t="str">
        <f t="shared" si="84"/>
        <v/>
      </c>
      <c r="GM29" s="501" t="str">
        <f t="shared" si="84"/>
        <v/>
      </c>
      <c r="GN29" s="501">
        <f t="shared" si="85"/>
        <v>480</v>
      </c>
      <c r="GO29" s="505">
        <f t="shared" si="86"/>
        <v>8</v>
      </c>
    </row>
    <row r="30" spans="2:197" x14ac:dyDescent="0.25"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BH30"/>
      <c r="BI30"/>
      <c r="BJ30"/>
      <c r="BK30"/>
      <c r="BL30"/>
      <c r="BM30"/>
      <c r="BN30"/>
      <c r="BO30"/>
      <c r="BP30"/>
      <c r="BQ30"/>
      <c r="FV30">
        <v>26</v>
      </c>
      <c r="FW30" s="181">
        <f t="shared" si="104"/>
        <v>1.8055555555555554E-2</v>
      </c>
      <c r="FX30" s="501">
        <f t="shared" si="84"/>
        <v>80</v>
      </c>
      <c r="FY30" s="501">
        <f t="shared" si="84"/>
        <v>80</v>
      </c>
      <c r="FZ30" s="501">
        <f t="shared" si="84"/>
        <v>80</v>
      </c>
      <c r="GA30" s="501">
        <f t="shared" si="84"/>
        <v>80</v>
      </c>
      <c r="GB30" s="501">
        <f t="shared" si="84"/>
        <v>80</v>
      </c>
      <c r="GC30" s="501">
        <f t="shared" si="84"/>
        <v>80</v>
      </c>
      <c r="GD30" s="501" t="str">
        <f t="shared" si="121"/>
        <v/>
      </c>
      <c r="GE30" s="501" t="str">
        <f t="shared" si="84"/>
        <v/>
      </c>
      <c r="GF30" s="501" t="str">
        <f t="shared" si="84"/>
        <v/>
      </c>
      <c r="GG30" s="501" t="str">
        <f t="shared" si="84"/>
        <v/>
      </c>
      <c r="GH30" s="501" t="str">
        <f t="shared" si="84"/>
        <v/>
      </c>
      <c r="GI30" s="501" t="str">
        <f t="shared" si="84"/>
        <v/>
      </c>
      <c r="GJ30" s="501" t="str">
        <f t="shared" si="84"/>
        <v/>
      </c>
      <c r="GK30" s="501" t="str">
        <f t="shared" si="84"/>
        <v/>
      </c>
      <c r="GL30" s="501" t="str">
        <f t="shared" si="84"/>
        <v/>
      </c>
      <c r="GM30" s="501" t="str">
        <f t="shared" si="84"/>
        <v/>
      </c>
      <c r="GN30" s="501">
        <f t="shared" si="85"/>
        <v>480</v>
      </c>
      <c r="GO30" s="505">
        <f t="shared" si="86"/>
        <v>8</v>
      </c>
    </row>
    <row r="31" spans="2:197" x14ac:dyDescent="0.25"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BH31"/>
      <c r="BI31"/>
      <c r="BJ31"/>
      <c r="BK31"/>
      <c r="BL31"/>
      <c r="BM31"/>
      <c r="BN31"/>
      <c r="BO31"/>
      <c r="BP31"/>
      <c r="BQ31"/>
      <c r="FV31">
        <v>27</v>
      </c>
      <c r="FW31" s="181">
        <f t="shared" si="104"/>
        <v>1.8749999999999999E-2</v>
      </c>
      <c r="FX31" s="501">
        <f t="shared" si="84"/>
        <v>80</v>
      </c>
      <c r="FY31" s="501">
        <f t="shared" si="84"/>
        <v>80</v>
      </c>
      <c r="FZ31" s="501">
        <f t="shared" si="84"/>
        <v>80</v>
      </c>
      <c r="GA31" s="501">
        <f t="shared" si="84"/>
        <v>80</v>
      </c>
      <c r="GB31" s="501">
        <f t="shared" si="84"/>
        <v>80</v>
      </c>
      <c r="GC31" s="501">
        <f t="shared" si="84"/>
        <v>80</v>
      </c>
      <c r="GD31" s="501" t="str">
        <f t="shared" si="121"/>
        <v/>
      </c>
      <c r="GE31" s="501" t="str">
        <f t="shared" si="84"/>
        <v/>
      </c>
      <c r="GF31" s="501" t="str">
        <f t="shared" si="84"/>
        <v/>
      </c>
      <c r="GG31" s="501" t="str">
        <f t="shared" si="84"/>
        <v/>
      </c>
      <c r="GH31" s="501" t="str">
        <f t="shared" si="84"/>
        <v/>
      </c>
      <c r="GI31" s="501" t="str">
        <f t="shared" si="84"/>
        <v/>
      </c>
      <c r="GJ31" s="501" t="str">
        <f t="shared" si="84"/>
        <v/>
      </c>
      <c r="GK31" s="501" t="str">
        <f t="shared" si="84"/>
        <v/>
      </c>
      <c r="GL31" s="501" t="str">
        <f t="shared" si="84"/>
        <v/>
      </c>
      <c r="GM31" s="501" t="str">
        <f t="shared" si="84"/>
        <v/>
      </c>
      <c r="GN31" s="501">
        <f t="shared" si="85"/>
        <v>480</v>
      </c>
      <c r="GO31" s="505">
        <f t="shared" si="86"/>
        <v>8</v>
      </c>
    </row>
    <row r="32" spans="2:197" x14ac:dyDescent="0.25"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BH32"/>
      <c r="BI32"/>
      <c r="BJ32"/>
      <c r="BK32"/>
      <c r="BL32"/>
      <c r="BM32"/>
      <c r="BN32"/>
      <c r="BO32"/>
      <c r="BP32"/>
      <c r="BQ32"/>
      <c r="FV32">
        <v>28</v>
      </c>
      <c r="FW32" s="181">
        <f t="shared" si="104"/>
        <v>1.9444444444444445E-2</v>
      </c>
      <c r="FX32" s="501">
        <f t="shared" si="84"/>
        <v>80</v>
      </c>
      <c r="FY32" s="501">
        <f t="shared" si="84"/>
        <v>80</v>
      </c>
      <c r="FZ32" s="501">
        <f t="shared" si="84"/>
        <v>80</v>
      </c>
      <c r="GA32" s="501">
        <f t="shared" si="84"/>
        <v>80</v>
      </c>
      <c r="GB32" s="501">
        <f t="shared" si="84"/>
        <v>80</v>
      </c>
      <c r="GC32" s="501">
        <f t="shared" si="84"/>
        <v>80</v>
      </c>
      <c r="GD32" s="501" t="str">
        <f t="shared" si="121"/>
        <v/>
      </c>
      <c r="GE32" s="501" t="str">
        <f t="shared" si="84"/>
        <v/>
      </c>
      <c r="GF32" s="501" t="str">
        <f t="shared" si="84"/>
        <v/>
      </c>
      <c r="GG32" s="501" t="str">
        <f t="shared" si="84"/>
        <v/>
      </c>
      <c r="GH32" s="501" t="str">
        <f t="shared" si="84"/>
        <v/>
      </c>
      <c r="GI32" s="501" t="str">
        <f t="shared" si="84"/>
        <v/>
      </c>
      <c r="GJ32" s="501" t="str">
        <f t="shared" si="84"/>
        <v/>
      </c>
      <c r="GK32" s="501" t="str">
        <f t="shared" si="84"/>
        <v/>
      </c>
      <c r="GL32" s="501" t="str">
        <f t="shared" si="84"/>
        <v/>
      </c>
      <c r="GM32" s="501" t="str">
        <f t="shared" si="84"/>
        <v/>
      </c>
      <c r="GN32" s="501">
        <f t="shared" si="85"/>
        <v>480</v>
      </c>
      <c r="GO32" s="505">
        <f t="shared" si="86"/>
        <v>8</v>
      </c>
    </row>
    <row r="33" spans="10:197" ht="15" customHeight="1" x14ac:dyDescent="0.25"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BH33"/>
      <c r="BI33"/>
      <c r="BJ33"/>
      <c r="BK33"/>
      <c r="BL33"/>
      <c r="BM33"/>
      <c r="BN33"/>
      <c r="BO33"/>
      <c r="BP33"/>
      <c r="BQ33"/>
      <c r="FV33">
        <v>29</v>
      </c>
      <c r="FW33" s="181">
        <f t="shared" si="104"/>
        <v>2.0138888888888887E-2</v>
      </c>
      <c r="FX33" s="501">
        <f t="shared" si="84"/>
        <v>80</v>
      </c>
      <c r="FY33" s="501">
        <f t="shared" si="84"/>
        <v>80</v>
      </c>
      <c r="FZ33" s="501">
        <f t="shared" si="84"/>
        <v>80</v>
      </c>
      <c r="GA33" s="501">
        <f t="shared" si="84"/>
        <v>80</v>
      </c>
      <c r="GB33" s="501">
        <f t="shared" si="84"/>
        <v>80</v>
      </c>
      <c r="GC33" s="501">
        <f t="shared" si="84"/>
        <v>80</v>
      </c>
      <c r="GD33" s="501" t="str">
        <f t="shared" si="121"/>
        <v/>
      </c>
      <c r="GE33" s="501" t="str">
        <f t="shared" si="84"/>
        <v/>
      </c>
      <c r="GF33" s="501" t="str">
        <f t="shared" si="84"/>
        <v/>
      </c>
      <c r="GG33" s="501" t="str">
        <f t="shared" si="84"/>
        <v/>
      </c>
      <c r="GH33" s="501" t="str">
        <f t="shared" si="84"/>
        <v/>
      </c>
      <c r="GI33" s="501" t="str">
        <f t="shared" si="84"/>
        <v/>
      </c>
      <c r="GJ33" s="501" t="str">
        <f t="shared" si="84"/>
        <v/>
      </c>
      <c r="GK33" s="501" t="str">
        <f t="shared" si="84"/>
        <v/>
      </c>
      <c r="GL33" s="501" t="str">
        <f t="shared" si="84"/>
        <v/>
      </c>
      <c r="GM33" s="501" t="str">
        <f t="shared" si="84"/>
        <v/>
      </c>
      <c r="GN33" s="501">
        <f t="shared" si="85"/>
        <v>480</v>
      </c>
      <c r="GO33" s="505">
        <f t="shared" si="86"/>
        <v>8</v>
      </c>
    </row>
    <row r="34" spans="10:197" ht="15" customHeight="1" x14ac:dyDescent="0.25"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BH34"/>
      <c r="BI34"/>
      <c r="BJ34"/>
      <c r="BK34"/>
      <c r="BL34"/>
      <c r="BM34"/>
      <c r="BN34"/>
      <c r="BO34"/>
      <c r="BP34"/>
      <c r="BQ34"/>
      <c r="FV34">
        <v>30</v>
      </c>
      <c r="FW34" s="181">
        <f t="shared" si="104"/>
        <v>2.0833333333333332E-2</v>
      </c>
      <c r="FX34" s="501">
        <f t="shared" si="84"/>
        <v>80</v>
      </c>
      <c r="FY34" s="501">
        <f t="shared" si="84"/>
        <v>80</v>
      </c>
      <c r="FZ34" s="501">
        <f t="shared" si="84"/>
        <v>80</v>
      </c>
      <c r="GA34" s="501">
        <f t="shared" si="84"/>
        <v>80</v>
      </c>
      <c r="GB34" s="501">
        <f t="shared" si="84"/>
        <v>80</v>
      </c>
      <c r="GC34" s="501">
        <f t="shared" si="84"/>
        <v>80</v>
      </c>
      <c r="GD34" s="501" t="str">
        <f t="shared" si="121"/>
        <v/>
      </c>
      <c r="GE34" s="501" t="str">
        <f t="shared" si="84"/>
        <v/>
      </c>
      <c r="GF34" s="501" t="str">
        <f t="shared" si="84"/>
        <v/>
      </c>
      <c r="GG34" s="501" t="str">
        <f t="shared" si="84"/>
        <v/>
      </c>
      <c r="GH34" s="501" t="str">
        <f t="shared" si="84"/>
        <v/>
      </c>
      <c r="GI34" s="501" t="str">
        <f t="shared" si="84"/>
        <v/>
      </c>
      <c r="GJ34" s="501" t="str">
        <f t="shared" si="84"/>
        <v/>
      </c>
      <c r="GK34" s="501" t="str">
        <f t="shared" si="84"/>
        <v/>
      </c>
      <c r="GL34" s="501" t="str">
        <f t="shared" si="84"/>
        <v/>
      </c>
      <c r="GM34" s="501" t="str">
        <f t="shared" si="84"/>
        <v/>
      </c>
      <c r="GN34" s="501">
        <f t="shared" si="85"/>
        <v>480</v>
      </c>
      <c r="GO34" s="505">
        <f t="shared" si="86"/>
        <v>8</v>
      </c>
    </row>
    <row r="35" spans="10:197" ht="15" customHeight="1" x14ac:dyDescent="0.25"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BH35"/>
      <c r="BI35"/>
      <c r="BJ35"/>
      <c r="BK35"/>
      <c r="BL35"/>
      <c r="BM35"/>
      <c r="BN35"/>
      <c r="BO35"/>
      <c r="BP35"/>
      <c r="BQ35"/>
      <c r="FV35">
        <v>31</v>
      </c>
      <c r="FW35" s="181">
        <f t="shared" si="104"/>
        <v>2.1527777777777778E-2</v>
      </c>
      <c r="FX35" s="501">
        <f t="shared" ref="FX35:GM50" si="124">IF(AND(OR($FW35&gt;INDEX($FT$4:$FT$19,MATCH(FX$3,$FO$4:$FO$19,0)),$FW35=INDEX($FT$4:$FT$19,MATCH(FX$3,$FO$4:$FO$19,0))),$FW35+(0.000000001/60/24)&lt;INDEX($FU$4:$FU$19,MATCH(FX$3,$FO$4:$FO$19,0))),80,"")</f>
        <v>80</v>
      </c>
      <c r="FY35" s="501">
        <f t="shared" si="124"/>
        <v>80</v>
      </c>
      <c r="FZ35" s="501">
        <f t="shared" si="124"/>
        <v>80</v>
      </c>
      <c r="GA35" s="501">
        <f t="shared" si="124"/>
        <v>80</v>
      </c>
      <c r="GB35" s="501">
        <f t="shared" si="124"/>
        <v>80</v>
      </c>
      <c r="GC35" s="501">
        <f t="shared" si="124"/>
        <v>80</v>
      </c>
      <c r="GD35" s="501" t="str">
        <f t="shared" si="121"/>
        <v/>
      </c>
      <c r="GE35" s="501" t="str">
        <f t="shared" si="124"/>
        <v/>
      </c>
      <c r="GF35" s="501" t="str">
        <f t="shared" si="124"/>
        <v/>
      </c>
      <c r="GG35" s="501" t="str">
        <f t="shared" si="124"/>
        <v/>
      </c>
      <c r="GH35" s="501" t="str">
        <f t="shared" si="124"/>
        <v/>
      </c>
      <c r="GI35" s="501" t="str">
        <f t="shared" si="124"/>
        <v/>
      </c>
      <c r="GJ35" s="501" t="str">
        <f t="shared" si="124"/>
        <v/>
      </c>
      <c r="GK35" s="501" t="str">
        <f t="shared" si="124"/>
        <v/>
      </c>
      <c r="GL35" s="501" t="str">
        <f t="shared" si="124"/>
        <v/>
      </c>
      <c r="GM35" s="501" t="str">
        <f t="shared" si="124"/>
        <v/>
      </c>
      <c r="GN35" s="501">
        <f t="shared" si="85"/>
        <v>480</v>
      </c>
      <c r="GO35" s="505">
        <f t="shared" si="86"/>
        <v>8</v>
      </c>
    </row>
    <row r="36" spans="10:197" ht="15.75" customHeight="1" x14ac:dyDescent="0.25"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BH36"/>
      <c r="BI36"/>
      <c r="BJ36"/>
      <c r="BK36"/>
      <c r="BL36"/>
      <c r="BM36"/>
      <c r="BN36"/>
      <c r="BO36"/>
      <c r="BP36"/>
      <c r="BQ36"/>
      <c r="FV36">
        <v>32</v>
      </c>
      <c r="FW36" s="181">
        <f t="shared" si="104"/>
        <v>2.222222222222222E-2</v>
      </c>
      <c r="FX36" s="501">
        <f t="shared" si="124"/>
        <v>80</v>
      </c>
      <c r="FY36" s="501">
        <f t="shared" si="124"/>
        <v>80</v>
      </c>
      <c r="FZ36" s="501">
        <f t="shared" si="124"/>
        <v>80</v>
      </c>
      <c r="GA36" s="501">
        <f t="shared" si="124"/>
        <v>80</v>
      </c>
      <c r="GB36" s="501">
        <f t="shared" si="124"/>
        <v>80</v>
      </c>
      <c r="GC36" s="501">
        <f t="shared" si="124"/>
        <v>80</v>
      </c>
      <c r="GD36" s="501" t="str">
        <f t="shared" si="121"/>
        <v/>
      </c>
      <c r="GE36" s="501" t="str">
        <f t="shared" si="124"/>
        <v/>
      </c>
      <c r="GF36" s="501" t="str">
        <f t="shared" si="124"/>
        <v/>
      </c>
      <c r="GG36" s="501" t="str">
        <f t="shared" si="124"/>
        <v/>
      </c>
      <c r="GH36" s="501" t="str">
        <f t="shared" si="124"/>
        <v/>
      </c>
      <c r="GI36" s="501" t="str">
        <f t="shared" si="124"/>
        <v/>
      </c>
      <c r="GJ36" s="501" t="str">
        <f t="shared" si="124"/>
        <v/>
      </c>
      <c r="GK36" s="501" t="str">
        <f t="shared" si="124"/>
        <v/>
      </c>
      <c r="GL36" s="501" t="str">
        <f t="shared" si="124"/>
        <v/>
      </c>
      <c r="GM36" s="501" t="str">
        <f t="shared" si="124"/>
        <v/>
      </c>
      <c r="GN36" s="501">
        <f t="shared" si="85"/>
        <v>480</v>
      </c>
      <c r="GO36" s="505">
        <f t="shared" si="86"/>
        <v>8</v>
      </c>
    </row>
    <row r="37" spans="10:197" x14ac:dyDescent="0.25"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BH37"/>
      <c r="BI37"/>
      <c r="BJ37"/>
      <c r="BK37"/>
      <c r="BL37"/>
      <c r="BM37"/>
      <c r="BN37"/>
      <c r="BO37"/>
      <c r="BP37"/>
      <c r="BQ37"/>
      <c r="FV37">
        <v>33</v>
      </c>
      <c r="FW37" s="181">
        <f t="shared" si="104"/>
        <v>2.2916666666666665E-2</v>
      </c>
      <c r="FX37" s="501">
        <f t="shared" si="124"/>
        <v>80</v>
      </c>
      <c r="FY37" s="501">
        <f t="shared" si="124"/>
        <v>80</v>
      </c>
      <c r="FZ37" s="501">
        <f t="shared" si="124"/>
        <v>80</v>
      </c>
      <c r="GA37" s="501">
        <f t="shared" si="124"/>
        <v>80</v>
      </c>
      <c r="GB37" s="501">
        <f t="shared" si="124"/>
        <v>80</v>
      </c>
      <c r="GC37" s="501">
        <f t="shared" si="124"/>
        <v>80</v>
      </c>
      <c r="GD37" s="501" t="str">
        <f t="shared" si="121"/>
        <v/>
      </c>
      <c r="GE37" s="501" t="str">
        <f t="shared" si="124"/>
        <v/>
      </c>
      <c r="GF37" s="501" t="str">
        <f t="shared" si="124"/>
        <v/>
      </c>
      <c r="GG37" s="501" t="str">
        <f t="shared" si="124"/>
        <v/>
      </c>
      <c r="GH37" s="501" t="str">
        <f t="shared" si="124"/>
        <v/>
      </c>
      <c r="GI37" s="501" t="str">
        <f t="shared" si="124"/>
        <v/>
      </c>
      <c r="GJ37" s="501" t="str">
        <f t="shared" si="124"/>
        <v/>
      </c>
      <c r="GK37" s="501" t="str">
        <f t="shared" si="124"/>
        <v/>
      </c>
      <c r="GL37" s="501" t="str">
        <f t="shared" si="124"/>
        <v/>
      </c>
      <c r="GM37" s="501" t="str">
        <f t="shared" si="124"/>
        <v/>
      </c>
      <c r="GN37" s="501">
        <f t="shared" si="85"/>
        <v>480</v>
      </c>
      <c r="GO37" s="505">
        <f t="shared" si="86"/>
        <v>8</v>
      </c>
    </row>
    <row r="38" spans="10:197" x14ac:dyDescent="0.25"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BH38"/>
      <c r="BI38"/>
      <c r="BJ38"/>
      <c r="BK38"/>
      <c r="BL38"/>
      <c r="BM38"/>
      <c r="BN38"/>
      <c r="BO38"/>
      <c r="BP38"/>
      <c r="BQ38"/>
      <c r="FV38">
        <v>34</v>
      </c>
      <c r="FW38" s="181">
        <f t="shared" si="104"/>
        <v>2.3611111111111114E-2</v>
      </c>
      <c r="FX38" s="501">
        <f t="shared" si="124"/>
        <v>80</v>
      </c>
      <c r="FY38" s="501">
        <f t="shared" si="124"/>
        <v>80</v>
      </c>
      <c r="FZ38" s="501">
        <f t="shared" si="124"/>
        <v>80</v>
      </c>
      <c r="GA38" s="501">
        <f t="shared" si="124"/>
        <v>80</v>
      </c>
      <c r="GB38" s="501">
        <f t="shared" si="124"/>
        <v>80</v>
      </c>
      <c r="GC38" s="501">
        <f t="shared" si="124"/>
        <v>80</v>
      </c>
      <c r="GD38" s="501" t="str">
        <f t="shared" si="121"/>
        <v/>
      </c>
      <c r="GE38" s="501" t="str">
        <f t="shared" si="124"/>
        <v/>
      </c>
      <c r="GF38" s="501" t="str">
        <f t="shared" si="124"/>
        <v/>
      </c>
      <c r="GG38" s="501" t="str">
        <f t="shared" si="124"/>
        <v/>
      </c>
      <c r="GH38" s="501" t="str">
        <f t="shared" si="124"/>
        <v/>
      </c>
      <c r="GI38" s="501" t="str">
        <f t="shared" si="124"/>
        <v/>
      </c>
      <c r="GJ38" s="501" t="str">
        <f t="shared" si="124"/>
        <v/>
      </c>
      <c r="GK38" s="501" t="str">
        <f t="shared" si="124"/>
        <v/>
      </c>
      <c r="GL38" s="501" t="str">
        <f t="shared" si="124"/>
        <v/>
      </c>
      <c r="GM38" s="501" t="str">
        <f t="shared" si="124"/>
        <v/>
      </c>
      <c r="GN38" s="501">
        <f t="shared" si="85"/>
        <v>480</v>
      </c>
      <c r="GO38" s="505">
        <f t="shared" si="86"/>
        <v>8</v>
      </c>
    </row>
    <row r="39" spans="10:197" x14ac:dyDescent="0.25"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BH39"/>
      <c r="BI39"/>
      <c r="BJ39"/>
      <c r="BK39"/>
      <c r="BL39"/>
      <c r="BM39"/>
      <c r="BN39"/>
      <c r="BO39"/>
      <c r="BP39"/>
      <c r="BQ39"/>
      <c r="FV39">
        <v>35</v>
      </c>
      <c r="FW39" s="181">
        <f t="shared" si="104"/>
        <v>2.4305555555555556E-2</v>
      </c>
      <c r="FX39" s="501">
        <f t="shared" si="124"/>
        <v>80</v>
      </c>
      <c r="FY39" s="501">
        <f t="shared" si="124"/>
        <v>80</v>
      </c>
      <c r="FZ39" s="501">
        <f t="shared" si="124"/>
        <v>80</v>
      </c>
      <c r="GA39" s="501">
        <f t="shared" si="124"/>
        <v>80</v>
      </c>
      <c r="GB39" s="501">
        <f t="shared" si="124"/>
        <v>80</v>
      </c>
      <c r="GC39" s="501">
        <f t="shared" si="124"/>
        <v>80</v>
      </c>
      <c r="GD39" s="501" t="str">
        <f t="shared" si="121"/>
        <v/>
      </c>
      <c r="GE39" s="501" t="str">
        <f t="shared" si="124"/>
        <v/>
      </c>
      <c r="GF39" s="501" t="str">
        <f t="shared" si="124"/>
        <v/>
      </c>
      <c r="GG39" s="501" t="str">
        <f t="shared" si="124"/>
        <v/>
      </c>
      <c r="GH39" s="501" t="str">
        <f t="shared" si="124"/>
        <v/>
      </c>
      <c r="GI39" s="501" t="str">
        <f t="shared" si="124"/>
        <v/>
      </c>
      <c r="GJ39" s="501" t="str">
        <f t="shared" si="124"/>
        <v/>
      </c>
      <c r="GK39" s="501" t="str">
        <f t="shared" si="124"/>
        <v/>
      </c>
      <c r="GL39" s="501" t="str">
        <f t="shared" si="124"/>
        <v/>
      </c>
      <c r="GM39" s="501" t="str">
        <f t="shared" si="124"/>
        <v/>
      </c>
      <c r="GN39" s="501">
        <f t="shared" si="85"/>
        <v>480</v>
      </c>
      <c r="GO39" s="505">
        <f t="shared" si="86"/>
        <v>8</v>
      </c>
    </row>
    <row r="40" spans="10:197" x14ac:dyDescent="0.25"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BH40"/>
      <c r="BI40"/>
      <c r="BJ40"/>
      <c r="BK40"/>
      <c r="BL40"/>
      <c r="BM40"/>
      <c r="BN40"/>
      <c r="BO40"/>
      <c r="BP40"/>
      <c r="BQ40"/>
      <c r="FV40">
        <v>36</v>
      </c>
      <c r="FW40" s="181">
        <f t="shared" si="104"/>
        <v>2.5000000000000001E-2</v>
      </c>
      <c r="FX40" s="501">
        <f t="shared" si="124"/>
        <v>80</v>
      </c>
      <c r="FY40" s="501">
        <f t="shared" si="124"/>
        <v>80</v>
      </c>
      <c r="FZ40" s="501">
        <f t="shared" si="124"/>
        <v>80</v>
      </c>
      <c r="GA40" s="501">
        <f t="shared" si="124"/>
        <v>80</v>
      </c>
      <c r="GB40" s="501">
        <f t="shared" si="124"/>
        <v>80</v>
      </c>
      <c r="GC40" s="501">
        <f t="shared" si="124"/>
        <v>80</v>
      </c>
      <c r="GD40" s="501" t="str">
        <f t="shared" si="121"/>
        <v/>
      </c>
      <c r="GE40" s="501" t="str">
        <f t="shared" si="124"/>
        <v/>
      </c>
      <c r="GF40" s="501" t="str">
        <f t="shared" si="124"/>
        <v/>
      </c>
      <c r="GG40" s="501" t="str">
        <f t="shared" si="124"/>
        <v/>
      </c>
      <c r="GH40" s="501" t="str">
        <f t="shared" si="124"/>
        <v/>
      </c>
      <c r="GI40" s="501" t="str">
        <f t="shared" si="124"/>
        <v/>
      </c>
      <c r="GJ40" s="501" t="str">
        <f t="shared" si="124"/>
        <v/>
      </c>
      <c r="GK40" s="501" t="str">
        <f t="shared" si="124"/>
        <v/>
      </c>
      <c r="GL40" s="501" t="str">
        <f t="shared" si="124"/>
        <v/>
      </c>
      <c r="GM40" s="501" t="str">
        <f t="shared" si="124"/>
        <v/>
      </c>
      <c r="GN40" s="501">
        <f t="shared" si="85"/>
        <v>480</v>
      </c>
      <c r="GO40" s="505">
        <f t="shared" si="86"/>
        <v>8</v>
      </c>
    </row>
    <row r="41" spans="10:197" ht="15" customHeight="1" x14ac:dyDescent="0.25"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BH41"/>
      <c r="BI41"/>
      <c r="BJ41"/>
      <c r="BK41"/>
      <c r="BL41"/>
      <c r="BM41"/>
      <c r="BN41"/>
      <c r="BO41"/>
      <c r="BP41"/>
      <c r="BQ41"/>
      <c r="FV41">
        <v>37</v>
      </c>
      <c r="FW41" s="181">
        <f t="shared" si="104"/>
        <v>2.5694444444444447E-2</v>
      </c>
      <c r="FX41" s="501">
        <f t="shared" si="124"/>
        <v>80</v>
      </c>
      <c r="FY41" s="501">
        <f t="shared" si="124"/>
        <v>80</v>
      </c>
      <c r="FZ41" s="501">
        <f t="shared" si="124"/>
        <v>80</v>
      </c>
      <c r="GA41" s="501">
        <f t="shared" si="124"/>
        <v>80</v>
      </c>
      <c r="GB41" s="501">
        <f t="shared" si="124"/>
        <v>80</v>
      </c>
      <c r="GC41" s="501">
        <f t="shared" si="124"/>
        <v>80</v>
      </c>
      <c r="GD41" s="501" t="str">
        <f t="shared" si="121"/>
        <v/>
      </c>
      <c r="GE41" s="501" t="str">
        <f t="shared" si="124"/>
        <v/>
      </c>
      <c r="GF41" s="501" t="str">
        <f t="shared" si="124"/>
        <v/>
      </c>
      <c r="GG41" s="501" t="str">
        <f t="shared" si="124"/>
        <v/>
      </c>
      <c r="GH41" s="501" t="str">
        <f t="shared" si="124"/>
        <v/>
      </c>
      <c r="GI41" s="501" t="str">
        <f t="shared" si="124"/>
        <v/>
      </c>
      <c r="GJ41" s="501" t="str">
        <f t="shared" si="124"/>
        <v/>
      </c>
      <c r="GK41" s="501" t="str">
        <f t="shared" si="124"/>
        <v/>
      </c>
      <c r="GL41" s="501" t="str">
        <f t="shared" si="124"/>
        <v/>
      </c>
      <c r="GM41" s="501" t="str">
        <f t="shared" si="124"/>
        <v/>
      </c>
      <c r="GN41" s="501">
        <f t="shared" si="85"/>
        <v>480</v>
      </c>
      <c r="GO41" s="505">
        <f t="shared" si="86"/>
        <v>8</v>
      </c>
    </row>
    <row r="42" spans="10:197" ht="15" customHeight="1" x14ac:dyDescent="0.25"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BH42"/>
      <c r="BI42"/>
      <c r="BJ42"/>
      <c r="BK42"/>
      <c r="BL42"/>
      <c r="BM42"/>
      <c r="BN42"/>
      <c r="BO42"/>
      <c r="BP42"/>
      <c r="BQ42"/>
      <c r="FV42">
        <v>38</v>
      </c>
      <c r="FW42" s="181">
        <f t="shared" si="104"/>
        <v>2.6388888888888889E-2</v>
      </c>
      <c r="FX42" s="501">
        <f t="shared" si="124"/>
        <v>80</v>
      </c>
      <c r="FY42" s="501">
        <f t="shared" si="124"/>
        <v>80</v>
      </c>
      <c r="FZ42" s="501">
        <f t="shared" si="124"/>
        <v>80</v>
      </c>
      <c r="GA42" s="501">
        <f t="shared" si="124"/>
        <v>80</v>
      </c>
      <c r="GB42" s="501">
        <f t="shared" si="124"/>
        <v>80</v>
      </c>
      <c r="GC42" s="501">
        <f t="shared" si="124"/>
        <v>80</v>
      </c>
      <c r="GD42" s="501" t="str">
        <f t="shared" si="121"/>
        <v/>
      </c>
      <c r="GE42" s="501" t="str">
        <f t="shared" si="124"/>
        <v/>
      </c>
      <c r="GF42" s="501" t="str">
        <f t="shared" si="124"/>
        <v/>
      </c>
      <c r="GG42" s="501" t="str">
        <f t="shared" si="124"/>
        <v/>
      </c>
      <c r="GH42" s="501" t="str">
        <f t="shared" si="124"/>
        <v/>
      </c>
      <c r="GI42" s="501" t="str">
        <f t="shared" si="124"/>
        <v/>
      </c>
      <c r="GJ42" s="501" t="str">
        <f t="shared" si="124"/>
        <v/>
      </c>
      <c r="GK42" s="501" t="str">
        <f t="shared" si="124"/>
        <v/>
      </c>
      <c r="GL42" s="501" t="str">
        <f t="shared" si="124"/>
        <v/>
      </c>
      <c r="GM42" s="501" t="str">
        <f t="shared" si="124"/>
        <v/>
      </c>
      <c r="GN42" s="501">
        <f t="shared" si="85"/>
        <v>480</v>
      </c>
      <c r="GO42" s="505">
        <f t="shared" si="86"/>
        <v>8</v>
      </c>
    </row>
    <row r="43" spans="10:197" ht="15" customHeight="1" x14ac:dyDescent="0.25"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BH43"/>
      <c r="BI43"/>
      <c r="BJ43"/>
      <c r="BK43"/>
      <c r="BL43"/>
      <c r="BM43"/>
      <c r="BN43"/>
      <c r="BO43"/>
      <c r="BP43"/>
      <c r="BQ43"/>
      <c r="FV43">
        <v>39</v>
      </c>
      <c r="FW43" s="181">
        <f t="shared" si="104"/>
        <v>2.7083333333333334E-2</v>
      </c>
      <c r="FX43" s="501">
        <f t="shared" si="124"/>
        <v>80</v>
      </c>
      <c r="FY43" s="501">
        <f t="shared" si="124"/>
        <v>80</v>
      </c>
      <c r="FZ43" s="501">
        <f t="shared" si="124"/>
        <v>80</v>
      </c>
      <c r="GA43" s="501">
        <f t="shared" si="124"/>
        <v>80</v>
      </c>
      <c r="GB43" s="501">
        <f t="shared" si="124"/>
        <v>80</v>
      </c>
      <c r="GC43" s="501">
        <f t="shared" si="124"/>
        <v>80</v>
      </c>
      <c r="GD43" s="501" t="str">
        <f t="shared" si="121"/>
        <v/>
      </c>
      <c r="GE43" s="501" t="str">
        <f t="shared" si="124"/>
        <v/>
      </c>
      <c r="GF43" s="501" t="str">
        <f t="shared" si="124"/>
        <v/>
      </c>
      <c r="GG43" s="501" t="str">
        <f t="shared" si="124"/>
        <v/>
      </c>
      <c r="GH43" s="501" t="str">
        <f t="shared" si="124"/>
        <v/>
      </c>
      <c r="GI43" s="501" t="str">
        <f t="shared" si="124"/>
        <v/>
      </c>
      <c r="GJ43" s="501" t="str">
        <f t="shared" si="124"/>
        <v/>
      </c>
      <c r="GK43" s="501" t="str">
        <f t="shared" si="124"/>
        <v/>
      </c>
      <c r="GL43" s="501" t="str">
        <f t="shared" si="124"/>
        <v/>
      </c>
      <c r="GM43" s="501" t="str">
        <f t="shared" si="124"/>
        <v/>
      </c>
      <c r="GN43" s="501">
        <f t="shared" si="85"/>
        <v>480</v>
      </c>
      <c r="GO43" s="505">
        <f t="shared" si="86"/>
        <v>8</v>
      </c>
    </row>
    <row r="44" spans="10:197" ht="15.75" customHeight="1" x14ac:dyDescent="0.25"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BH44"/>
      <c r="BI44"/>
      <c r="BJ44"/>
      <c r="BK44"/>
      <c r="BL44"/>
      <c r="BM44"/>
      <c r="BN44"/>
      <c r="BO44"/>
      <c r="BP44"/>
      <c r="BQ44"/>
      <c r="FV44">
        <v>40</v>
      </c>
      <c r="FW44" s="181">
        <f t="shared" si="104"/>
        <v>2.777777777777778E-2</v>
      </c>
      <c r="FX44" s="501">
        <f t="shared" si="124"/>
        <v>80</v>
      </c>
      <c r="FY44" s="501">
        <f t="shared" si="124"/>
        <v>80</v>
      </c>
      <c r="FZ44" s="501">
        <f t="shared" si="124"/>
        <v>80</v>
      </c>
      <c r="GA44" s="501">
        <f t="shared" si="124"/>
        <v>80</v>
      </c>
      <c r="GB44" s="501">
        <f t="shared" si="124"/>
        <v>80</v>
      </c>
      <c r="GC44" s="501">
        <f t="shared" si="124"/>
        <v>80</v>
      </c>
      <c r="GD44" s="501" t="str">
        <f t="shared" si="121"/>
        <v/>
      </c>
      <c r="GE44" s="501" t="str">
        <f t="shared" si="124"/>
        <v/>
      </c>
      <c r="GF44" s="501" t="str">
        <f t="shared" si="124"/>
        <v/>
      </c>
      <c r="GG44" s="501" t="str">
        <f t="shared" si="124"/>
        <v/>
      </c>
      <c r="GH44" s="501" t="str">
        <f t="shared" si="124"/>
        <v/>
      </c>
      <c r="GI44" s="501" t="str">
        <f t="shared" si="124"/>
        <v/>
      </c>
      <c r="GJ44" s="501" t="str">
        <f t="shared" si="124"/>
        <v/>
      </c>
      <c r="GK44" s="501" t="str">
        <f t="shared" si="124"/>
        <v/>
      </c>
      <c r="GL44" s="501" t="str">
        <f t="shared" si="124"/>
        <v/>
      </c>
      <c r="GM44" s="501" t="str">
        <f t="shared" si="124"/>
        <v/>
      </c>
      <c r="GN44" s="501">
        <f t="shared" si="85"/>
        <v>480</v>
      </c>
      <c r="GO44" s="505">
        <f t="shared" si="86"/>
        <v>8</v>
      </c>
    </row>
    <row r="45" spans="10:197" x14ac:dyDescent="0.25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BH45"/>
      <c r="BI45"/>
      <c r="BJ45"/>
      <c r="BK45"/>
      <c r="BL45"/>
      <c r="BM45"/>
      <c r="BN45"/>
      <c r="BO45"/>
      <c r="BP45"/>
      <c r="BQ45"/>
      <c r="FV45">
        <v>41</v>
      </c>
      <c r="FW45" s="181">
        <f t="shared" si="104"/>
        <v>2.8472222222222222E-2</v>
      </c>
      <c r="FX45" s="501">
        <f t="shared" si="124"/>
        <v>80</v>
      </c>
      <c r="FY45" s="501">
        <f t="shared" si="124"/>
        <v>80</v>
      </c>
      <c r="FZ45" s="501">
        <f t="shared" si="124"/>
        <v>80</v>
      </c>
      <c r="GA45" s="501">
        <f t="shared" si="124"/>
        <v>80</v>
      </c>
      <c r="GB45" s="501">
        <f t="shared" si="124"/>
        <v>80</v>
      </c>
      <c r="GC45" s="501">
        <f t="shared" si="124"/>
        <v>80</v>
      </c>
      <c r="GD45" s="501" t="str">
        <f t="shared" si="121"/>
        <v/>
      </c>
      <c r="GE45" s="501" t="str">
        <f t="shared" si="124"/>
        <v/>
      </c>
      <c r="GF45" s="501" t="str">
        <f t="shared" si="124"/>
        <v/>
      </c>
      <c r="GG45" s="501" t="str">
        <f t="shared" si="124"/>
        <v/>
      </c>
      <c r="GH45" s="501" t="str">
        <f t="shared" si="124"/>
        <v/>
      </c>
      <c r="GI45" s="501" t="str">
        <f t="shared" si="124"/>
        <v/>
      </c>
      <c r="GJ45" s="501" t="str">
        <f t="shared" si="124"/>
        <v/>
      </c>
      <c r="GK45" s="501" t="str">
        <f t="shared" si="124"/>
        <v/>
      </c>
      <c r="GL45" s="501" t="str">
        <f t="shared" si="124"/>
        <v/>
      </c>
      <c r="GM45" s="501" t="str">
        <f t="shared" si="124"/>
        <v/>
      </c>
      <c r="GN45" s="501">
        <f t="shared" si="85"/>
        <v>480</v>
      </c>
      <c r="GO45" s="505">
        <f t="shared" si="86"/>
        <v>8</v>
      </c>
    </row>
    <row r="46" spans="10:197" x14ac:dyDescent="0.25"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BH46"/>
      <c r="BI46"/>
      <c r="BJ46"/>
      <c r="BK46"/>
      <c r="BL46"/>
      <c r="BM46"/>
      <c r="BN46"/>
      <c r="BO46"/>
      <c r="BP46"/>
      <c r="BQ46"/>
      <c r="FV46">
        <v>42</v>
      </c>
      <c r="FW46" s="181">
        <f t="shared" si="104"/>
        <v>2.9166666666666667E-2</v>
      </c>
      <c r="FX46" s="501">
        <f t="shared" si="124"/>
        <v>80</v>
      </c>
      <c r="FY46" s="501">
        <f t="shared" si="124"/>
        <v>80</v>
      </c>
      <c r="FZ46" s="501">
        <f t="shared" si="124"/>
        <v>80</v>
      </c>
      <c r="GA46" s="501">
        <f t="shared" si="124"/>
        <v>80</v>
      </c>
      <c r="GB46" s="501">
        <f t="shared" si="124"/>
        <v>80</v>
      </c>
      <c r="GC46" s="501">
        <f t="shared" si="124"/>
        <v>80</v>
      </c>
      <c r="GD46" s="501" t="str">
        <f t="shared" si="121"/>
        <v/>
      </c>
      <c r="GE46" s="501" t="str">
        <f t="shared" si="124"/>
        <v/>
      </c>
      <c r="GF46" s="501" t="str">
        <f t="shared" si="124"/>
        <v/>
      </c>
      <c r="GG46" s="501" t="str">
        <f t="shared" si="124"/>
        <v/>
      </c>
      <c r="GH46" s="501" t="str">
        <f t="shared" si="124"/>
        <v/>
      </c>
      <c r="GI46" s="501" t="str">
        <f t="shared" si="124"/>
        <v/>
      </c>
      <c r="GJ46" s="501" t="str">
        <f t="shared" si="124"/>
        <v/>
      </c>
      <c r="GK46" s="501" t="str">
        <f t="shared" si="124"/>
        <v/>
      </c>
      <c r="GL46" s="501" t="str">
        <f t="shared" si="124"/>
        <v/>
      </c>
      <c r="GM46" s="501" t="str">
        <f t="shared" si="124"/>
        <v/>
      </c>
      <c r="GN46" s="501">
        <f t="shared" si="85"/>
        <v>480</v>
      </c>
      <c r="GO46" s="505">
        <f t="shared" si="86"/>
        <v>8</v>
      </c>
    </row>
    <row r="47" spans="10:197" x14ac:dyDescent="0.25"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BH47"/>
      <c r="BI47"/>
      <c r="BJ47"/>
      <c r="BK47"/>
      <c r="BL47"/>
      <c r="BM47"/>
      <c r="BN47"/>
      <c r="BO47"/>
      <c r="BP47"/>
      <c r="BQ47"/>
      <c r="FV47">
        <v>43</v>
      </c>
      <c r="FW47" s="181">
        <f t="shared" si="104"/>
        <v>2.9861111111111113E-2</v>
      </c>
      <c r="FX47" s="501">
        <f t="shared" si="124"/>
        <v>80</v>
      </c>
      <c r="FY47" s="501">
        <f t="shared" si="124"/>
        <v>80</v>
      </c>
      <c r="FZ47" s="501">
        <f t="shared" si="124"/>
        <v>80</v>
      </c>
      <c r="GA47" s="501">
        <f t="shared" si="124"/>
        <v>80</v>
      </c>
      <c r="GB47" s="501">
        <f t="shared" si="124"/>
        <v>80</v>
      </c>
      <c r="GC47" s="501">
        <f t="shared" si="124"/>
        <v>80</v>
      </c>
      <c r="GD47" s="501" t="str">
        <f t="shared" si="121"/>
        <v/>
      </c>
      <c r="GE47" s="501" t="str">
        <f t="shared" si="124"/>
        <v/>
      </c>
      <c r="GF47" s="501" t="str">
        <f t="shared" si="124"/>
        <v/>
      </c>
      <c r="GG47" s="501" t="str">
        <f t="shared" si="124"/>
        <v/>
      </c>
      <c r="GH47" s="501" t="str">
        <f t="shared" si="124"/>
        <v/>
      </c>
      <c r="GI47" s="501" t="str">
        <f t="shared" si="124"/>
        <v/>
      </c>
      <c r="GJ47" s="501" t="str">
        <f t="shared" si="124"/>
        <v/>
      </c>
      <c r="GK47" s="501" t="str">
        <f t="shared" si="124"/>
        <v/>
      </c>
      <c r="GL47" s="501" t="str">
        <f t="shared" si="124"/>
        <v/>
      </c>
      <c r="GM47" s="501" t="str">
        <f t="shared" si="124"/>
        <v/>
      </c>
      <c r="GN47" s="501">
        <f t="shared" si="85"/>
        <v>480</v>
      </c>
      <c r="GO47" s="505">
        <f t="shared" si="86"/>
        <v>8</v>
      </c>
    </row>
    <row r="48" spans="10:197" x14ac:dyDescent="0.25"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BH48"/>
      <c r="BI48"/>
      <c r="BJ48"/>
      <c r="BK48"/>
      <c r="BL48"/>
      <c r="BM48"/>
      <c r="BN48"/>
      <c r="BO48"/>
      <c r="BP48"/>
      <c r="BQ48"/>
      <c r="FV48">
        <v>44</v>
      </c>
      <c r="FW48" s="181">
        <f t="shared" si="104"/>
        <v>3.0555555555555555E-2</v>
      </c>
      <c r="FX48" s="501">
        <f t="shared" si="124"/>
        <v>80</v>
      </c>
      <c r="FY48" s="501">
        <f t="shared" si="124"/>
        <v>80</v>
      </c>
      <c r="FZ48" s="501">
        <f t="shared" si="124"/>
        <v>80</v>
      </c>
      <c r="GA48" s="501">
        <f t="shared" si="124"/>
        <v>80</v>
      </c>
      <c r="GB48" s="501">
        <f t="shared" si="124"/>
        <v>80</v>
      </c>
      <c r="GC48" s="501">
        <f t="shared" si="124"/>
        <v>80</v>
      </c>
      <c r="GD48" s="501" t="str">
        <f t="shared" si="121"/>
        <v/>
      </c>
      <c r="GE48" s="501" t="str">
        <f t="shared" si="124"/>
        <v/>
      </c>
      <c r="GF48" s="501" t="str">
        <f t="shared" si="124"/>
        <v/>
      </c>
      <c r="GG48" s="501" t="str">
        <f t="shared" si="124"/>
        <v/>
      </c>
      <c r="GH48" s="501" t="str">
        <f t="shared" si="124"/>
        <v/>
      </c>
      <c r="GI48" s="501" t="str">
        <f t="shared" si="124"/>
        <v/>
      </c>
      <c r="GJ48" s="501" t="str">
        <f t="shared" si="124"/>
        <v/>
      </c>
      <c r="GK48" s="501" t="str">
        <f t="shared" si="124"/>
        <v/>
      </c>
      <c r="GL48" s="501" t="str">
        <f t="shared" si="124"/>
        <v/>
      </c>
      <c r="GM48" s="501" t="str">
        <f t="shared" si="124"/>
        <v/>
      </c>
      <c r="GN48" s="501">
        <f t="shared" si="85"/>
        <v>480</v>
      </c>
      <c r="GO48" s="505">
        <f t="shared" si="86"/>
        <v>8</v>
      </c>
    </row>
    <row r="49" spans="10:197" ht="15" customHeight="1" x14ac:dyDescent="0.25"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BH49"/>
      <c r="BI49"/>
      <c r="BJ49"/>
      <c r="BK49"/>
      <c r="BL49"/>
      <c r="BM49"/>
      <c r="BN49"/>
      <c r="BO49"/>
      <c r="BP49"/>
      <c r="BQ49"/>
      <c r="FV49">
        <v>45</v>
      </c>
      <c r="FW49" s="181">
        <f t="shared" si="104"/>
        <v>3.125E-2</v>
      </c>
      <c r="FX49" s="501">
        <f t="shared" si="124"/>
        <v>80</v>
      </c>
      <c r="FY49" s="501">
        <f t="shared" si="124"/>
        <v>80</v>
      </c>
      <c r="FZ49" s="501">
        <f t="shared" si="124"/>
        <v>80</v>
      </c>
      <c r="GA49" s="501">
        <f t="shared" si="124"/>
        <v>80</v>
      </c>
      <c r="GB49" s="501">
        <f t="shared" si="124"/>
        <v>80</v>
      </c>
      <c r="GC49" s="501">
        <f t="shared" si="124"/>
        <v>80</v>
      </c>
      <c r="GD49" s="501" t="str">
        <f t="shared" si="121"/>
        <v/>
      </c>
      <c r="GE49" s="501" t="str">
        <f t="shared" si="124"/>
        <v/>
      </c>
      <c r="GF49" s="501" t="str">
        <f t="shared" si="124"/>
        <v/>
      </c>
      <c r="GG49" s="501" t="str">
        <f t="shared" si="124"/>
        <v/>
      </c>
      <c r="GH49" s="501" t="str">
        <f t="shared" si="124"/>
        <v/>
      </c>
      <c r="GI49" s="501" t="str">
        <f t="shared" si="124"/>
        <v/>
      </c>
      <c r="GJ49" s="501" t="str">
        <f t="shared" si="124"/>
        <v/>
      </c>
      <c r="GK49" s="501" t="str">
        <f t="shared" si="124"/>
        <v/>
      </c>
      <c r="GL49" s="501" t="str">
        <f t="shared" si="124"/>
        <v/>
      </c>
      <c r="GM49" s="501" t="str">
        <f t="shared" si="124"/>
        <v/>
      </c>
      <c r="GN49" s="501">
        <f t="shared" si="85"/>
        <v>480</v>
      </c>
      <c r="GO49" s="505">
        <f t="shared" si="86"/>
        <v>8</v>
      </c>
    </row>
    <row r="50" spans="10:197" ht="15" customHeight="1" x14ac:dyDescent="0.25"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BH50"/>
      <c r="BI50"/>
      <c r="BJ50"/>
      <c r="BK50"/>
      <c r="BL50"/>
      <c r="BM50"/>
      <c r="BN50"/>
      <c r="BO50"/>
      <c r="BP50"/>
      <c r="BQ50"/>
      <c r="FV50">
        <v>46</v>
      </c>
      <c r="FW50" s="181">
        <f t="shared" si="104"/>
        <v>3.1944444444444449E-2</v>
      </c>
      <c r="FX50" s="501">
        <f t="shared" si="124"/>
        <v>80</v>
      </c>
      <c r="FY50" s="501">
        <f t="shared" si="124"/>
        <v>80</v>
      </c>
      <c r="FZ50" s="501">
        <f t="shared" si="124"/>
        <v>80</v>
      </c>
      <c r="GA50" s="501">
        <f t="shared" si="124"/>
        <v>80</v>
      </c>
      <c r="GB50" s="501">
        <f t="shared" si="124"/>
        <v>80</v>
      </c>
      <c r="GC50" s="501">
        <f t="shared" si="124"/>
        <v>80</v>
      </c>
      <c r="GD50" s="501" t="str">
        <f t="shared" si="121"/>
        <v/>
      </c>
      <c r="GE50" s="501" t="str">
        <f t="shared" si="124"/>
        <v/>
      </c>
      <c r="GF50" s="501" t="str">
        <f t="shared" si="124"/>
        <v/>
      </c>
      <c r="GG50" s="501" t="str">
        <f t="shared" si="124"/>
        <v/>
      </c>
      <c r="GH50" s="501" t="str">
        <f t="shared" si="124"/>
        <v/>
      </c>
      <c r="GI50" s="501" t="str">
        <f t="shared" si="124"/>
        <v/>
      </c>
      <c r="GJ50" s="501" t="str">
        <f t="shared" si="124"/>
        <v/>
      </c>
      <c r="GK50" s="501" t="str">
        <f t="shared" si="124"/>
        <v/>
      </c>
      <c r="GL50" s="501" t="str">
        <f t="shared" si="124"/>
        <v/>
      </c>
      <c r="GM50" s="501" t="str">
        <f t="shared" ref="FY50:GM67" si="125">IF(AND(OR($FW50&gt;INDEX($FT$4:$FT$19,MATCH(GM$3,$FO$4:$FO$19,0)),$FW50=INDEX($FT$4:$FT$19,MATCH(GM$3,$FO$4:$FO$19,0))),$FW50+(0.000000001/60/24)&lt;INDEX($FU$4:$FU$19,MATCH(GM$3,$FO$4:$FO$19,0))),80,"")</f>
        <v/>
      </c>
      <c r="GN50" s="501">
        <f t="shared" si="85"/>
        <v>480</v>
      </c>
      <c r="GO50" s="505">
        <f t="shared" si="86"/>
        <v>8</v>
      </c>
    </row>
    <row r="51" spans="10:197" ht="15" customHeight="1" x14ac:dyDescent="0.25"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BH51"/>
      <c r="BI51"/>
      <c r="BJ51"/>
      <c r="BK51"/>
      <c r="BL51"/>
      <c r="BM51"/>
      <c r="BN51"/>
      <c r="BO51"/>
      <c r="BP51"/>
      <c r="BQ51"/>
      <c r="FV51">
        <v>47</v>
      </c>
      <c r="FW51" s="181">
        <f t="shared" si="104"/>
        <v>3.2638888888888891E-2</v>
      </c>
      <c r="FX51" s="501">
        <f t="shared" ref="FX51:FX114" si="126">IF(AND(OR($FW51&gt;INDEX($FT$4:$FT$19,MATCH(FX$3,$FO$4:$FO$19,0)),$FW51=INDEX($FT$4:$FT$19,MATCH(FX$3,$FO$4:$FO$19,0))),$FW51+(0.000000001/60/24)&lt;INDEX($FU$4:$FU$19,MATCH(FX$3,$FO$4:$FO$19,0))),80,"")</f>
        <v>80</v>
      </c>
      <c r="FY51" s="501">
        <f t="shared" si="125"/>
        <v>80</v>
      </c>
      <c r="FZ51" s="501">
        <f t="shared" si="125"/>
        <v>80</v>
      </c>
      <c r="GA51" s="501">
        <f t="shared" si="125"/>
        <v>80</v>
      </c>
      <c r="GB51" s="501">
        <f t="shared" si="125"/>
        <v>80</v>
      </c>
      <c r="GC51" s="501">
        <f t="shared" si="125"/>
        <v>80</v>
      </c>
      <c r="GD51" s="501" t="str">
        <f t="shared" si="121"/>
        <v/>
      </c>
      <c r="GE51" s="501" t="str">
        <f t="shared" si="125"/>
        <v/>
      </c>
      <c r="GF51" s="501" t="str">
        <f t="shared" si="125"/>
        <v/>
      </c>
      <c r="GG51" s="501" t="str">
        <f t="shared" si="125"/>
        <v/>
      </c>
      <c r="GH51" s="501" t="str">
        <f t="shared" si="125"/>
        <v/>
      </c>
      <c r="GI51" s="501" t="str">
        <f t="shared" si="125"/>
        <v/>
      </c>
      <c r="GJ51" s="501" t="str">
        <f t="shared" si="125"/>
        <v/>
      </c>
      <c r="GK51" s="501" t="str">
        <f t="shared" si="125"/>
        <v/>
      </c>
      <c r="GL51" s="501" t="str">
        <f t="shared" si="125"/>
        <v/>
      </c>
      <c r="GM51" s="501" t="str">
        <f t="shared" si="125"/>
        <v/>
      </c>
      <c r="GN51" s="501">
        <f t="shared" si="85"/>
        <v>480</v>
      </c>
      <c r="GO51" s="505">
        <f t="shared" si="86"/>
        <v>8</v>
      </c>
    </row>
    <row r="52" spans="10:197" ht="15.75" customHeight="1" x14ac:dyDescent="0.25"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BH52"/>
      <c r="BI52"/>
      <c r="BJ52"/>
      <c r="BK52"/>
      <c r="BL52"/>
      <c r="BM52"/>
      <c r="BN52"/>
      <c r="BO52"/>
      <c r="BP52"/>
      <c r="BQ52"/>
      <c r="FV52">
        <v>48</v>
      </c>
      <c r="FW52" s="181">
        <f t="shared" si="104"/>
        <v>3.3333333333333333E-2</v>
      </c>
      <c r="FX52" s="501">
        <f t="shared" si="126"/>
        <v>80</v>
      </c>
      <c r="FY52" s="501">
        <f t="shared" si="125"/>
        <v>80</v>
      </c>
      <c r="FZ52" s="501">
        <f t="shared" si="125"/>
        <v>80</v>
      </c>
      <c r="GA52" s="501">
        <f t="shared" si="125"/>
        <v>80</v>
      </c>
      <c r="GB52" s="501">
        <f t="shared" si="125"/>
        <v>80</v>
      </c>
      <c r="GC52" s="501">
        <f t="shared" si="125"/>
        <v>80</v>
      </c>
      <c r="GD52" s="501" t="str">
        <f t="shared" si="121"/>
        <v/>
      </c>
      <c r="GE52" s="501" t="str">
        <f t="shared" si="125"/>
        <v/>
      </c>
      <c r="GF52" s="501" t="str">
        <f t="shared" si="125"/>
        <v/>
      </c>
      <c r="GG52" s="501" t="str">
        <f t="shared" si="125"/>
        <v/>
      </c>
      <c r="GH52" s="501" t="str">
        <f t="shared" si="125"/>
        <v/>
      </c>
      <c r="GI52" s="501" t="str">
        <f t="shared" si="125"/>
        <v/>
      </c>
      <c r="GJ52" s="501" t="str">
        <f t="shared" si="125"/>
        <v/>
      </c>
      <c r="GK52" s="501" t="str">
        <f t="shared" si="125"/>
        <v/>
      </c>
      <c r="GL52" s="501" t="str">
        <f t="shared" si="125"/>
        <v/>
      </c>
      <c r="GM52" s="501" t="str">
        <f t="shared" si="125"/>
        <v/>
      </c>
      <c r="GN52" s="501">
        <f t="shared" si="85"/>
        <v>480</v>
      </c>
      <c r="GO52" s="505">
        <f t="shared" si="86"/>
        <v>8</v>
      </c>
    </row>
    <row r="53" spans="10:197" x14ac:dyDescent="0.25"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BH53"/>
      <c r="BI53"/>
      <c r="BJ53"/>
      <c r="BK53"/>
      <c r="BL53"/>
      <c r="BM53"/>
      <c r="BN53"/>
      <c r="BO53"/>
      <c r="BP53"/>
      <c r="BQ53"/>
      <c r="FV53">
        <v>49</v>
      </c>
      <c r="FW53" s="181">
        <f t="shared" si="104"/>
        <v>3.4027777777777775E-2</v>
      </c>
      <c r="FX53" s="501">
        <f t="shared" si="126"/>
        <v>80</v>
      </c>
      <c r="FY53" s="501">
        <f t="shared" si="125"/>
        <v>80</v>
      </c>
      <c r="FZ53" s="501">
        <f t="shared" si="125"/>
        <v>80</v>
      </c>
      <c r="GA53" s="501">
        <f t="shared" si="125"/>
        <v>80</v>
      </c>
      <c r="GB53" s="501">
        <f t="shared" si="125"/>
        <v>80</v>
      </c>
      <c r="GC53" s="501">
        <f t="shared" si="125"/>
        <v>80</v>
      </c>
      <c r="GD53" s="501" t="str">
        <f t="shared" si="121"/>
        <v/>
      </c>
      <c r="GE53" s="501" t="str">
        <f t="shared" si="125"/>
        <v/>
      </c>
      <c r="GF53" s="501" t="str">
        <f t="shared" si="125"/>
        <v/>
      </c>
      <c r="GG53" s="501" t="str">
        <f t="shared" si="125"/>
        <v/>
      </c>
      <c r="GH53" s="501" t="str">
        <f t="shared" si="125"/>
        <v/>
      </c>
      <c r="GI53" s="501" t="str">
        <f t="shared" si="125"/>
        <v/>
      </c>
      <c r="GJ53" s="501" t="str">
        <f t="shared" si="125"/>
        <v/>
      </c>
      <c r="GK53" s="501" t="str">
        <f t="shared" si="125"/>
        <v/>
      </c>
      <c r="GL53" s="501" t="str">
        <f t="shared" si="125"/>
        <v/>
      </c>
      <c r="GM53" s="501" t="str">
        <f t="shared" si="125"/>
        <v/>
      </c>
      <c r="GN53" s="501">
        <f t="shared" si="85"/>
        <v>480</v>
      </c>
      <c r="GO53" s="505">
        <f t="shared" si="86"/>
        <v>8</v>
      </c>
    </row>
    <row r="54" spans="10:197" x14ac:dyDescent="0.25"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BH54"/>
      <c r="BI54"/>
      <c r="BJ54"/>
      <c r="BK54"/>
      <c r="BL54"/>
      <c r="BM54"/>
      <c r="BN54"/>
      <c r="BO54"/>
      <c r="BP54"/>
      <c r="BQ54"/>
      <c r="FV54">
        <v>50</v>
      </c>
      <c r="FW54" s="181">
        <f t="shared" si="104"/>
        <v>3.4722222222222224E-2</v>
      </c>
      <c r="FX54" s="501">
        <f t="shared" si="126"/>
        <v>80</v>
      </c>
      <c r="FY54" s="501">
        <f t="shared" si="125"/>
        <v>80</v>
      </c>
      <c r="FZ54" s="501">
        <f t="shared" si="125"/>
        <v>80</v>
      </c>
      <c r="GA54" s="501">
        <f t="shared" si="125"/>
        <v>80</v>
      </c>
      <c r="GB54" s="501">
        <f t="shared" si="125"/>
        <v>80</v>
      </c>
      <c r="GC54" s="501">
        <f t="shared" si="125"/>
        <v>80</v>
      </c>
      <c r="GD54" s="501" t="str">
        <f t="shared" si="121"/>
        <v/>
      </c>
      <c r="GE54" s="501" t="str">
        <f t="shared" si="125"/>
        <v/>
      </c>
      <c r="GF54" s="501" t="str">
        <f t="shared" si="125"/>
        <v/>
      </c>
      <c r="GG54" s="501" t="str">
        <f t="shared" si="125"/>
        <v/>
      </c>
      <c r="GH54" s="501" t="str">
        <f t="shared" si="125"/>
        <v/>
      </c>
      <c r="GI54" s="501" t="str">
        <f t="shared" si="125"/>
        <v/>
      </c>
      <c r="GJ54" s="501" t="str">
        <f t="shared" si="125"/>
        <v/>
      </c>
      <c r="GK54" s="501" t="str">
        <f t="shared" si="125"/>
        <v/>
      </c>
      <c r="GL54" s="501" t="str">
        <f t="shared" si="125"/>
        <v/>
      </c>
      <c r="GM54" s="501" t="str">
        <f t="shared" si="125"/>
        <v/>
      </c>
      <c r="GN54" s="501">
        <f t="shared" si="85"/>
        <v>480</v>
      </c>
      <c r="GO54" s="505">
        <f t="shared" si="86"/>
        <v>8</v>
      </c>
    </row>
    <row r="55" spans="10:197" x14ac:dyDescent="0.25"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BH55"/>
      <c r="BI55"/>
      <c r="BJ55"/>
      <c r="BK55"/>
      <c r="BL55"/>
      <c r="BM55"/>
      <c r="BN55"/>
      <c r="BO55"/>
      <c r="BP55"/>
      <c r="BQ55"/>
      <c r="FV55">
        <v>51</v>
      </c>
      <c r="FW55" s="181">
        <f t="shared" si="104"/>
        <v>3.5416666666666666E-2</v>
      </c>
      <c r="FX55" s="501">
        <f t="shared" si="126"/>
        <v>80</v>
      </c>
      <c r="FY55" s="501">
        <f t="shared" si="125"/>
        <v>80</v>
      </c>
      <c r="FZ55" s="501">
        <f t="shared" si="125"/>
        <v>80</v>
      </c>
      <c r="GA55" s="501">
        <f t="shared" si="125"/>
        <v>80</v>
      </c>
      <c r="GB55" s="501">
        <f t="shared" si="125"/>
        <v>80</v>
      </c>
      <c r="GC55" s="501">
        <f t="shared" si="125"/>
        <v>80</v>
      </c>
      <c r="GD55" s="501" t="str">
        <f t="shared" si="121"/>
        <v/>
      </c>
      <c r="GE55" s="501" t="str">
        <f t="shared" si="125"/>
        <v/>
      </c>
      <c r="GF55" s="501" t="str">
        <f t="shared" si="125"/>
        <v/>
      </c>
      <c r="GG55" s="501" t="str">
        <f t="shared" si="125"/>
        <v/>
      </c>
      <c r="GH55" s="501" t="str">
        <f t="shared" si="125"/>
        <v/>
      </c>
      <c r="GI55" s="501" t="str">
        <f t="shared" si="125"/>
        <v/>
      </c>
      <c r="GJ55" s="501" t="str">
        <f t="shared" si="125"/>
        <v/>
      </c>
      <c r="GK55" s="501" t="str">
        <f t="shared" si="125"/>
        <v/>
      </c>
      <c r="GL55" s="501" t="str">
        <f t="shared" si="125"/>
        <v/>
      </c>
      <c r="GM55" s="501" t="str">
        <f t="shared" si="125"/>
        <v/>
      </c>
      <c r="GN55" s="501">
        <f t="shared" si="85"/>
        <v>480</v>
      </c>
      <c r="GO55" s="505">
        <f t="shared" si="86"/>
        <v>8</v>
      </c>
    </row>
    <row r="56" spans="10:197" x14ac:dyDescent="0.25"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BH56"/>
      <c r="BI56"/>
      <c r="BJ56"/>
      <c r="BK56"/>
      <c r="BL56"/>
      <c r="BM56"/>
      <c r="BN56"/>
      <c r="BO56"/>
      <c r="BP56"/>
      <c r="BQ56"/>
      <c r="FV56">
        <v>52</v>
      </c>
      <c r="FW56" s="181">
        <f t="shared" si="104"/>
        <v>3.6111111111111108E-2</v>
      </c>
      <c r="FX56" s="501">
        <f t="shared" si="126"/>
        <v>80</v>
      </c>
      <c r="FY56" s="501">
        <f t="shared" si="125"/>
        <v>80</v>
      </c>
      <c r="FZ56" s="501">
        <f t="shared" si="125"/>
        <v>80</v>
      </c>
      <c r="GA56" s="501">
        <f t="shared" si="125"/>
        <v>80</v>
      </c>
      <c r="GB56" s="501">
        <f t="shared" si="125"/>
        <v>80</v>
      </c>
      <c r="GC56" s="501">
        <f t="shared" si="125"/>
        <v>80</v>
      </c>
      <c r="GD56" s="501" t="str">
        <f t="shared" si="121"/>
        <v/>
      </c>
      <c r="GE56" s="501" t="str">
        <f t="shared" si="125"/>
        <v/>
      </c>
      <c r="GF56" s="501" t="str">
        <f t="shared" si="125"/>
        <v/>
      </c>
      <c r="GG56" s="501" t="str">
        <f t="shared" si="125"/>
        <v/>
      </c>
      <c r="GH56" s="501" t="str">
        <f t="shared" si="125"/>
        <v/>
      </c>
      <c r="GI56" s="501" t="str">
        <f t="shared" si="125"/>
        <v/>
      </c>
      <c r="GJ56" s="501" t="str">
        <f t="shared" si="125"/>
        <v/>
      </c>
      <c r="GK56" s="501" t="str">
        <f t="shared" si="125"/>
        <v/>
      </c>
      <c r="GL56" s="501" t="str">
        <f t="shared" si="125"/>
        <v/>
      </c>
      <c r="GM56" s="501" t="str">
        <f t="shared" si="125"/>
        <v/>
      </c>
      <c r="GN56" s="501">
        <f t="shared" si="85"/>
        <v>480</v>
      </c>
      <c r="GO56" s="505">
        <f t="shared" si="86"/>
        <v>8</v>
      </c>
    </row>
    <row r="57" spans="10:197" ht="15" customHeight="1" x14ac:dyDescent="0.25"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BH57"/>
      <c r="BI57"/>
      <c r="BJ57"/>
      <c r="BK57"/>
      <c r="BL57"/>
      <c r="BM57"/>
      <c r="BN57"/>
      <c r="BO57"/>
      <c r="BP57"/>
      <c r="BQ57"/>
      <c r="FV57">
        <v>53</v>
      </c>
      <c r="FW57" s="181">
        <f t="shared" si="104"/>
        <v>3.6805555555555557E-2</v>
      </c>
      <c r="FX57" s="501">
        <f t="shared" si="126"/>
        <v>80</v>
      </c>
      <c r="FY57" s="501">
        <f t="shared" si="125"/>
        <v>80</v>
      </c>
      <c r="FZ57" s="501">
        <f t="shared" si="125"/>
        <v>80</v>
      </c>
      <c r="GA57" s="501">
        <f t="shared" si="125"/>
        <v>80</v>
      </c>
      <c r="GB57" s="501">
        <f t="shared" si="125"/>
        <v>80</v>
      </c>
      <c r="GC57" s="501">
        <f t="shared" si="125"/>
        <v>80</v>
      </c>
      <c r="GD57" s="501" t="str">
        <f t="shared" si="121"/>
        <v/>
      </c>
      <c r="GE57" s="501" t="str">
        <f t="shared" si="125"/>
        <v/>
      </c>
      <c r="GF57" s="501" t="str">
        <f t="shared" si="125"/>
        <v/>
      </c>
      <c r="GG57" s="501" t="str">
        <f t="shared" si="125"/>
        <v/>
      </c>
      <c r="GH57" s="501" t="str">
        <f t="shared" si="125"/>
        <v/>
      </c>
      <c r="GI57" s="501" t="str">
        <f t="shared" si="125"/>
        <v/>
      </c>
      <c r="GJ57" s="501" t="str">
        <f t="shared" si="125"/>
        <v/>
      </c>
      <c r="GK57" s="501" t="str">
        <f t="shared" si="125"/>
        <v/>
      </c>
      <c r="GL57" s="501" t="str">
        <f t="shared" si="125"/>
        <v/>
      </c>
      <c r="GM57" s="501" t="str">
        <f t="shared" si="125"/>
        <v/>
      </c>
      <c r="GN57" s="501">
        <f t="shared" si="85"/>
        <v>480</v>
      </c>
      <c r="GO57" s="505">
        <f t="shared" si="86"/>
        <v>8</v>
      </c>
    </row>
    <row r="58" spans="10:197" ht="15" customHeight="1" x14ac:dyDescent="0.25"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BH58"/>
      <c r="BI58"/>
      <c r="BJ58"/>
      <c r="BK58"/>
      <c r="BL58"/>
      <c r="BM58"/>
      <c r="BN58"/>
      <c r="BO58"/>
      <c r="BP58"/>
      <c r="BQ58"/>
      <c r="FV58">
        <v>54</v>
      </c>
      <c r="FW58" s="181">
        <f t="shared" si="104"/>
        <v>3.7499999999999999E-2</v>
      </c>
      <c r="FX58" s="501">
        <f t="shared" si="126"/>
        <v>80</v>
      </c>
      <c r="FY58" s="501">
        <f t="shared" si="125"/>
        <v>80</v>
      </c>
      <c r="FZ58" s="501">
        <f t="shared" si="125"/>
        <v>80</v>
      </c>
      <c r="GA58" s="501">
        <f t="shared" si="125"/>
        <v>80</v>
      </c>
      <c r="GB58" s="501">
        <f t="shared" si="125"/>
        <v>80</v>
      </c>
      <c r="GC58" s="501">
        <f t="shared" si="125"/>
        <v>80</v>
      </c>
      <c r="GD58" s="501" t="str">
        <f t="shared" si="121"/>
        <v/>
      </c>
      <c r="GE58" s="501" t="str">
        <f t="shared" si="125"/>
        <v/>
      </c>
      <c r="GF58" s="501" t="str">
        <f t="shared" si="125"/>
        <v/>
      </c>
      <c r="GG58" s="501" t="str">
        <f t="shared" si="125"/>
        <v/>
      </c>
      <c r="GH58" s="501" t="str">
        <f t="shared" si="125"/>
        <v/>
      </c>
      <c r="GI58" s="501" t="str">
        <f t="shared" si="125"/>
        <v/>
      </c>
      <c r="GJ58" s="501" t="str">
        <f t="shared" si="125"/>
        <v/>
      </c>
      <c r="GK58" s="501" t="str">
        <f t="shared" si="125"/>
        <v/>
      </c>
      <c r="GL58" s="501" t="str">
        <f t="shared" si="125"/>
        <v/>
      </c>
      <c r="GM58" s="501" t="str">
        <f t="shared" si="125"/>
        <v/>
      </c>
      <c r="GN58" s="501">
        <f t="shared" si="85"/>
        <v>480</v>
      </c>
      <c r="GO58" s="505">
        <f t="shared" si="86"/>
        <v>8</v>
      </c>
    </row>
    <row r="59" spans="10:197" ht="15" customHeight="1" x14ac:dyDescent="0.25"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BH59"/>
      <c r="BI59"/>
      <c r="BJ59"/>
      <c r="BK59"/>
      <c r="BL59"/>
      <c r="BM59"/>
      <c r="BN59"/>
      <c r="BO59"/>
      <c r="BP59"/>
      <c r="BQ59"/>
      <c r="FV59">
        <v>55</v>
      </c>
      <c r="FW59" s="181">
        <f t="shared" si="104"/>
        <v>3.8194444444444441E-2</v>
      </c>
      <c r="FX59" s="501">
        <f t="shared" si="126"/>
        <v>80</v>
      </c>
      <c r="FY59" s="501">
        <f t="shared" si="125"/>
        <v>80</v>
      </c>
      <c r="FZ59" s="501">
        <f t="shared" si="125"/>
        <v>80</v>
      </c>
      <c r="GA59" s="501">
        <f t="shared" si="125"/>
        <v>80</v>
      </c>
      <c r="GB59" s="501">
        <f t="shared" si="125"/>
        <v>80</v>
      </c>
      <c r="GC59" s="501">
        <f t="shared" si="125"/>
        <v>80</v>
      </c>
      <c r="GD59" s="501" t="str">
        <f t="shared" si="121"/>
        <v/>
      </c>
      <c r="GE59" s="501" t="str">
        <f t="shared" si="125"/>
        <v/>
      </c>
      <c r="GF59" s="501" t="str">
        <f t="shared" si="125"/>
        <v/>
      </c>
      <c r="GG59" s="501" t="str">
        <f t="shared" si="125"/>
        <v/>
      </c>
      <c r="GH59" s="501" t="str">
        <f t="shared" si="125"/>
        <v/>
      </c>
      <c r="GI59" s="501" t="str">
        <f t="shared" si="125"/>
        <v/>
      </c>
      <c r="GJ59" s="501" t="str">
        <f t="shared" si="125"/>
        <v/>
      </c>
      <c r="GK59" s="501" t="str">
        <f t="shared" si="125"/>
        <v/>
      </c>
      <c r="GL59" s="501" t="str">
        <f t="shared" si="125"/>
        <v/>
      </c>
      <c r="GM59" s="501" t="str">
        <f t="shared" si="125"/>
        <v/>
      </c>
      <c r="GN59" s="501">
        <f t="shared" si="85"/>
        <v>480</v>
      </c>
      <c r="GO59" s="505">
        <f t="shared" si="86"/>
        <v>8</v>
      </c>
    </row>
    <row r="60" spans="10:197" ht="15.75" customHeight="1" x14ac:dyDescent="0.25"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BH60"/>
      <c r="BI60"/>
      <c r="BJ60"/>
      <c r="BK60"/>
      <c r="BL60"/>
      <c r="BM60"/>
      <c r="BN60"/>
      <c r="BO60"/>
      <c r="BP60"/>
      <c r="BQ60"/>
      <c r="FV60">
        <v>56</v>
      </c>
      <c r="FW60" s="181">
        <f t="shared" si="104"/>
        <v>3.888888888888889E-2</v>
      </c>
      <c r="FX60" s="501">
        <f t="shared" si="126"/>
        <v>80</v>
      </c>
      <c r="FY60" s="501">
        <f t="shared" si="125"/>
        <v>80</v>
      </c>
      <c r="FZ60" s="501">
        <f t="shared" si="125"/>
        <v>80</v>
      </c>
      <c r="GA60" s="501">
        <f t="shared" si="125"/>
        <v>80</v>
      </c>
      <c r="GB60" s="501">
        <f t="shared" si="125"/>
        <v>80</v>
      </c>
      <c r="GC60" s="501">
        <f t="shared" si="125"/>
        <v>80</v>
      </c>
      <c r="GD60" s="501" t="str">
        <f t="shared" si="121"/>
        <v/>
      </c>
      <c r="GE60" s="501" t="str">
        <f t="shared" si="125"/>
        <v/>
      </c>
      <c r="GF60" s="501" t="str">
        <f t="shared" si="125"/>
        <v/>
      </c>
      <c r="GG60" s="501" t="str">
        <f t="shared" si="125"/>
        <v/>
      </c>
      <c r="GH60" s="501" t="str">
        <f t="shared" si="125"/>
        <v/>
      </c>
      <c r="GI60" s="501" t="str">
        <f t="shared" si="125"/>
        <v/>
      </c>
      <c r="GJ60" s="501" t="str">
        <f t="shared" si="125"/>
        <v/>
      </c>
      <c r="GK60" s="501" t="str">
        <f t="shared" si="125"/>
        <v/>
      </c>
      <c r="GL60" s="501" t="str">
        <f t="shared" si="125"/>
        <v/>
      </c>
      <c r="GM60" s="501" t="str">
        <f t="shared" si="125"/>
        <v/>
      </c>
      <c r="GN60" s="501">
        <f t="shared" si="85"/>
        <v>480</v>
      </c>
      <c r="GO60" s="505">
        <f t="shared" si="86"/>
        <v>8</v>
      </c>
    </row>
    <row r="61" spans="10:197" x14ac:dyDescent="0.25"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BH61"/>
      <c r="BI61"/>
      <c r="BJ61"/>
      <c r="BK61"/>
      <c r="BL61"/>
      <c r="BM61"/>
      <c r="BN61"/>
      <c r="BO61"/>
      <c r="BP61"/>
      <c r="BQ61"/>
      <c r="FV61">
        <v>57</v>
      </c>
      <c r="FW61" s="181">
        <f t="shared" si="104"/>
        <v>3.9583333333333331E-2</v>
      </c>
      <c r="FX61" s="501">
        <f t="shared" si="126"/>
        <v>80</v>
      </c>
      <c r="FY61" s="501">
        <f t="shared" si="125"/>
        <v>80</v>
      </c>
      <c r="FZ61" s="501">
        <f t="shared" si="125"/>
        <v>80</v>
      </c>
      <c r="GA61" s="501">
        <f t="shared" si="125"/>
        <v>80</v>
      </c>
      <c r="GB61" s="501">
        <f t="shared" si="125"/>
        <v>80</v>
      </c>
      <c r="GC61" s="501">
        <f t="shared" si="125"/>
        <v>80</v>
      </c>
      <c r="GD61" s="501" t="str">
        <f t="shared" si="121"/>
        <v/>
      </c>
      <c r="GE61" s="501" t="str">
        <f t="shared" si="125"/>
        <v/>
      </c>
      <c r="GF61" s="501" t="str">
        <f t="shared" si="125"/>
        <v/>
      </c>
      <c r="GG61" s="501" t="str">
        <f t="shared" si="125"/>
        <v/>
      </c>
      <c r="GH61" s="501" t="str">
        <f t="shared" si="125"/>
        <v/>
      </c>
      <c r="GI61" s="501" t="str">
        <f t="shared" si="125"/>
        <v/>
      </c>
      <c r="GJ61" s="501" t="str">
        <f t="shared" si="125"/>
        <v/>
      </c>
      <c r="GK61" s="501" t="str">
        <f t="shared" si="125"/>
        <v/>
      </c>
      <c r="GL61" s="501" t="str">
        <f t="shared" si="125"/>
        <v/>
      </c>
      <c r="GM61" s="501" t="str">
        <f t="shared" si="125"/>
        <v/>
      </c>
      <c r="GN61" s="501">
        <f t="shared" si="85"/>
        <v>480</v>
      </c>
      <c r="GO61" s="505">
        <f t="shared" si="86"/>
        <v>8</v>
      </c>
    </row>
    <row r="62" spans="10:197" x14ac:dyDescent="0.25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BH62"/>
      <c r="BI62"/>
      <c r="BJ62"/>
      <c r="BK62"/>
      <c r="BL62"/>
      <c r="BM62"/>
      <c r="BN62"/>
      <c r="BO62"/>
      <c r="BP62"/>
      <c r="BQ62"/>
      <c r="FV62">
        <v>58</v>
      </c>
      <c r="FW62" s="181">
        <f t="shared" si="104"/>
        <v>4.0277777777777773E-2</v>
      </c>
      <c r="FX62" s="501">
        <f t="shared" si="126"/>
        <v>80</v>
      </c>
      <c r="FY62" s="501">
        <f t="shared" si="125"/>
        <v>80</v>
      </c>
      <c r="FZ62" s="501">
        <f t="shared" si="125"/>
        <v>80</v>
      </c>
      <c r="GA62" s="501">
        <f t="shared" si="125"/>
        <v>80</v>
      </c>
      <c r="GB62" s="501">
        <f t="shared" si="125"/>
        <v>80</v>
      </c>
      <c r="GC62" s="501">
        <f t="shared" si="125"/>
        <v>80</v>
      </c>
      <c r="GD62" s="501" t="str">
        <f t="shared" si="121"/>
        <v/>
      </c>
      <c r="GE62" s="501" t="str">
        <f t="shared" si="125"/>
        <v/>
      </c>
      <c r="GF62" s="501" t="str">
        <f t="shared" si="125"/>
        <v/>
      </c>
      <c r="GG62" s="501" t="str">
        <f t="shared" si="125"/>
        <v/>
      </c>
      <c r="GH62" s="501" t="str">
        <f t="shared" si="125"/>
        <v/>
      </c>
      <c r="GI62" s="501" t="str">
        <f t="shared" si="125"/>
        <v/>
      </c>
      <c r="GJ62" s="501" t="str">
        <f t="shared" si="125"/>
        <v/>
      </c>
      <c r="GK62" s="501" t="str">
        <f t="shared" si="125"/>
        <v/>
      </c>
      <c r="GL62" s="501" t="str">
        <f t="shared" si="125"/>
        <v/>
      </c>
      <c r="GM62" s="501" t="str">
        <f t="shared" si="125"/>
        <v/>
      </c>
      <c r="GN62" s="501">
        <f t="shared" si="85"/>
        <v>480</v>
      </c>
      <c r="GO62" s="505">
        <f t="shared" si="86"/>
        <v>8</v>
      </c>
    </row>
    <row r="63" spans="10:197" x14ac:dyDescent="0.25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BH63"/>
      <c r="BI63"/>
      <c r="BJ63"/>
      <c r="BK63"/>
      <c r="BL63"/>
      <c r="BM63"/>
      <c r="BN63"/>
      <c r="BO63"/>
      <c r="BP63"/>
      <c r="BQ63"/>
      <c r="FV63">
        <v>59</v>
      </c>
      <c r="FW63" s="181">
        <f t="shared" si="104"/>
        <v>4.0972222222222222E-2</v>
      </c>
      <c r="FX63" s="501">
        <f t="shared" si="126"/>
        <v>80</v>
      </c>
      <c r="FY63" s="501">
        <f t="shared" si="125"/>
        <v>80</v>
      </c>
      <c r="FZ63" s="501">
        <f t="shared" si="125"/>
        <v>80</v>
      </c>
      <c r="GA63" s="501">
        <f t="shared" si="125"/>
        <v>80</v>
      </c>
      <c r="GB63" s="501">
        <f t="shared" si="125"/>
        <v>80</v>
      </c>
      <c r="GC63" s="501">
        <f t="shared" si="125"/>
        <v>80</v>
      </c>
      <c r="GD63" s="501" t="str">
        <f t="shared" si="121"/>
        <v/>
      </c>
      <c r="GE63" s="501" t="str">
        <f t="shared" si="125"/>
        <v/>
      </c>
      <c r="GF63" s="501" t="str">
        <f t="shared" si="125"/>
        <v/>
      </c>
      <c r="GG63" s="501" t="str">
        <f t="shared" si="125"/>
        <v/>
      </c>
      <c r="GH63" s="501" t="str">
        <f t="shared" si="125"/>
        <v/>
      </c>
      <c r="GI63" s="501" t="str">
        <f t="shared" si="125"/>
        <v/>
      </c>
      <c r="GJ63" s="501" t="str">
        <f t="shared" si="125"/>
        <v/>
      </c>
      <c r="GK63" s="501" t="str">
        <f t="shared" si="125"/>
        <v/>
      </c>
      <c r="GL63" s="501" t="str">
        <f t="shared" si="125"/>
        <v/>
      </c>
      <c r="GM63" s="501" t="str">
        <f t="shared" si="125"/>
        <v/>
      </c>
      <c r="GN63" s="501">
        <f t="shared" si="85"/>
        <v>480</v>
      </c>
      <c r="GO63" s="505">
        <f t="shared" si="86"/>
        <v>8</v>
      </c>
    </row>
    <row r="64" spans="10:197" x14ac:dyDescent="0.25"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BH64"/>
      <c r="BI64"/>
      <c r="BJ64"/>
      <c r="BK64"/>
      <c r="BL64"/>
      <c r="BM64"/>
      <c r="BN64"/>
      <c r="BO64"/>
      <c r="BP64"/>
      <c r="BQ64"/>
      <c r="FV64">
        <v>60</v>
      </c>
      <c r="FW64" s="181">
        <f t="shared" si="104"/>
        <v>4.1666666666666664E-2</v>
      </c>
      <c r="FX64" s="501">
        <f t="shared" si="126"/>
        <v>80</v>
      </c>
      <c r="FY64" s="501">
        <f t="shared" si="125"/>
        <v>80</v>
      </c>
      <c r="FZ64" s="501">
        <f t="shared" si="125"/>
        <v>80</v>
      </c>
      <c r="GA64" s="501">
        <f t="shared" si="125"/>
        <v>80</v>
      </c>
      <c r="GB64" s="501">
        <f t="shared" si="125"/>
        <v>80</v>
      </c>
      <c r="GC64" s="501">
        <f t="shared" si="125"/>
        <v>80</v>
      </c>
      <c r="GD64" s="501" t="str">
        <f t="shared" si="121"/>
        <v/>
      </c>
      <c r="GE64" s="501" t="str">
        <f t="shared" si="125"/>
        <v/>
      </c>
      <c r="GF64" s="501" t="str">
        <f t="shared" si="125"/>
        <v/>
      </c>
      <c r="GG64" s="501" t="str">
        <f t="shared" si="125"/>
        <v/>
      </c>
      <c r="GH64" s="501" t="str">
        <f t="shared" si="125"/>
        <v/>
      </c>
      <c r="GI64" s="501" t="str">
        <f t="shared" si="125"/>
        <v/>
      </c>
      <c r="GJ64" s="501" t="str">
        <f t="shared" si="125"/>
        <v/>
      </c>
      <c r="GK64" s="501" t="str">
        <f t="shared" si="125"/>
        <v/>
      </c>
      <c r="GL64" s="501" t="str">
        <f t="shared" si="125"/>
        <v/>
      </c>
      <c r="GM64" s="501" t="str">
        <f t="shared" si="125"/>
        <v/>
      </c>
      <c r="GN64" s="501">
        <f t="shared" si="85"/>
        <v>480</v>
      </c>
      <c r="GO64" s="505">
        <f t="shared" si="86"/>
        <v>8</v>
      </c>
    </row>
    <row r="65" spans="10:197" ht="15" customHeight="1" x14ac:dyDescent="0.25"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BH65"/>
      <c r="BI65"/>
      <c r="BJ65"/>
      <c r="BK65"/>
      <c r="BL65"/>
      <c r="BM65"/>
      <c r="BN65"/>
      <c r="BO65"/>
      <c r="BP65"/>
      <c r="BQ65"/>
      <c r="FV65">
        <v>61</v>
      </c>
      <c r="FW65" s="181">
        <f t="shared" si="104"/>
        <v>4.2361111111111106E-2</v>
      </c>
      <c r="FX65" s="501">
        <f t="shared" si="126"/>
        <v>80</v>
      </c>
      <c r="FY65" s="501">
        <f t="shared" si="125"/>
        <v>80</v>
      </c>
      <c r="FZ65" s="501">
        <f t="shared" si="125"/>
        <v>80</v>
      </c>
      <c r="GA65" s="501">
        <f t="shared" si="125"/>
        <v>80</v>
      </c>
      <c r="GB65" s="501">
        <f t="shared" si="125"/>
        <v>80</v>
      </c>
      <c r="GC65" s="501">
        <f t="shared" si="125"/>
        <v>80</v>
      </c>
      <c r="GD65" s="501" t="str">
        <f t="shared" si="121"/>
        <v/>
      </c>
      <c r="GE65" s="501" t="str">
        <f t="shared" si="125"/>
        <v/>
      </c>
      <c r="GF65" s="501" t="str">
        <f t="shared" si="125"/>
        <v/>
      </c>
      <c r="GG65" s="501" t="str">
        <f t="shared" si="125"/>
        <v/>
      </c>
      <c r="GH65" s="501" t="str">
        <f t="shared" si="125"/>
        <v/>
      </c>
      <c r="GI65" s="501" t="str">
        <f t="shared" si="125"/>
        <v/>
      </c>
      <c r="GJ65" s="501" t="str">
        <f t="shared" si="125"/>
        <v/>
      </c>
      <c r="GK65" s="501" t="str">
        <f t="shared" si="125"/>
        <v/>
      </c>
      <c r="GL65" s="501" t="str">
        <f t="shared" si="125"/>
        <v/>
      </c>
      <c r="GM65" s="501" t="str">
        <f t="shared" si="125"/>
        <v/>
      </c>
      <c r="GN65" s="501">
        <f t="shared" si="85"/>
        <v>480</v>
      </c>
      <c r="GO65" s="505">
        <f t="shared" si="86"/>
        <v>8</v>
      </c>
    </row>
    <row r="66" spans="10:197" ht="15" customHeight="1" x14ac:dyDescent="0.25"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BH66"/>
      <c r="BI66"/>
      <c r="BJ66"/>
      <c r="BK66"/>
      <c r="BL66"/>
      <c r="BM66"/>
      <c r="BN66"/>
      <c r="BO66"/>
      <c r="BP66"/>
      <c r="BQ66"/>
      <c r="FV66">
        <v>62</v>
      </c>
      <c r="FW66" s="181">
        <f t="shared" si="104"/>
        <v>4.3055555555555555E-2</v>
      </c>
      <c r="FX66" s="501">
        <f t="shared" si="126"/>
        <v>80</v>
      </c>
      <c r="FY66" s="501">
        <f t="shared" si="125"/>
        <v>80</v>
      </c>
      <c r="FZ66" s="501">
        <f t="shared" si="125"/>
        <v>80</v>
      </c>
      <c r="GA66" s="501">
        <f t="shared" si="125"/>
        <v>80</v>
      </c>
      <c r="GB66" s="501">
        <f t="shared" si="125"/>
        <v>80</v>
      </c>
      <c r="GC66" s="501">
        <f t="shared" si="125"/>
        <v>80</v>
      </c>
      <c r="GD66" s="501" t="str">
        <f t="shared" si="121"/>
        <v/>
      </c>
      <c r="GE66" s="501" t="str">
        <f t="shared" si="125"/>
        <v/>
      </c>
      <c r="GF66" s="501" t="str">
        <f t="shared" si="125"/>
        <v/>
      </c>
      <c r="GG66" s="501" t="str">
        <f t="shared" si="125"/>
        <v/>
      </c>
      <c r="GH66" s="501" t="str">
        <f t="shared" si="125"/>
        <v/>
      </c>
      <c r="GI66" s="501" t="str">
        <f t="shared" si="125"/>
        <v/>
      </c>
      <c r="GJ66" s="501" t="str">
        <f t="shared" si="125"/>
        <v/>
      </c>
      <c r="GK66" s="501" t="str">
        <f t="shared" si="125"/>
        <v/>
      </c>
      <c r="GL66" s="501" t="str">
        <f t="shared" si="125"/>
        <v/>
      </c>
      <c r="GM66" s="501" t="str">
        <f t="shared" si="125"/>
        <v/>
      </c>
      <c r="GN66" s="501">
        <f t="shared" si="85"/>
        <v>480</v>
      </c>
      <c r="GO66" s="505">
        <f t="shared" si="86"/>
        <v>8</v>
      </c>
    </row>
    <row r="67" spans="10:197" ht="15" customHeight="1" x14ac:dyDescent="0.25"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BH67"/>
      <c r="BI67"/>
      <c r="BJ67"/>
      <c r="BK67"/>
      <c r="BL67"/>
      <c r="BM67"/>
      <c r="BN67"/>
      <c r="BO67"/>
      <c r="BP67"/>
      <c r="BQ67"/>
      <c r="FV67">
        <v>63</v>
      </c>
      <c r="FW67" s="181">
        <f t="shared" si="104"/>
        <v>4.3749999999999997E-2</v>
      </c>
      <c r="FX67" s="501">
        <f t="shared" si="126"/>
        <v>80</v>
      </c>
      <c r="FY67" s="501">
        <f t="shared" si="125"/>
        <v>80</v>
      </c>
      <c r="FZ67" s="501">
        <f t="shared" si="125"/>
        <v>80</v>
      </c>
      <c r="GA67" s="501">
        <f t="shared" si="125"/>
        <v>80</v>
      </c>
      <c r="GB67" s="501">
        <f t="shared" si="125"/>
        <v>80</v>
      </c>
      <c r="GC67" s="501">
        <f t="shared" si="125"/>
        <v>80</v>
      </c>
      <c r="GD67" s="501" t="str">
        <f t="shared" si="121"/>
        <v/>
      </c>
      <c r="GE67" s="501" t="str">
        <f t="shared" si="125"/>
        <v/>
      </c>
      <c r="GF67" s="501" t="str">
        <f t="shared" si="125"/>
        <v/>
      </c>
      <c r="GG67" s="501" t="str">
        <f t="shared" si="125"/>
        <v/>
      </c>
      <c r="GH67" s="501" t="str">
        <f t="shared" si="125"/>
        <v/>
      </c>
      <c r="GI67" s="501" t="str">
        <f t="shared" si="125"/>
        <v/>
      </c>
      <c r="GJ67" s="501" t="str">
        <f t="shared" si="125"/>
        <v/>
      </c>
      <c r="GK67" s="501" t="str">
        <f t="shared" si="125"/>
        <v/>
      </c>
      <c r="GL67" s="501" t="str">
        <f t="shared" si="125"/>
        <v/>
      </c>
      <c r="GM67" s="501" t="str">
        <f t="shared" ref="FY67:GM84" si="127">IF(AND(OR($FW67&gt;INDEX($FT$4:$FT$19,MATCH(GM$3,$FO$4:$FO$19,0)),$FW67=INDEX($FT$4:$FT$19,MATCH(GM$3,$FO$4:$FO$19,0))),$FW67+(0.000000001/60/24)&lt;INDEX($FU$4:$FU$19,MATCH(GM$3,$FO$4:$FO$19,0))),80,"")</f>
        <v/>
      </c>
      <c r="GN67" s="501">
        <f t="shared" si="85"/>
        <v>480</v>
      </c>
      <c r="GO67" s="505">
        <f t="shared" si="86"/>
        <v>8</v>
      </c>
    </row>
    <row r="68" spans="10:197" ht="15.75" customHeight="1" x14ac:dyDescent="0.25"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BH68"/>
      <c r="BI68"/>
      <c r="BJ68"/>
      <c r="BK68"/>
      <c r="BL68"/>
      <c r="BM68"/>
      <c r="BN68"/>
      <c r="BO68"/>
      <c r="BP68"/>
      <c r="BQ68"/>
      <c r="FV68">
        <v>64</v>
      </c>
      <c r="FW68" s="181">
        <f t="shared" si="104"/>
        <v>4.4444444444444439E-2</v>
      </c>
      <c r="FX68" s="501">
        <f t="shared" si="126"/>
        <v>80</v>
      </c>
      <c r="FY68" s="501">
        <f t="shared" si="127"/>
        <v>80</v>
      </c>
      <c r="FZ68" s="501">
        <f t="shared" si="127"/>
        <v>80</v>
      </c>
      <c r="GA68" s="501">
        <f t="shared" si="127"/>
        <v>80</v>
      </c>
      <c r="GB68" s="501">
        <f t="shared" si="127"/>
        <v>80</v>
      </c>
      <c r="GC68" s="501">
        <f t="shared" si="127"/>
        <v>80</v>
      </c>
      <c r="GD68" s="501" t="str">
        <f t="shared" si="121"/>
        <v/>
      </c>
      <c r="GE68" s="501" t="str">
        <f t="shared" si="127"/>
        <v/>
      </c>
      <c r="GF68" s="501" t="str">
        <f t="shared" si="127"/>
        <v/>
      </c>
      <c r="GG68" s="501" t="str">
        <f t="shared" si="127"/>
        <v/>
      </c>
      <c r="GH68" s="501" t="str">
        <f t="shared" si="127"/>
        <v/>
      </c>
      <c r="GI68" s="501" t="str">
        <f t="shared" si="127"/>
        <v/>
      </c>
      <c r="GJ68" s="501" t="str">
        <f t="shared" si="127"/>
        <v/>
      </c>
      <c r="GK68" s="501" t="str">
        <f t="shared" si="127"/>
        <v/>
      </c>
      <c r="GL68" s="501" t="str">
        <f t="shared" si="127"/>
        <v/>
      </c>
      <c r="GM68" s="501" t="str">
        <f t="shared" si="127"/>
        <v/>
      </c>
      <c r="GN68" s="501">
        <f t="shared" si="85"/>
        <v>480</v>
      </c>
      <c r="GO68" s="505">
        <f t="shared" si="86"/>
        <v>8</v>
      </c>
    </row>
    <row r="69" spans="10:197" x14ac:dyDescent="0.25"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BH69"/>
      <c r="BI69"/>
      <c r="BJ69"/>
      <c r="BK69"/>
      <c r="BL69"/>
      <c r="BM69"/>
      <c r="BN69"/>
      <c r="BO69"/>
      <c r="BP69"/>
      <c r="BQ69"/>
      <c r="FV69">
        <v>65</v>
      </c>
      <c r="FW69" s="181">
        <f t="shared" si="104"/>
        <v>4.5138888888888888E-2</v>
      </c>
      <c r="FX69" s="501">
        <f t="shared" si="126"/>
        <v>80</v>
      </c>
      <c r="FY69" s="501">
        <f t="shared" si="127"/>
        <v>80</v>
      </c>
      <c r="FZ69" s="501">
        <f t="shared" si="127"/>
        <v>80</v>
      </c>
      <c r="GA69" s="501">
        <f t="shared" si="127"/>
        <v>80</v>
      </c>
      <c r="GB69" s="501">
        <f t="shared" si="127"/>
        <v>80</v>
      </c>
      <c r="GC69" s="501">
        <f t="shared" si="127"/>
        <v>80</v>
      </c>
      <c r="GD69" s="501" t="str">
        <f t="shared" si="121"/>
        <v/>
      </c>
      <c r="GE69" s="501" t="str">
        <f t="shared" si="127"/>
        <v/>
      </c>
      <c r="GF69" s="501" t="str">
        <f t="shared" si="127"/>
        <v/>
      </c>
      <c r="GG69" s="501" t="str">
        <f t="shared" si="127"/>
        <v/>
      </c>
      <c r="GH69" s="501" t="str">
        <f t="shared" si="127"/>
        <v/>
      </c>
      <c r="GI69" s="501" t="str">
        <f t="shared" si="127"/>
        <v/>
      </c>
      <c r="GJ69" s="501" t="str">
        <f t="shared" si="127"/>
        <v/>
      </c>
      <c r="GK69" s="501" t="str">
        <f t="shared" si="127"/>
        <v/>
      </c>
      <c r="GL69" s="501" t="str">
        <f t="shared" si="127"/>
        <v/>
      </c>
      <c r="GM69" s="501" t="str">
        <f t="shared" si="127"/>
        <v/>
      </c>
      <c r="GN69" s="501">
        <f t="shared" ref="GN69:GN132" si="128">SUM(FX69:GM69)</f>
        <v>480</v>
      </c>
      <c r="GO69" s="505">
        <f t="shared" ref="GO69:GO132" si="129">GN69/60</f>
        <v>8</v>
      </c>
    </row>
    <row r="70" spans="10:197" x14ac:dyDescent="0.25"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BH70"/>
      <c r="BI70"/>
      <c r="BJ70"/>
      <c r="BK70"/>
      <c r="BL70"/>
      <c r="BM70"/>
      <c r="BN70"/>
      <c r="BO70"/>
      <c r="BP70"/>
      <c r="BQ70"/>
      <c r="FV70">
        <v>66</v>
      </c>
      <c r="FW70" s="181">
        <f t="shared" ref="FW70:FW133" si="130">$FW$4+(FV70/24/60)</f>
        <v>4.583333333333333E-2</v>
      </c>
      <c r="FX70" s="501">
        <f t="shared" si="126"/>
        <v>80</v>
      </c>
      <c r="FY70" s="501">
        <f t="shared" si="127"/>
        <v>80</v>
      </c>
      <c r="FZ70" s="501">
        <f t="shared" si="127"/>
        <v>80</v>
      </c>
      <c r="GA70" s="501">
        <f t="shared" si="127"/>
        <v>80</v>
      </c>
      <c r="GB70" s="501">
        <f t="shared" si="127"/>
        <v>80</v>
      </c>
      <c r="GC70" s="501">
        <f t="shared" si="127"/>
        <v>80</v>
      </c>
      <c r="GD70" s="501" t="str">
        <f t="shared" si="121"/>
        <v/>
      </c>
      <c r="GE70" s="501" t="str">
        <f t="shared" si="127"/>
        <v/>
      </c>
      <c r="GF70" s="501" t="str">
        <f t="shared" si="127"/>
        <v/>
      </c>
      <c r="GG70" s="501" t="str">
        <f t="shared" si="127"/>
        <v/>
      </c>
      <c r="GH70" s="501" t="str">
        <f t="shared" si="127"/>
        <v/>
      </c>
      <c r="GI70" s="501" t="str">
        <f t="shared" si="127"/>
        <v/>
      </c>
      <c r="GJ70" s="501" t="str">
        <f t="shared" si="127"/>
        <v/>
      </c>
      <c r="GK70" s="501" t="str">
        <f t="shared" si="127"/>
        <v/>
      </c>
      <c r="GL70" s="501" t="str">
        <f t="shared" si="127"/>
        <v/>
      </c>
      <c r="GM70" s="501" t="str">
        <f t="shared" si="127"/>
        <v/>
      </c>
      <c r="GN70" s="501">
        <f t="shared" si="128"/>
        <v>480</v>
      </c>
      <c r="GO70" s="505">
        <f t="shared" si="129"/>
        <v>8</v>
      </c>
    </row>
    <row r="71" spans="10:197" x14ac:dyDescent="0.25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BH71"/>
      <c r="BI71"/>
      <c r="BJ71"/>
      <c r="BK71"/>
      <c r="BL71"/>
      <c r="BM71"/>
      <c r="BN71"/>
      <c r="BO71"/>
      <c r="BP71"/>
      <c r="BQ71"/>
      <c r="FV71">
        <v>67</v>
      </c>
      <c r="FW71" s="181">
        <f t="shared" si="130"/>
        <v>4.6527777777777772E-2</v>
      </c>
      <c r="FX71" s="501">
        <f t="shared" si="126"/>
        <v>80</v>
      </c>
      <c r="FY71" s="501">
        <f t="shared" si="127"/>
        <v>80</v>
      </c>
      <c r="FZ71" s="501">
        <f t="shared" si="127"/>
        <v>80</v>
      </c>
      <c r="GA71" s="501">
        <f t="shared" si="127"/>
        <v>80</v>
      </c>
      <c r="GB71" s="501">
        <f t="shared" si="127"/>
        <v>80</v>
      </c>
      <c r="GC71" s="501">
        <f t="shared" si="127"/>
        <v>80</v>
      </c>
      <c r="GD71" s="501" t="str">
        <f t="shared" si="121"/>
        <v/>
      </c>
      <c r="GE71" s="501" t="str">
        <f t="shared" si="127"/>
        <v/>
      </c>
      <c r="GF71" s="501" t="str">
        <f t="shared" si="127"/>
        <v/>
      </c>
      <c r="GG71" s="501" t="str">
        <f t="shared" si="127"/>
        <v/>
      </c>
      <c r="GH71" s="501" t="str">
        <f t="shared" si="127"/>
        <v/>
      </c>
      <c r="GI71" s="501" t="str">
        <f t="shared" si="127"/>
        <v/>
      </c>
      <c r="GJ71" s="501" t="str">
        <f t="shared" si="127"/>
        <v/>
      </c>
      <c r="GK71" s="501" t="str">
        <f t="shared" si="127"/>
        <v/>
      </c>
      <c r="GL71" s="501" t="str">
        <f t="shared" si="127"/>
        <v/>
      </c>
      <c r="GM71" s="501" t="str">
        <f t="shared" si="127"/>
        <v/>
      </c>
      <c r="GN71" s="501">
        <f t="shared" si="128"/>
        <v>480</v>
      </c>
      <c r="GO71" s="505">
        <f t="shared" si="129"/>
        <v>8</v>
      </c>
    </row>
    <row r="72" spans="10:197" x14ac:dyDescent="0.25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BH72"/>
      <c r="BI72"/>
      <c r="BJ72"/>
      <c r="BK72"/>
      <c r="BL72"/>
      <c r="BM72"/>
      <c r="BN72"/>
      <c r="BO72"/>
      <c r="BP72"/>
      <c r="BQ72"/>
      <c r="FV72">
        <v>68</v>
      </c>
      <c r="FW72" s="181">
        <f t="shared" si="130"/>
        <v>4.7222222222222228E-2</v>
      </c>
      <c r="FX72" s="501">
        <f t="shared" si="126"/>
        <v>80</v>
      </c>
      <c r="FY72" s="501">
        <f t="shared" si="127"/>
        <v>80</v>
      </c>
      <c r="FZ72" s="501">
        <f t="shared" si="127"/>
        <v>80</v>
      </c>
      <c r="GA72" s="501">
        <f t="shared" si="127"/>
        <v>80</v>
      </c>
      <c r="GB72" s="501">
        <f t="shared" si="127"/>
        <v>80</v>
      </c>
      <c r="GC72" s="501">
        <f t="shared" si="127"/>
        <v>80</v>
      </c>
      <c r="GD72" s="501" t="str">
        <f t="shared" si="121"/>
        <v/>
      </c>
      <c r="GE72" s="501" t="str">
        <f t="shared" si="127"/>
        <v/>
      </c>
      <c r="GF72" s="501" t="str">
        <f t="shared" si="127"/>
        <v/>
      </c>
      <c r="GG72" s="501" t="str">
        <f t="shared" si="127"/>
        <v/>
      </c>
      <c r="GH72" s="501" t="str">
        <f t="shared" si="127"/>
        <v/>
      </c>
      <c r="GI72" s="501" t="str">
        <f t="shared" si="127"/>
        <v/>
      </c>
      <c r="GJ72" s="501" t="str">
        <f t="shared" si="127"/>
        <v/>
      </c>
      <c r="GK72" s="501" t="str">
        <f t="shared" si="127"/>
        <v/>
      </c>
      <c r="GL72" s="501" t="str">
        <f t="shared" si="127"/>
        <v/>
      </c>
      <c r="GM72" s="501" t="str">
        <f t="shared" si="127"/>
        <v/>
      </c>
      <c r="GN72" s="501">
        <f t="shared" si="128"/>
        <v>480</v>
      </c>
      <c r="GO72" s="505">
        <f t="shared" si="129"/>
        <v>8</v>
      </c>
    </row>
    <row r="73" spans="10:197" ht="15" customHeight="1" x14ac:dyDescent="0.25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BH73"/>
      <c r="BI73"/>
      <c r="BJ73"/>
      <c r="BK73"/>
      <c r="BL73"/>
      <c r="BM73"/>
      <c r="BN73"/>
      <c r="BO73"/>
      <c r="BP73"/>
      <c r="BQ73"/>
      <c r="FV73">
        <v>69</v>
      </c>
      <c r="FW73" s="181">
        <f t="shared" si="130"/>
        <v>4.791666666666667E-2</v>
      </c>
      <c r="FX73" s="501">
        <f t="shared" si="126"/>
        <v>80</v>
      </c>
      <c r="FY73" s="501">
        <f t="shared" si="127"/>
        <v>80</v>
      </c>
      <c r="FZ73" s="501">
        <f t="shared" si="127"/>
        <v>80</v>
      </c>
      <c r="GA73" s="501">
        <f t="shared" si="127"/>
        <v>80</v>
      </c>
      <c r="GB73" s="501">
        <f t="shared" si="127"/>
        <v>80</v>
      </c>
      <c r="GC73" s="501">
        <f t="shared" si="127"/>
        <v>80</v>
      </c>
      <c r="GD73" s="501" t="str">
        <f t="shared" si="121"/>
        <v/>
      </c>
      <c r="GE73" s="501" t="str">
        <f t="shared" si="127"/>
        <v/>
      </c>
      <c r="GF73" s="501" t="str">
        <f t="shared" si="127"/>
        <v/>
      </c>
      <c r="GG73" s="501" t="str">
        <f t="shared" si="127"/>
        <v/>
      </c>
      <c r="GH73" s="501" t="str">
        <f t="shared" si="127"/>
        <v/>
      </c>
      <c r="GI73" s="501" t="str">
        <f t="shared" si="127"/>
        <v/>
      </c>
      <c r="GJ73" s="501" t="str">
        <f t="shared" si="127"/>
        <v/>
      </c>
      <c r="GK73" s="501" t="str">
        <f t="shared" si="127"/>
        <v/>
      </c>
      <c r="GL73" s="501" t="str">
        <f t="shared" si="127"/>
        <v/>
      </c>
      <c r="GM73" s="501" t="str">
        <f t="shared" si="127"/>
        <v/>
      </c>
      <c r="GN73" s="501">
        <f t="shared" si="128"/>
        <v>480</v>
      </c>
      <c r="GO73" s="505">
        <f t="shared" si="129"/>
        <v>8</v>
      </c>
    </row>
    <row r="74" spans="10:197" ht="15" customHeight="1" x14ac:dyDescent="0.25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BH74"/>
      <c r="BI74"/>
      <c r="BJ74"/>
      <c r="BK74"/>
      <c r="BL74"/>
      <c r="BM74"/>
      <c r="BN74"/>
      <c r="BO74"/>
      <c r="BP74"/>
      <c r="BQ74"/>
      <c r="FV74">
        <v>70</v>
      </c>
      <c r="FW74" s="181">
        <f t="shared" si="130"/>
        <v>4.8611111111111112E-2</v>
      </c>
      <c r="FX74" s="501">
        <f t="shared" si="126"/>
        <v>80</v>
      </c>
      <c r="FY74" s="501">
        <f t="shared" si="127"/>
        <v>80</v>
      </c>
      <c r="FZ74" s="501">
        <f t="shared" si="127"/>
        <v>80</v>
      </c>
      <c r="GA74" s="501">
        <f t="shared" si="127"/>
        <v>80</v>
      </c>
      <c r="GB74" s="501">
        <f t="shared" si="127"/>
        <v>80</v>
      </c>
      <c r="GC74" s="501">
        <f t="shared" si="127"/>
        <v>80</v>
      </c>
      <c r="GD74" s="501" t="str">
        <f t="shared" si="121"/>
        <v/>
      </c>
      <c r="GE74" s="501" t="str">
        <f t="shared" si="127"/>
        <v/>
      </c>
      <c r="GF74" s="501" t="str">
        <f t="shared" si="127"/>
        <v/>
      </c>
      <c r="GG74" s="501" t="str">
        <f t="shared" si="127"/>
        <v/>
      </c>
      <c r="GH74" s="501" t="str">
        <f t="shared" si="127"/>
        <v/>
      </c>
      <c r="GI74" s="501" t="str">
        <f t="shared" si="127"/>
        <v/>
      </c>
      <c r="GJ74" s="501" t="str">
        <f t="shared" si="127"/>
        <v/>
      </c>
      <c r="GK74" s="501" t="str">
        <f t="shared" si="127"/>
        <v/>
      </c>
      <c r="GL74" s="501" t="str">
        <f t="shared" si="127"/>
        <v/>
      </c>
      <c r="GM74" s="501" t="str">
        <f t="shared" si="127"/>
        <v/>
      </c>
      <c r="GN74" s="501">
        <f t="shared" si="128"/>
        <v>480</v>
      </c>
      <c r="GO74" s="505">
        <f t="shared" si="129"/>
        <v>8</v>
      </c>
    </row>
    <row r="75" spans="10:197" ht="15" customHeight="1" x14ac:dyDescent="0.25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BH75"/>
      <c r="BI75"/>
      <c r="BJ75"/>
      <c r="BK75"/>
      <c r="BL75"/>
      <c r="BM75"/>
      <c r="BN75"/>
      <c r="BO75"/>
      <c r="BP75"/>
      <c r="BQ75"/>
      <c r="FV75">
        <v>71</v>
      </c>
      <c r="FW75" s="181">
        <f t="shared" si="130"/>
        <v>4.9305555555555561E-2</v>
      </c>
      <c r="FX75" s="501">
        <f t="shared" si="126"/>
        <v>80</v>
      </c>
      <c r="FY75" s="501">
        <f t="shared" si="127"/>
        <v>80</v>
      </c>
      <c r="FZ75" s="501">
        <f t="shared" si="127"/>
        <v>80</v>
      </c>
      <c r="GA75" s="501">
        <f t="shared" si="127"/>
        <v>80</v>
      </c>
      <c r="GB75" s="501">
        <f t="shared" si="127"/>
        <v>80</v>
      </c>
      <c r="GC75" s="501">
        <f t="shared" si="127"/>
        <v>80</v>
      </c>
      <c r="GD75" s="501" t="str">
        <f t="shared" si="121"/>
        <v/>
      </c>
      <c r="GE75" s="501" t="str">
        <f t="shared" si="127"/>
        <v/>
      </c>
      <c r="GF75" s="501" t="str">
        <f t="shared" si="127"/>
        <v/>
      </c>
      <c r="GG75" s="501" t="str">
        <f t="shared" si="127"/>
        <v/>
      </c>
      <c r="GH75" s="501" t="str">
        <f t="shared" si="127"/>
        <v/>
      </c>
      <c r="GI75" s="501" t="str">
        <f t="shared" si="127"/>
        <v/>
      </c>
      <c r="GJ75" s="501" t="str">
        <f t="shared" si="127"/>
        <v/>
      </c>
      <c r="GK75" s="501" t="str">
        <f t="shared" si="127"/>
        <v/>
      </c>
      <c r="GL75" s="501" t="str">
        <f t="shared" si="127"/>
        <v/>
      </c>
      <c r="GM75" s="501" t="str">
        <f t="shared" si="127"/>
        <v/>
      </c>
      <c r="GN75" s="501">
        <f t="shared" si="128"/>
        <v>480</v>
      </c>
      <c r="GO75" s="505">
        <f t="shared" si="129"/>
        <v>8</v>
      </c>
    </row>
    <row r="76" spans="10:197" ht="15.75" customHeight="1" x14ac:dyDescent="0.25"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BH76"/>
      <c r="BI76"/>
      <c r="BJ76"/>
      <c r="BK76"/>
      <c r="BL76"/>
      <c r="BM76"/>
      <c r="BN76"/>
      <c r="BO76"/>
      <c r="BP76"/>
      <c r="BQ76"/>
      <c r="FV76">
        <v>72</v>
      </c>
      <c r="FW76" s="181">
        <f t="shared" si="130"/>
        <v>0.05</v>
      </c>
      <c r="FX76" s="501">
        <f t="shared" si="126"/>
        <v>80</v>
      </c>
      <c r="FY76" s="501">
        <f t="shared" si="127"/>
        <v>80</v>
      </c>
      <c r="FZ76" s="501">
        <f t="shared" si="127"/>
        <v>80</v>
      </c>
      <c r="GA76" s="501">
        <f t="shared" si="127"/>
        <v>80</v>
      </c>
      <c r="GB76" s="501">
        <f t="shared" si="127"/>
        <v>80</v>
      </c>
      <c r="GC76" s="501">
        <f t="shared" si="127"/>
        <v>80</v>
      </c>
      <c r="GD76" s="501" t="str">
        <f t="shared" si="121"/>
        <v/>
      </c>
      <c r="GE76" s="501" t="str">
        <f t="shared" si="127"/>
        <v/>
      </c>
      <c r="GF76" s="501" t="str">
        <f t="shared" si="127"/>
        <v/>
      </c>
      <c r="GG76" s="501" t="str">
        <f t="shared" si="127"/>
        <v/>
      </c>
      <c r="GH76" s="501" t="str">
        <f t="shared" si="127"/>
        <v/>
      </c>
      <c r="GI76" s="501" t="str">
        <f t="shared" si="127"/>
        <v/>
      </c>
      <c r="GJ76" s="501" t="str">
        <f t="shared" si="127"/>
        <v/>
      </c>
      <c r="GK76" s="501" t="str">
        <f t="shared" si="127"/>
        <v/>
      </c>
      <c r="GL76" s="501" t="str">
        <f t="shared" si="127"/>
        <v/>
      </c>
      <c r="GM76" s="501" t="str">
        <f t="shared" si="127"/>
        <v/>
      </c>
      <c r="GN76" s="501">
        <f t="shared" si="128"/>
        <v>480</v>
      </c>
      <c r="GO76" s="505">
        <f t="shared" si="129"/>
        <v>8</v>
      </c>
    </row>
    <row r="77" spans="10:197" x14ac:dyDescent="0.25"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BH77"/>
      <c r="BI77"/>
      <c r="BJ77"/>
      <c r="BK77"/>
      <c r="BL77"/>
      <c r="BM77"/>
      <c r="BN77"/>
      <c r="BO77"/>
      <c r="BP77"/>
      <c r="BQ77"/>
      <c r="FV77">
        <v>73</v>
      </c>
      <c r="FW77" s="181">
        <f t="shared" si="130"/>
        <v>5.0694444444444445E-2</v>
      </c>
      <c r="FX77" s="501">
        <f t="shared" si="126"/>
        <v>80</v>
      </c>
      <c r="FY77" s="501">
        <f t="shared" si="127"/>
        <v>80</v>
      </c>
      <c r="FZ77" s="501">
        <f t="shared" si="127"/>
        <v>80</v>
      </c>
      <c r="GA77" s="501">
        <f t="shared" si="127"/>
        <v>80</v>
      </c>
      <c r="GB77" s="501">
        <f t="shared" si="127"/>
        <v>80</v>
      </c>
      <c r="GC77" s="501">
        <f t="shared" si="127"/>
        <v>80</v>
      </c>
      <c r="GD77" s="501" t="str">
        <f t="shared" si="121"/>
        <v/>
      </c>
      <c r="GE77" s="501" t="str">
        <f t="shared" si="127"/>
        <v/>
      </c>
      <c r="GF77" s="501" t="str">
        <f t="shared" si="127"/>
        <v/>
      </c>
      <c r="GG77" s="501" t="str">
        <f t="shared" si="127"/>
        <v/>
      </c>
      <c r="GH77" s="501" t="str">
        <f t="shared" si="127"/>
        <v/>
      </c>
      <c r="GI77" s="501" t="str">
        <f t="shared" si="127"/>
        <v/>
      </c>
      <c r="GJ77" s="501" t="str">
        <f t="shared" si="127"/>
        <v/>
      </c>
      <c r="GK77" s="501" t="str">
        <f t="shared" si="127"/>
        <v/>
      </c>
      <c r="GL77" s="501" t="str">
        <f t="shared" si="127"/>
        <v/>
      </c>
      <c r="GM77" s="501" t="str">
        <f t="shared" si="127"/>
        <v/>
      </c>
      <c r="GN77" s="501">
        <f t="shared" si="128"/>
        <v>480</v>
      </c>
      <c r="GO77" s="505">
        <f t="shared" si="129"/>
        <v>8</v>
      </c>
    </row>
    <row r="78" spans="10:197" x14ac:dyDescent="0.25"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BH78"/>
      <c r="BI78"/>
      <c r="BJ78"/>
      <c r="BK78"/>
      <c r="BL78"/>
      <c r="BM78"/>
      <c r="BN78"/>
      <c r="BO78"/>
      <c r="BP78"/>
      <c r="BQ78"/>
      <c r="FV78">
        <v>74</v>
      </c>
      <c r="FW78" s="181">
        <f t="shared" si="130"/>
        <v>5.1388888888888894E-2</v>
      </c>
      <c r="FX78" s="501">
        <f t="shared" si="126"/>
        <v>80</v>
      </c>
      <c r="FY78" s="501">
        <f t="shared" si="127"/>
        <v>80</v>
      </c>
      <c r="FZ78" s="501">
        <f t="shared" si="127"/>
        <v>80</v>
      </c>
      <c r="GA78" s="501">
        <f t="shared" si="127"/>
        <v>80</v>
      </c>
      <c r="GB78" s="501">
        <f t="shared" si="127"/>
        <v>80</v>
      </c>
      <c r="GC78" s="501">
        <f t="shared" si="127"/>
        <v>80</v>
      </c>
      <c r="GD78" s="501" t="str">
        <f t="shared" si="121"/>
        <v/>
      </c>
      <c r="GE78" s="501" t="str">
        <f t="shared" si="127"/>
        <v/>
      </c>
      <c r="GF78" s="501" t="str">
        <f t="shared" si="127"/>
        <v/>
      </c>
      <c r="GG78" s="501" t="str">
        <f t="shared" si="127"/>
        <v/>
      </c>
      <c r="GH78" s="501" t="str">
        <f t="shared" si="127"/>
        <v/>
      </c>
      <c r="GI78" s="501" t="str">
        <f t="shared" si="127"/>
        <v/>
      </c>
      <c r="GJ78" s="501" t="str">
        <f t="shared" si="127"/>
        <v/>
      </c>
      <c r="GK78" s="501" t="str">
        <f t="shared" si="127"/>
        <v/>
      </c>
      <c r="GL78" s="501" t="str">
        <f t="shared" si="127"/>
        <v/>
      </c>
      <c r="GM78" s="501" t="str">
        <f t="shared" si="127"/>
        <v/>
      </c>
      <c r="GN78" s="501">
        <f t="shared" si="128"/>
        <v>480</v>
      </c>
      <c r="GO78" s="505">
        <f t="shared" si="129"/>
        <v>8</v>
      </c>
    </row>
    <row r="79" spans="10:197" x14ac:dyDescent="0.25"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BH79"/>
      <c r="BI79"/>
      <c r="BJ79"/>
      <c r="BK79"/>
      <c r="BL79"/>
      <c r="BM79"/>
      <c r="BN79"/>
      <c r="BO79"/>
      <c r="BP79"/>
      <c r="BQ79"/>
      <c r="FV79">
        <v>75</v>
      </c>
      <c r="FW79" s="181">
        <f t="shared" si="130"/>
        <v>5.2083333333333336E-2</v>
      </c>
      <c r="FX79" s="501">
        <f t="shared" si="126"/>
        <v>80</v>
      </c>
      <c r="FY79" s="501">
        <f t="shared" si="127"/>
        <v>80</v>
      </c>
      <c r="FZ79" s="501">
        <f t="shared" si="127"/>
        <v>80</v>
      </c>
      <c r="GA79" s="501">
        <f t="shared" si="127"/>
        <v>80</v>
      </c>
      <c r="GB79" s="501">
        <f t="shared" si="127"/>
        <v>80</v>
      </c>
      <c r="GC79" s="501">
        <f t="shared" si="127"/>
        <v>80</v>
      </c>
      <c r="GD79" s="501" t="str">
        <f t="shared" si="121"/>
        <v/>
      </c>
      <c r="GE79" s="501" t="str">
        <f t="shared" si="127"/>
        <v/>
      </c>
      <c r="GF79" s="501" t="str">
        <f t="shared" si="127"/>
        <v/>
      </c>
      <c r="GG79" s="501" t="str">
        <f t="shared" si="127"/>
        <v/>
      </c>
      <c r="GH79" s="501" t="str">
        <f t="shared" si="127"/>
        <v/>
      </c>
      <c r="GI79" s="501" t="str">
        <f t="shared" si="127"/>
        <v/>
      </c>
      <c r="GJ79" s="501" t="str">
        <f t="shared" si="127"/>
        <v/>
      </c>
      <c r="GK79" s="501" t="str">
        <f t="shared" si="127"/>
        <v/>
      </c>
      <c r="GL79" s="501" t="str">
        <f t="shared" si="127"/>
        <v/>
      </c>
      <c r="GM79" s="501" t="str">
        <f t="shared" si="127"/>
        <v/>
      </c>
      <c r="GN79" s="501">
        <f t="shared" si="128"/>
        <v>480</v>
      </c>
      <c r="GO79" s="505">
        <f t="shared" si="129"/>
        <v>8</v>
      </c>
    </row>
    <row r="80" spans="10:197" x14ac:dyDescent="0.25"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BH80"/>
      <c r="BI80"/>
      <c r="BJ80"/>
      <c r="BK80"/>
      <c r="BL80"/>
      <c r="BM80"/>
      <c r="BN80"/>
      <c r="BO80"/>
      <c r="BP80"/>
      <c r="BQ80"/>
      <c r="FV80">
        <v>76</v>
      </c>
      <c r="FW80" s="181">
        <f t="shared" si="130"/>
        <v>5.2777777777777778E-2</v>
      </c>
      <c r="FX80" s="501">
        <f t="shared" si="126"/>
        <v>80</v>
      </c>
      <c r="FY80" s="501">
        <f t="shared" si="127"/>
        <v>80</v>
      </c>
      <c r="FZ80" s="501">
        <f t="shared" si="127"/>
        <v>80</v>
      </c>
      <c r="GA80" s="501">
        <f t="shared" si="127"/>
        <v>80</v>
      </c>
      <c r="GB80" s="501">
        <f t="shared" si="127"/>
        <v>80</v>
      </c>
      <c r="GC80" s="501">
        <f t="shared" si="127"/>
        <v>80</v>
      </c>
      <c r="GD80" s="501" t="str">
        <f t="shared" si="121"/>
        <v/>
      </c>
      <c r="GE80" s="501" t="str">
        <f t="shared" si="127"/>
        <v/>
      </c>
      <c r="GF80" s="501" t="str">
        <f t="shared" si="127"/>
        <v/>
      </c>
      <c r="GG80" s="501" t="str">
        <f t="shared" si="127"/>
        <v/>
      </c>
      <c r="GH80" s="501" t="str">
        <f t="shared" si="127"/>
        <v/>
      </c>
      <c r="GI80" s="501" t="str">
        <f t="shared" si="127"/>
        <v/>
      </c>
      <c r="GJ80" s="501" t="str">
        <f t="shared" si="127"/>
        <v/>
      </c>
      <c r="GK80" s="501" t="str">
        <f t="shared" si="127"/>
        <v/>
      </c>
      <c r="GL80" s="501" t="str">
        <f t="shared" si="127"/>
        <v/>
      </c>
      <c r="GM80" s="501" t="str">
        <f t="shared" si="127"/>
        <v/>
      </c>
      <c r="GN80" s="501">
        <f t="shared" si="128"/>
        <v>480</v>
      </c>
      <c r="GO80" s="505">
        <f t="shared" si="129"/>
        <v>8</v>
      </c>
    </row>
    <row r="81" spans="10:197" x14ac:dyDescent="0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BH81"/>
      <c r="BI81"/>
      <c r="BJ81"/>
      <c r="BK81"/>
      <c r="BL81"/>
      <c r="BM81"/>
      <c r="BN81"/>
      <c r="BO81"/>
      <c r="BP81"/>
      <c r="BQ81"/>
      <c r="FV81">
        <v>77</v>
      </c>
      <c r="FW81" s="181">
        <f t="shared" si="130"/>
        <v>5.3472222222222227E-2</v>
      </c>
      <c r="FX81" s="501">
        <f t="shared" si="126"/>
        <v>80</v>
      </c>
      <c r="FY81" s="501">
        <f t="shared" si="127"/>
        <v>80</v>
      </c>
      <c r="FZ81" s="501">
        <f t="shared" si="127"/>
        <v>80</v>
      </c>
      <c r="GA81" s="501">
        <f t="shared" si="127"/>
        <v>80</v>
      </c>
      <c r="GB81" s="501">
        <f t="shared" si="127"/>
        <v>80</v>
      </c>
      <c r="GC81" s="501">
        <f t="shared" si="127"/>
        <v>80</v>
      </c>
      <c r="GD81" s="501" t="str">
        <f t="shared" si="121"/>
        <v/>
      </c>
      <c r="GE81" s="501" t="str">
        <f t="shared" si="127"/>
        <v/>
      </c>
      <c r="GF81" s="501" t="str">
        <f t="shared" si="127"/>
        <v/>
      </c>
      <c r="GG81" s="501" t="str">
        <f t="shared" si="127"/>
        <v/>
      </c>
      <c r="GH81" s="501" t="str">
        <f t="shared" si="127"/>
        <v/>
      </c>
      <c r="GI81" s="501" t="str">
        <f t="shared" si="127"/>
        <v/>
      </c>
      <c r="GJ81" s="501" t="str">
        <f t="shared" si="127"/>
        <v/>
      </c>
      <c r="GK81" s="501" t="str">
        <f t="shared" si="127"/>
        <v/>
      </c>
      <c r="GL81" s="501" t="str">
        <f t="shared" si="127"/>
        <v/>
      </c>
      <c r="GM81" s="501" t="str">
        <f t="shared" si="127"/>
        <v/>
      </c>
      <c r="GN81" s="501">
        <f t="shared" si="128"/>
        <v>480</v>
      </c>
      <c r="GO81" s="505">
        <f t="shared" si="129"/>
        <v>8</v>
      </c>
    </row>
    <row r="82" spans="10:197" x14ac:dyDescent="0.25"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BH82"/>
      <c r="BI82"/>
      <c r="BJ82"/>
      <c r="BK82"/>
      <c r="BL82"/>
      <c r="BM82"/>
      <c r="BN82"/>
      <c r="BO82"/>
      <c r="BP82"/>
      <c r="BQ82"/>
      <c r="FV82">
        <v>78</v>
      </c>
      <c r="FW82" s="181">
        <f t="shared" si="130"/>
        <v>5.4166666666666669E-2</v>
      </c>
      <c r="FX82" s="501">
        <f t="shared" si="126"/>
        <v>80</v>
      </c>
      <c r="FY82" s="501">
        <f t="shared" si="127"/>
        <v>80</v>
      </c>
      <c r="FZ82" s="501">
        <f t="shared" si="127"/>
        <v>80</v>
      </c>
      <c r="GA82" s="501">
        <f t="shared" si="127"/>
        <v>80</v>
      </c>
      <c r="GB82" s="501">
        <f t="shared" si="127"/>
        <v>80</v>
      </c>
      <c r="GC82" s="501">
        <f t="shared" si="127"/>
        <v>80</v>
      </c>
      <c r="GD82" s="501" t="str">
        <f t="shared" si="121"/>
        <v/>
      </c>
      <c r="GE82" s="501" t="str">
        <f t="shared" si="127"/>
        <v/>
      </c>
      <c r="GF82" s="501" t="str">
        <f t="shared" si="127"/>
        <v/>
      </c>
      <c r="GG82" s="501" t="str">
        <f t="shared" si="127"/>
        <v/>
      </c>
      <c r="GH82" s="501" t="str">
        <f t="shared" si="127"/>
        <v/>
      </c>
      <c r="GI82" s="501" t="str">
        <f t="shared" si="127"/>
        <v/>
      </c>
      <c r="GJ82" s="501" t="str">
        <f t="shared" si="127"/>
        <v/>
      </c>
      <c r="GK82" s="501" t="str">
        <f t="shared" si="127"/>
        <v/>
      </c>
      <c r="GL82" s="501" t="str">
        <f t="shared" si="127"/>
        <v/>
      </c>
      <c r="GM82" s="501" t="str">
        <f t="shared" si="127"/>
        <v/>
      </c>
      <c r="GN82" s="501">
        <f t="shared" si="128"/>
        <v>480</v>
      </c>
      <c r="GO82" s="505">
        <f t="shared" si="129"/>
        <v>8</v>
      </c>
    </row>
    <row r="83" spans="10:197" x14ac:dyDescent="0.25"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BH83"/>
      <c r="BI83"/>
      <c r="BJ83"/>
      <c r="BK83"/>
      <c r="BL83"/>
      <c r="BM83"/>
      <c r="BN83"/>
      <c r="BO83"/>
      <c r="BP83"/>
      <c r="BQ83"/>
      <c r="FV83">
        <v>79</v>
      </c>
      <c r="FW83" s="181">
        <f t="shared" si="130"/>
        <v>5.486111111111111E-2</v>
      </c>
      <c r="FX83" s="501">
        <f t="shared" si="126"/>
        <v>80</v>
      </c>
      <c r="FY83" s="501">
        <f t="shared" si="127"/>
        <v>80</v>
      </c>
      <c r="FZ83" s="501">
        <f t="shared" si="127"/>
        <v>80</v>
      </c>
      <c r="GA83" s="501">
        <f t="shared" si="127"/>
        <v>80</v>
      </c>
      <c r="GB83" s="501">
        <f t="shared" si="127"/>
        <v>80</v>
      </c>
      <c r="GC83" s="501">
        <f t="shared" si="127"/>
        <v>80</v>
      </c>
      <c r="GD83" s="501" t="str">
        <f t="shared" si="121"/>
        <v/>
      </c>
      <c r="GE83" s="501" t="str">
        <f t="shared" si="127"/>
        <v/>
      </c>
      <c r="GF83" s="501" t="str">
        <f t="shared" si="127"/>
        <v/>
      </c>
      <c r="GG83" s="501" t="str">
        <f t="shared" si="127"/>
        <v/>
      </c>
      <c r="GH83" s="501" t="str">
        <f t="shared" si="127"/>
        <v/>
      </c>
      <c r="GI83" s="501" t="str">
        <f t="shared" si="127"/>
        <v/>
      </c>
      <c r="GJ83" s="501" t="str">
        <f t="shared" si="127"/>
        <v/>
      </c>
      <c r="GK83" s="501" t="str">
        <f t="shared" si="127"/>
        <v/>
      </c>
      <c r="GL83" s="501" t="str">
        <f t="shared" si="127"/>
        <v/>
      </c>
      <c r="GM83" s="501" t="str">
        <f t="shared" si="127"/>
        <v/>
      </c>
      <c r="GN83" s="501">
        <f t="shared" si="128"/>
        <v>480</v>
      </c>
      <c r="GO83" s="505">
        <f t="shared" si="129"/>
        <v>8</v>
      </c>
    </row>
    <row r="84" spans="10:197" x14ac:dyDescent="0.25"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BH84"/>
      <c r="BI84"/>
      <c r="BJ84"/>
      <c r="BK84"/>
      <c r="BL84"/>
      <c r="BM84"/>
      <c r="BN84"/>
      <c r="BO84"/>
      <c r="BP84"/>
      <c r="BQ84"/>
      <c r="FV84">
        <v>80</v>
      </c>
      <c r="FW84" s="181">
        <f t="shared" si="130"/>
        <v>5.5555555555555559E-2</v>
      </c>
      <c r="FX84" s="501">
        <f t="shared" si="126"/>
        <v>80</v>
      </c>
      <c r="FY84" s="501">
        <f t="shared" si="127"/>
        <v>80</v>
      </c>
      <c r="FZ84" s="501">
        <f t="shared" si="127"/>
        <v>80</v>
      </c>
      <c r="GA84" s="501">
        <f t="shared" si="127"/>
        <v>80</v>
      </c>
      <c r="GB84" s="501">
        <f t="shared" si="127"/>
        <v>80</v>
      </c>
      <c r="GC84" s="501">
        <f t="shared" si="127"/>
        <v>80</v>
      </c>
      <c r="GD84" s="501" t="str">
        <f t="shared" ref="GD84:GD147" si="131">IF(AND(OR($FW84&gt;INDEX($FT$4:$FT$19,MATCH(GD$3,$FO$4:$FO$19,0)),$FW84=INDEX($FT$4:$FT$19,MATCH(GD$3,$FO$4:$FO$19,0))),$FW84+(0.000000001/60/24)&lt;INDEX($FU$4:$FU$19,MATCH(GD$3,$FO$4:$FO$19,0))),80,"")</f>
        <v/>
      </c>
      <c r="GE84" s="501" t="str">
        <f t="shared" si="127"/>
        <v/>
      </c>
      <c r="GF84" s="501" t="str">
        <f t="shared" si="127"/>
        <v/>
      </c>
      <c r="GG84" s="501" t="str">
        <f t="shared" si="127"/>
        <v/>
      </c>
      <c r="GH84" s="501" t="str">
        <f t="shared" si="127"/>
        <v/>
      </c>
      <c r="GI84" s="501" t="str">
        <f t="shared" si="127"/>
        <v/>
      </c>
      <c r="GJ84" s="501" t="str">
        <f t="shared" si="127"/>
        <v/>
      </c>
      <c r="GK84" s="501" t="str">
        <f t="shared" si="127"/>
        <v/>
      </c>
      <c r="GL84" s="501" t="str">
        <f t="shared" si="127"/>
        <v/>
      </c>
      <c r="GM84" s="501" t="str">
        <f t="shared" ref="FY84:GM101" si="132">IF(AND(OR($FW84&gt;INDEX($FT$4:$FT$19,MATCH(GM$3,$FO$4:$FO$19,0)),$FW84=INDEX($FT$4:$FT$19,MATCH(GM$3,$FO$4:$FO$19,0))),$FW84+(0.000000001/60/24)&lt;INDEX($FU$4:$FU$19,MATCH(GM$3,$FO$4:$FO$19,0))),80,"")</f>
        <v/>
      </c>
      <c r="GN84" s="501">
        <f t="shared" si="128"/>
        <v>480</v>
      </c>
      <c r="GO84" s="505">
        <f t="shared" si="129"/>
        <v>8</v>
      </c>
    </row>
    <row r="85" spans="10:197" x14ac:dyDescent="0.25"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BH85"/>
      <c r="BI85"/>
      <c r="BJ85"/>
      <c r="BK85"/>
      <c r="BL85"/>
      <c r="BM85"/>
      <c r="BN85"/>
      <c r="BO85"/>
      <c r="BP85"/>
      <c r="BQ85"/>
      <c r="FV85">
        <v>81</v>
      </c>
      <c r="FW85" s="181">
        <f t="shared" si="130"/>
        <v>5.6250000000000001E-2</v>
      </c>
      <c r="FX85" s="501">
        <f t="shared" si="126"/>
        <v>80</v>
      </c>
      <c r="FY85" s="501">
        <f t="shared" si="132"/>
        <v>80</v>
      </c>
      <c r="FZ85" s="501">
        <f t="shared" si="132"/>
        <v>80</v>
      </c>
      <c r="GA85" s="501">
        <f t="shared" si="132"/>
        <v>80</v>
      </c>
      <c r="GB85" s="501">
        <f t="shared" si="132"/>
        <v>80</v>
      </c>
      <c r="GC85" s="501">
        <f t="shared" si="132"/>
        <v>80</v>
      </c>
      <c r="GD85" s="501" t="str">
        <f t="shared" si="131"/>
        <v/>
      </c>
      <c r="GE85" s="501" t="str">
        <f t="shared" si="132"/>
        <v/>
      </c>
      <c r="GF85" s="501" t="str">
        <f t="shared" si="132"/>
        <v/>
      </c>
      <c r="GG85" s="501" t="str">
        <f t="shared" si="132"/>
        <v/>
      </c>
      <c r="GH85" s="501" t="str">
        <f t="shared" si="132"/>
        <v/>
      </c>
      <c r="GI85" s="501" t="str">
        <f t="shared" si="132"/>
        <v/>
      </c>
      <c r="GJ85" s="501" t="str">
        <f t="shared" si="132"/>
        <v/>
      </c>
      <c r="GK85" s="501" t="str">
        <f t="shared" si="132"/>
        <v/>
      </c>
      <c r="GL85" s="501" t="str">
        <f t="shared" si="132"/>
        <v/>
      </c>
      <c r="GM85" s="501" t="str">
        <f t="shared" si="132"/>
        <v/>
      </c>
      <c r="GN85" s="501">
        <f t="shared" si="128"/>
        <v>480</v>
      </c>
      <c r="GO85" s="505">
        <f t="shared" si="129"/>
        <v>8</v>
      </c>
    </row>
    <row r="86" spans="10:197" x14ac:dyDescent="0.25"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BH86"/>
      <c r="BI86"/>
      <c r="BJ86"/>
      <c r="BK86"/>
      <c r="BL86"/>
      <c r="BM86"/>
      <c r="BN86"/>
      <c r="BO86"/>
      <c r="BP86"/>
      <c r="BQ86"/>
      <c r="FV86">
        <v>82</v>
      </c>
      <c r="FW86" s="181">
        <f t="shared" si="130"/>
        <v>5.6944444444444443E-2</v>
      </c>
      <c r="FX86" s="501">
        <f t="shared" si="126"/>
        <v>80</v>
      </c>
      <c r="FY86" s="501">
        <f t="shared" si="132"/>
        <v>80</v>
      </c>
      <c r="FZ86" s="501">
        <f t="shared" si="132"/>
        <v>80</v>
      </c>
      <c r="GA86" s="501">
        <f t="shared" si="132"/>
        <v>80</v>
      </c>
      <c r="GB86" s="501">
        <f t="shared" si="132"/>
        <v>80</v>
      </c>
      <c r="GC86" s="501">
        <f t="shared" si="132"/>
        <v>80</v>
      </c>
      <c r="GD86" s="501" t="str">
        <f t="shared" si="131"/>
        <v/>
      </c>
      <c r="GE86" s="501" t="str">
        <f t="shared" si="132"/>
        <v/>
      </c>
      <c r="GF86" s="501" t="str">
        <f t="shared" si="132"/>
        <v/>
      </c>
      <c r="GG86" s="501" t="str">
        <f t="shared" si="132"/>
        <v/>
      </c>
      <c r="GH86" s="501" t="str">
        <f t="shared" si="132"/>
        <v/>
      </c>
      <c r="GI86" s="501" t="str">
        <f t="shared" si="132"/>
        <v/>
      </c>
      <c r="GJ86" s="501" t="str">
        <f t="shared" si="132"/>
        <v/>
      </c>
      <c r="GK86" s="501" t="str">
        <f t="shared" si="132"/>
        <v/>
      </c>
      <c r="GL86" s="501" t="str">
        <f t="shared" si="132"/>
        <v/>
      </c>
      <c r="GM86" s="501" t="str">
        <f t="shared" si="132"/>
        <v/>
      </c>
      <c r="GN86" s="501">
        <f t="shared" si="128"/>
        <v>480</v>
      </c>
      <c r="GO86" s="505">
        <f t="shared" si="129"/>
        <v>8</v>
      </c>
    </row>
    <row r="87" spans="10:197" x14ac:dyDescent="0.25"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BH87"/>
      <c r="BI87"/>
      <c r="BJ87"/>
      <c r="BK87"/>
      <c r="BL87"/>
      <c r="BM87"/>
      <c r="BN87"/>
      <c r="BO87"/>
      <c r="BP87"/>
      <c r="BQ87"/>
      <c r="FV87">
        <v>83</v>
      </c>
      <c r="FW87" s="181">
        <f t="shared" si="130"/>
        <v>5.7638888888888892E-2</v>
      </c>
      <c r="FX87" s="501">
        <f t="shared" si="126"/>
        <v>80</v>
      </c>
      <c r="FY87" s="501">
        <f t="shared" si="132"/>
        <v>80</v>
      </c>
      <c r="FZ87" s="501">
        <f t="shared" si="132"/>
        <v>80</v>
      </c>
      <c r="GA87" s="501">
        <f t="shared" si="132"/>
        <v>80</v>
      </c>
      <c r="GB87" s="501">
        <f t="shared" si="132"/>
        <v>80</v>
      </c>
      <c r="GC87" s="501">
        <f t="shared" si="132"/>
        <v>80</v>
      </c>
      <c r="GD87" s="501" t="str">
        <f t="shared" si="131"/>
        <v/>
      </c>
      <c r="GE87" s="501" t="str">
        <f t="shared" si="132"/>
        <v/>
      </c>
      <c r="GF87" s="501" t="str">
        <f t="shared" si="132"/>
        <v/>
      </c>
      <c r="GG87" s="501" t="str">
        <f t="shared" si="132"/>
        <v/>
      </c>
      <c r="GH87" s="501" t="str">
        <f t="shared" si="132"/>
        <v/>
      </c>
      <c r="GI87" s="501" t="str">
        <f t="shared" si="132"/>
        <v/>
      </c>
      <c r="GJ87" s="501" t="str">
        <f t="shared" si="132"/>
        <v/>
      </c>
      <c r="GK87" s="501" t="str">
        <f t="shared" si="132"/>
        <v/>
      </c>
      <c r="GL87" s="501" t="str">
        <f t="shared" si="132"/>
        <v/>
      </c>
      <c r="GM87" s="501" t="str">
        <f t="shared" si="132"/>
        <v/>
      </c>
      <c r="GN87" s="501">
        <f t="shared" si="128"/>
        <v>480</v>
      </c>
      <c r="GO87" s="505">
        <f t="shared" si="129"/>
        <v>8</v>
      </c>
    </row>
    <row r="88" spans="10:197" x14ac:dyDescent="0.25"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BH88"/>
      <c r="BI88"/>
      <c r="BJ88"/>
      <c r="BK88"/>
      <c r="BL88"/>
      <c r="BM88"/>
      <c r="BN88"/>
      <c r="BO88"/>
      <c r="BP88"/>
      <c r="BQ88"/>
      <c r="FV88">
        <v>84</v>
      </c>
      <c r="FW88" s="181">
        <f t="shared" si="130"/>
        <v>5.8333333333333334E-2</v>
      </c>
      <c r="FX88" s="501">
        <f t="shared" si="126"/>
        <v>80</v>
      </c>
      <c r="FY88" s="501">
        <f t="shared" si="132"/>
        <v>80</v>
      </c>
      <c r="FZ88" s="501">
        <f t="shared" si="132"/>
        <v>80</v>
      </c>
      <c r="GA88" s="501">
        <f t="shared" si="132"/>
        <v>80</v>
      </c>
      <c r="GB88" s="501">
        <f t="shared" si="132"/>
        <v>80</v>
      </c>
      <c r="GC88" s="501">
        <f t="shared" si="132"/>
        <v>80</v>
      </c>
      <c r="GD88" s="501" t="str">
        <f t="shared" si="131"/>
        <v/>
      </c>
      <c r="GE88" s="501" t="str">
        <f t="shared" si="132"/>
        <v/>
      </c>
      <c r="GF88" s="501" t="str">
        <f t="shared" si="132"/>
        <v/>
      </c>
      <c r="GG88" s="501" t="str">
        <f t="shared" si="132"/>
        <v/>
      </c>
      <c r="GH88" s="501" t="str">
        <f t="shared" si="132"/>
        <v/>
      </c>
      <c r="GI88" s="501" t="str">
        <f t="shared" si="132"/>
        <v/>
      </c>
      <c r="GJ88" s="501" t="str">
        <f t="shared" si="132"/>
        <v/>
      </c>
      <c r="GK88" s="501" t="str">
        <f t="shared" si="132"/>
        <v/>
      </c>
      <c r="GL88" s="501" t="str">
        <f t="shared" si="132"/>
        <v/>
      </c>
      <c r="GM88" s="501" t="str">
        <f t="shared" si="132"/>
        <v/>
      </c>
      <c r="GN88" s="501">
        <f t="shared" si="128"/>
        <v>480</v>
      </c>
      <c r="GO88" s="505">
        <f t="shared" si="129"/>
        <v>8</v>
      </c>
    </row>
    <row r="89" spans="10:197" x14ac:dyDescent="0.25"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BH89"/>
      <c r="BI89"/>
      <c r="BJ89"/>
      <c r="BK89"/>
      <c r="BL89"/>
      <c r="BM89"/>
      <c r="BN89"/>
      <c r="BO89"/>
      <c r="BP89"/>
      <c r="BQ89"/>
      <c r="FV89">
        <v>85</v>
      </c>
      <c r="FW89" s="181">
        <f t="shared" si="130"/>
        <v>5.9027777777777776E-2</v>
      </c>
      <c r="FX89" s="501">
        <f t="shared" si="126"/>
        <v>80</v>
      </c>
      <c r="FY89" s="501">
        <f t="shared" si="132"/>
        <v>80</v>
      </c>
      <c r="FZ89" s="501">
        <f t="shared" si="132"/>
        <v>80</v>
      </c>
      <c r="GA89" s="501">
        <f t="shared" si="132"/>
        <v>80</v>
      </c>
      <c r="GB89" s="501">
        <f t="shared" si="132"/>
        <v>80</v>
      </c>
      <c r="GC89" s="501">
        <f t="shared" si="132"/>
        <v>80</v>
      </c>
      <c r="GD89" s="501" t="str">
        <f t="shared" si="131"/>
        <v/>
      </c>
      <c r="GE89" s="501" t="str">
        <f t="shared" si="132"/>
        <v/>
      </c>
      <c r="GF89" s="501" t="str">
        <f t="shared" si="132"/>
        <v/>
      </c>
      <c r="GG89" s="501" t="str">
        <f t="shared" si="132"/>
        <v/>
      </c>
      <c r="GH89" s="501" t="str">
        <f t="shared" si="132"/>
        <v/>
      </c>
      <c r="GI89" s="501" t="str">
        <f t="shared" si="132"/>
        <v/>
      </c>
      <c r="GJ89" s="501" t="str">
        <f t="shared" si="132"/>
        <v/>
      </c>
      <c r="GK89" s="501" t="str">
        <f t="shared" si="132"/>
        <v/>
      </c>
      <c r="GL89" s="501" t="str">
        <f t="shared" si="132"/>
        <v/>
      </c>
      <c r="GM89" s="501" t="str">
        <f t="shared" si="132"/>
        <v/>
      </c>
      <c r="GN89" s="501">
        <f t="shared" si="128"/>
        <v>480</v>
      </c>
      <c r="GO89" s="505">
        <f t="shared" si="129"/>
        <v>8</v>
      </c>
    </row>
    <row r="90" spans="10:197" x14ac:dyDescent="0.25">
      <c r="FV90">
        <v>86</v>
      </c>
      <c r="FW90" s="181">
        <f t="shared" si="130"/>
        <v>5.9722222222222225E-2</v>
      </c>
      <c r="FX90" s="501">
        <f t="shared" si="126"/>
        <v>80</v>
      </c>
      <c r="FY90" s="501">
        <f t="shared" si="132"/>
        <v>80</v>
      </c>
      <c r="FZ90" s="501">
        <f t="shared" si="132"/>
        <v>80</v>
      </c>
      <c r="GA90" s="501">
        <f t="shared" si="132"/>
        <v>80</v>
      </c>
      <c r="GB90" s="501">
        <f t="shared" si="132"/>
        <v>80</v>
      </c>
      <c r="GC90" s="501">
        <f t="shared" si="132"/>
        <v>80</v>
      </c>
      <c r="GD90" s="501" t="str">
        <f t="shared" si="131"/>
        <v/>
      </c>
      <c r="GE90" s="501" t="str">
        <f t="shared" si="132"/>
        <v/>
      </c>
      <c r="GF90" s="501" t="str">
        <f t="shared" si="132"/>
        <v/>
      </c>
      <c r="GG90" s="501" t="str">
        <f t="shared" si="132"/>
        <v/>
      </c>
      <c r="GH90" s="501" t="str">
        <f t="shared" si="132"/>
        <v/>
      </c>
      <c r="GI90" s="501" t="str">
        <f t="shared" si="132"/>
        <v/>
      </c>
      <c r="GJ90" s="501" t="str">
        <f t="shared" si="132"/>
        <v/>
      </c>
      <c r="GK90" s="501" t="str">
        <f t="shared" si="132"/>
        <v/>
      </c>
      <c r="GL90" s="501" t="str">
        <f t="shared" si="132"/>
        <v/>
      </c>
      <c r="GM90" s="501" t="str">
        <f t="shared" si="132"/>
        <v/>
      </c>
      <c r="GN90" s="501">
        <f t="shared" si="128"/>
        <v>480</v>
      </c>
      <c r="GO90" s="505">
        <f t="shared" si="129"/>
        <v>8</v>
      </c>
    </row>
    <row r="91" spans="10:197" x14ac:dyDescent="0.25">
      <c r="FV91">
        <v>87</v>
      </c>
      <c r="FW91" s="181">
        <f t="shared" si="130"/>
        <v>6.0416666666666667E-2</v>
      </c>
      <c r="FX91" s="501">
        <f t="shared" si="126"/>
        <v>80</v>
      </c>
      <c r="FY91" s="501">
        <f t="shared" si="132"/>
        <v>80</v>
      </c>
      <c r="FZ91" s="501">
        <f t="shared" si="132"/>
        <v>80</v>
      </c>
      <c r="GA91" s="501">
        <f t="shared" si="132"/>
        <v>80</v>
      </c>
      <c r="GB91" s="501">
        <f t="shared" si="132"/>
        <v>80</v>
      </c>
      <c r="GC91" s="501">
        <f t="shared" si="132"/>
        <v>80</v>
      </c>
      <c r="GD91" s="501" t="str">
        <f t="shared" si="131"/>
        <v/>
      </c>
      <c r="GE91" s="501" t="str">
        <f t="shared" si="132"/>
        <v/>
      </c>
      <c r="GF91" s="501" t="str">
        <f t="shared" si="132"/>
        <v/>
      </c>
      <c r="GG91" s="501" t="str">
        <f t="shared" si="132"/>
        <v/>
      </c>
      <c r="GH91" s="501" t="str">
        <f t="shared" si="132"/>
        <v/>
      </c>
      <c r="GI91" s="501" t="str">
        <f t="shared" si="132"/>
        <v/>
      </c>
      <c r="GJ91" s="501" t="str">
        <f t="shared" si="132"/>
        <v/>
      </c>
      <c r="GK91" s="501" t="str">
        <f t="shared" si="132"/>
        <v/>
      </c>
      <c r="GL91" s="501" t="str">
        <f t="shared" si="132"/>
        <v/>
      </c>
      <c r="GM91" s="501" t="str">
        <f t="shared" si="132"/>
        <v/>
      </c>
      <c r="GN91" s="501">
        <f t="shared" si="128"/>
        <v>480</v>
      </c>
      <c r="GO91" s="505">
        <f t="shared" si="129"/>
        <v>8</v>
      </c>
    </row>
    <row r="92" spans="10:197" x14ac:dyDescent="0.25">
      <c r="FV92">
        <v>88</v>
      </c>
      <c r="FW92" s="181">
        <f t="shared" si="130"/>
        <v>6.1111111111111109E-2</v>
      </c>
      <c r="FX92" s="501">
        <f t="shared" si="126"/>
        <v>80</v>
      </c>
      <c r="FY92" s="501">
        <f t="shared" si="132"/>
        <v>80</v>
      </c>
      <c r="FZ92" s="501">
        <f t="shared" si="132"/>
        <v>80</v>
      </c>
      <c r="GA92" s="501">
        <f t="shared" si="132"/>
        <v>80</v>
      </c>
      <c r="GB92" s="501">
        <f t="shared" si="132"/>
        <v>80</v>
      </c>
      <c r="GC92" s="501">
        <f t="shared" si="132"/>
        <v>80</v>
      </c>
      <c r="GD92" s="501" t="str">
        <f t="shared" si="131"/>
        <v/>
      </c>
      <c r="GE92" s="501" t="str">
        <f t="shared" si="132"/>
        <v/>
      </c>
      <c r="GF92" s="501" t="str">
        <f t="shared" si="132"/>
        <v/>
      </c>
      <c r="GG92" s="501" t="str">
        <f t="shared" si="132"/>
        <v/>
      </c>
      <c r="GH92" s="501" t="str">
        <f t="shared" si="132"/>
        <v/>
      </c>
      <c r="GI92" s="501" t="str">
        <f t="shared" si="132"/>
        <v/>
      </c>
      <c r="GJ92" s="501" t="str">
        <f t="shared" si="132"/>
        <v/>
      </c>
      <c r="GK92" s="501" t="str">
        <f t="shared" si="132"/>
        <v/>
      </c>
      <c r="GL92" s="501" t="str">
        <f t="shared" si="132"/>
        <v/>
      </c>
      <c r="GM92" s="501" t="str">
        <f t="shared" si="132"/>
        <v/>
      </c>
      <c r="GN92" s="501">
        <f t="shared" si="128"/>
        <v>480</v>
      </c>
      <c r="GO92" s="505">
        <f t="shared" si="129"/>
        <v>8</v>
      </c>
    </row>
    <row r="93" spans="10:197" x14ac:dyDescent="0.25">
      <c r="FV93">
        <v>89</v>
      </c>
      <c r="FW93" s="181">
        <f t="shared" si="130"/>
        <v>6.1805555555555558E-2</v>
      </c>
      <c r="FX93" s="501">
        <f t="shared" si="126"/>
        <v>80</v>
      </c>
      <c r="FY93" s="501">
        <f t="shared" si="132"/>
        <v>80</v>
      </c>
      <c r="FZ93" s="501">
        <f t="shared" si="132"/>
        <v>80</v>
      </c>
      <c r="GA93" s="501">
        <f t="shared" si="132"/>
        <v>80</v>
      </c>
      <c r="GB93" s="501">
        <f t="shared" si="132"/>
        <v>80</v>
      </c>
      <c r="GC93" s="501">
        <f t="shared" si="132"/>
        <v>80</v>
      </c>
      <c r="GD93" s="501" t="str">
        <f t="shared" si="131"/>
        <v/>
      </c>
      <c r="GE93" s="501" t="str">
        <f t="shared" si="132"/>
        <v/>
      </c>
      <c r="GF93" s="501" t="str">
        <f t="shared" si="132"/>
        <v/>
      </c>
      <c r="GG93" s="501" t="str">
        <f t="shared" si="132"/>
        <v/>
      </c>
      <c r="GH93" s="501" t="str">
        <f t="shared" si="132"/>
        <v/>
      </c>
      <c r="GI93" s="501" t="str">
        <f t="shared" si="132"/>
        <v/>
      </c>
      <c r="GJ93" s="501" t="str">
        <f t="shared" si="132"/>
        <v/>
      </c>
      <c r="GK93" s="501" t="str">
        <f t="shared" si="132"/>
        <v/>
      </c>
      <c r="GL93" s="501" t="str">
        <f t="shared" si="132"/>
        <v/>
      </c>
      <c r="GM93" s="501" t="str">
        <f t="shared" si="132"/>
        <v/>
      </c>
      <c r="GN93" s="501">
        <f t="shared" si="128"/>
        <v>480</v>
      </c>
      <c r="GO93" s="505">
        <f t="shared" si="129"/>
        <v>8</v>
      </c>
    </row>
    <row r="94" spans="10:197" x14ac:dyDescent="0.25">
      <c r="FV94">
        <v>90</v>
      </c>
      <c r="FW94" s="181">
        <f t="shared" si="130"/>
        <v>6.25E-2</v>
      </c>
      <c r="FX94" s="501">
        <f t="shared" si="126"/>
        <v>80</v>
      </c>
      <c r="FY94" s="501">
        <f t="shared" si="132"/>
        <v>80</v>
      </c>
      <c r="FZ94" s="501">
        <f t="shared" si="132"/>
        <v>80</v>
      </c>
      <c r="GA94" s="501">
        <f t="shared" si="132"/>
        <v>80</v>
      </c>
      <c r="GB94" s="501">
        <f t="shared" si="132"/>
        <v>80</v>
      </c>
      <c r="GC94" s="501">
        <f t="shared" si="132"/>
        <v>80</v>
      </c>
      <c r="GD94" s="501" t="str">
        <f t="shared" si="131"/>
        <v/>
      </c>
      <c r="GE94" s="501" t="str">
        <f t="shared" si="132"/>
        <v/>
      </c>
      <c r="GF94" s="501" t="str">
        <f t="shared" si="132"/>
        <v/>
      </c>
      <c r="GG94" s="501" t="str">
        <f t="shared" si="132"/>
        <v/>
      </c>
      <c r="GH94" s="501" t="str">
        <f t="shared" si="132"/>
        <v/>
      </c>
      <c r="GI94" s="501" t="str">
        <f t="shared" si="132"/>
        <v/>
      </c>
      <c r="GJ94" s="501" t="str">
        <f t="shared" si="132"/>
        <v/>
      </c>
      <c r="GK94" s="501" t="str">
        <f t="shared" si="132"/>
        <v/>
      </c>
      <c r="GL94" s="501" t="str">
        <f t="shared" si="132"/>
        <v/>
      </c>
      <c r="GM94" s="501" t="str">
        <f t="shared" si="132"/>
        <v/>
      </c>
      <c r="GN94" s="501">
        <f t="shared" si="128"/>
        <v>480</v>
      </c>
      <c r="GO94" s="505">
        <f t="shared" si="129"/>
        <v>8</v>
      </c>
    </row>
    <row r="95" spans="10:197" x14ac:dyDescent="0.25">
      <c r="FV95">
        <v>91</v>
      </c>
      <c r="FW95" s="181">
        <f t="shared" si="130"/>
        <v>6.3194444444444442E-2</v>
      </c>
      <c r="FX95" s="501">
        <f t="shared" si="126"/>
        <v>80</v>
      </c>
      <c r="FY95" s="501">
        <f t="shared" si="132"/>
        <v>80</v>
      </c>
      <c r="FZ95" s="501">
        <f t="shared" si="132"/>
        <v>80</v>
      </c>
      <c r="GA95" s="501">
        <f t="shared" si="132"/>
        <v>80</v>
      </c>
      <c r="GB95" s="501">
        <f t="shared" si="132"/>
        <v>80</v>
      </c>
      <c r="GC95" s="501">
        <f t="shared" si="132"/>
        <v>80</v>
      </c>
      <c r="GD95" s="501" t="str">
        <f t="shared" si="131"/>
        <v/>
      </c>
      <c r="GE95" s="501" t="str">
        <f t="shared" si="132"/>
        <v/>
      </c>
      <c r="GF95" s="501" t="str">
        <f t="shared" si="132"/>
        <v/>
      </c>
      <c r="GG95" s="501" t="str">
        <f t="shared" si="132"/>
        <v/>
      </c>
      <c r="GH95" s="501" t="str">
        <f t="shared" si="132"/>
        <v/>
      </c>
      <c r="GI95" s="501" t="str">
        <f t="shared" si="132"/>
        <v/>
      </c>
      <c r="GJ95" s="501" t="str">
        <f t="shared" si="132"/>
        <v/>
      </c>
      <c r="GK95" s="501" t="str">
        <f t="shared" si="132"/>
        <v/>
      </c>
      <c r="GL95" s="501" t="str">
        <f t="shared" si="132"/>
        <v/>
      </c>
      <c r="GM95" s="501" t="str">
        <f t="shared" si="132"/>
        <v/>
      </c>
      <c r="GN95" s="501">
        <f t="shared" si="128"/>
        <v>480</v>
      </c>
      <c r="GO95" s="505">
        <f t="shared" si="129"/>
        <v>8</v>
      </c>
    </row>
    <row r="96" spans="10:197" x14ac:dyDescent="0.25">
      <c r="FV96">
        <v>92</v>
      </c>
      <c r="FW96" s="181">
        <f t="shared" si="130"/>
        <v>6.3888888888888898E-2</v>
      </c>
      <c r="FX96" s="501">
        <f t="shared" si="126"/>
        <v>80</v>
      </c>
      <c r="FY96" s="501">
        <f t="shared" si="132"/>
        <v>80</v>
      </c>
      <c r="FZ96" s="501">
        <f t="shared" si="132"/>
        <v>80</v>
      </c>
      <c r="GA96" s="501">
        <f t="shared" si="132"/>
        <v>80</v>
      </c>
      <c r="GB96" s="501">
        <f t="shared" si="132"/>
        <v>80</v>
      </c>
      <c r="GC96" s="501">
        <f t="shared" si="132"/>
        <v>80</v>
      </c>
      <c r="GD96" s="501" t="str">
        <f t="shared" si="131"/>
        <v/>
      </c>
      <c r="GE96" s="501" t="str">
        <f t="shared" si="132"/>
        <v/>
      </c>
      <c r="GF96" s="501" t="str">
        <f t="shared" si="132"/>
        <v/>
      </c>
      <c r="GG96" s="501" t="str">
        <f t="shared" si="132"/>
        <v/>
      </c>
      <c r="GH96" s="501" t="str">
        <f t="shared" si="132"/>
        <v/>
      </c>
      <c r="GI96" s="501" t="str">
        <f t="shared" si="132"/>
        <v/>
      </c>
      <c r="GJ96" s="501" t="str">
        <f t="shared" si="132"/>
        <v/>
      </c>
      <c r="GK96" s="501" t="str">
        <f t="shared" si="132"/>
        <v/>
      </c>
      <c r="GL96" s="501" t="str">
        <f t="shared" si="132"/>
        <v/>
      </c>
      <c r="GM96" s="501" t="str">
        <f t="shared" si="132"/>
        <v/>
      </c>
      <c r="GN96" s="501">
        <f t="shared" si="128"/>
        <v>480</v>
      </c>
      <c r="GO96" s="505">
        <f t="shared" si="129"/>
        <v>8</v>
      </c>
    </row>
    <row r="97" spans="178:197" x14ac:dyDescent="0.25">
      <c r="FV97">
        <v>93</v>
      </c>
      <c r="FW97" s="181">
        <f t="shared" si="130"/>
        <v>6.458333333333334E-2</v>
      </c>
      <c r="FX97" s="501">
        <f t="shared" si="126"/>
        <v>80</v>
      </c>
      <c r="FY97" s="501">
        <f t="shared" si="132"/>
        <v>80</v>
      </c>
      <c r="FZ97" s="501">
        <f t="shared" si="132"/>
        <v>80</v>
      </c>
      <c r="GA97" s="501">
        <f t="shared" si="132"/>
        <v>80</v>
      </c>
      <c r="GB97" s="501">
        <f t="shared" si="132"/>
        <v>80</v>
      </c>
      <c r="GC97" s="501">
        <f t="shared" si="132"/>
        <v>80</v>
      </c>
      <c r="GD97" s="501" t="str">
        <f t="shared" si="131"/>
        <v/>
      </c>
      <c r="GE97" s="501" t="str">
        <f t="shared" si="132"/>
        <v/>
      </c>
      <c r="GF97" s="501" t="str">
        <f t="shared" si="132"/>
        <v/>
      </c>
      <c r="GG97" s="501" t="str">
        <f t="shared" si="132"/>
        <v/>
      </c>
      <c r="GH97" s="501" t="str">
        <f t="shared" si="132"/>
        <v/>
      </c>
      <c r="GI97" s="501" t="str">
        <f t="shared" si="132"/>
        <v/>
      </c>
      <c r="GJ97" s="501" t="str">
        <f t="shared" si="132"/>
        <v/>
      </c>
      <c r="GK97" s="501" t="str">
        <f t="shared" si="132"/>
        <v/>
      </c>
      <c r="GL97" s="501" t="str">
        <f t="shared" si="132"/>
        <v/>
      </c>
      <c r="GM97" s="501" t="str">
        <f t="shared" si="132"/>
        <v/>
      </c>
      <c r="GN97" s="501">
        <f t="shared" si="128"/>
        <v>480</v>
      </c>
      <c r="GO97" s="505">
        <f t="shared" si="129"/>
        <v>8</v>
      </c>
    </row>
    <row r="98" spans="178:197" x14ac:dyDescent="0.25">
      <c r="FV98">
        <v>94</v>
      </c>
      <c r="FW98" s="181">
        <f t="shared" si="130"/>
        <v>6.5277777777777782E-2</v>
      </c>
      <c r="FX98" s="501">
        <f t="shared" si="126"/>
        <v>80</v>
      </c>
      <c r="FY98" s="501">
        <f t="shared" si="132"/>
        <v>80</v>
      </c>
      <c r="FZ98" s="501">
        <f t="shared" si="132"/>
        <v>80</v>
      </c>
      <c r="GA98" s="501">
        <f t="shared" si="132"/>
        <v>80</v>
      </c>
      <c r="GB98" s="501">
        <f t="shared" si="132"/>
        <v>80</v>
      </c>
      <c r="GC98" s="501">
        <f t="shared" si="132"/>
        <v>80</v>
      </c>
      <c r="GD98" s="501" t="str">
        <f t="shared" si="131"/>
        <v/>
      </c>
      <c r="GE98" s="501" t="str">
        <f t="shared" si="132"/>
        <v/>
      </c>
      <c r="GF98" s="501" t="str">
        <f t="shared" si="132"/>
        <v/>
      </c>
      <c r="GG98" s="501" t="str">
        <f t="shared" si="132"/>
        <v/>
      </c>
      <c r="GH98" s="501" t="str">
        <f t="shared" si="132"/>
        <v/>
      </c>
      <c r="GI98" s="501" t="str">
        <f t="shared" si="132"/>
        <v/>
      </c>
      <c r="GJ98" s="501" t="str">
        <f t="shared" si="132"/>
        <v/>
      </c>
      <c r="GK98" s="501" t="str">
        <f t="shared" si="132"/>
        <v/>
      </c>
      <c r="GL98" s="501" t="str">
        <f t="shared" si="132"/>
        <v/>
      </c>
      <c r="GM98" s="501" t="str">
        <f t="shared" si="132"/>
        <v/>
      </c>
      <c r="GN98" s="501">
        <f t="shared" si="128"/>
        <v>480</v>
      </c>
      <c r="GO98" s="505">
        <f t="shared" si="129"/>
        <v>8</v>
      </c>
    </row>
    <row r="99" spans="178:197" x14ac:dyDescent="0.25">
      <c r="FV99">
        <v>95</v>
      </c>
      <c r="FW99" s="181">
        <f t="shared" si="130"/>
        <v>6.5972222222222224E-2</v>
      </c>
      <c r="FX99" s="501">
        <f t="shared" si="126"/>
        <v>80</v>
      </c>
      <c r="FY99" s="501">
        <f t="shared" si="132"/>
        <v>80</v>
      </c>
      <c r="FZ99" s="501">
        <f t="shared" si="132"/>
        <v>80</v>
      </c>
      <c r="GA99" s="501">
        <f t="shared" si="132"/>
        <v>80</v>
      </c>
      <c r="GB99" s="501">
        <f t="shared" si="132"/>
        <v>80</v>
      </c>
      <c r="GC99" s="501">
        <f t="shared" si="132"/>
        <v>80</v>
      </c>
      <c r="GD99" s="501" t="str">
        <f t="shared" si="131"/>
        <v/>
      </c>
      <c r="GE99" s="501" t="str">
        <f t="shared" si="132"/>
        <v/>
      </c>
      <c r="GF99" s="501" t="str">
        <f t="shared" si="132"/>
        <v/>
      </c>
      <c r="GG99" s="501" t="str">
        <f t="shared" si="132"/>
        <v/>
      </c>
      <c r="GH99" s="501" t="str">
        <f t="shared" si="132"/>
        <v/>
      </c>
      <c r="GI99" s="501" t="str">
        <f t="shared" si="132"/>
        <v/>
      </c>
      <c r="GJ99" s="501" t="str">
        <f t="shared" si="132"/>
        <v/>
      </c>
      <c r="GK99" s="501" t="str">
        <f t="shared" si="132"/>
        <v/>
      </c>
      <c r="GL99" s="501" t="str">
        <f t="shared" si="132"/>
        <v/>
      </c>
      <c r="GM99" s="501" t="str">
        <f t="shared" si="132"/>
        <v/>
      </c>
      <c r="GN99" s="501">
        <f t="shared" si="128"/>
        <v>480</v>
      </c>
      <c r="GO99" s="505">
        <f t="shared" si="129"/>
        <v>8</v>
      </c>
    </row>
    <row r="100" spans="178:197" x14ac:dyDescent="0.25">
      <c r="FV100">
        <v>96</v>
      </c>
      <c r="FW100" s="181">
        <f t="shared" si="130"/>
        <v>6.6666666666666666E-2</v>
      </c>
      <c r="FX100" s="501">
        <f t="shared" si="126"/>
        <v>80</v>
      </c>
      <c r="FY100" s="501">
        <f t="shared" si="132"/>
        <v>80</v>
      </c>
      <c r="FZ100" s="501">
        <f t="shared" si="132"/>
        <v>80</v>
      </c>
      <c r="GA100" s="501">
        <f t="shared" si="132"/>
        <v>80</v>
      </c>
      <c r="GB100" s="501">
        <f t="shared" si="132"/>
        <v>80</v>
      </c>
      <c r="GC100" s="501">
        <f t="shared" si="132"/>
        <v>80</v>
      </c>
      <c r="GD100" s="501" t="str">
        <f t="shared" si="131"/>
        <v/>
      </c>
      <c r="GE100" s="501" t="str">
        <f t="shared" si="132"/>
        <v/>
      </c>
      <c r="GF100" s="501" t="str">
        <f t="shared" si="132"/>
        <v/>
      </c>
      <c r="GG100" s="501" t="str">
        <f t="shared" si="132"/>
        <v/>
      </c>
      <c r="GH100" s="501" t="str">
        <f t="shared" si="132"/>
        <v/>
      </c>
      <c r="GI100" s="501" t="str">
        <f t="shared" si="132"/>
        <v/>
      </c>
      <c r="GJ100" s="501" t="str">
        <f t="shared" si="132"/>
        <v/>
      </c>
      <c r="GK100" s="501" t="str">
        <f t="shared" si="132"/>
        <v/>
      </c>
      <c r="GL100" s="501" t="str">
        <f t="shared" si="132"/>
        <v/>
      </c>
      <c r="GM100" s="501" t="str">
        <f t="shared" si="132"/>
        <v/>
      </c>
      <c r="GN100" s="501">
        <f t="shared" si="128"/>
        <v>480</v>
      </c>
      <c r="GO100" s="505">
        <f t="shared" si="129"/>
        <v>8</v>
      </c>
    </row>
    <row r="101" spans="178:197" x14ac:dyDescent="0.25">
      <c r="FV101">
        <v>97</v>
      </c>
      <c r="FW101" s="181">
        <f t="shared" si="130"/>
        <v>6.7361111111111122E-2</v>
      </c>
      <c r="FX101" s="501">
        <f t="shared" si="126"/>
        <v>80</v>
      </c>
      <c r="FY101" s="501">
        <f t="shared" si="132"/>
        <v>80</v>
      </c>
      <c r="FZ101" s="501">
        <f t="shared" si="132"/>
        <v>80</v>
      </c>
      <c r="GA101" s="501">
        <f t="shared" si="132"/>
        <v>80</v>
      </c>
      <c r="GB101" s="501">
        <f t="shared" si="132"/>
        <v>80</v>
      </c>
      <c r="GC101" s="501">
        <f t="shared" si="132"/>
        <v>80</v>
      </c>
      <c r="GD101" s="501" t="str">
        <f t="shared" si="131"/>
        <v/>
      </c>
      <c r="GE101" s="501" t="str">
        <f t="shared" si="132"/>
        <v/>
      </c>
      <c r="GF101" s="501" t="str">
        <f t="shared" si="132"/>
        <v/>
      </c>
      <c r="GG101" s="501" t="str">
        <f t="shared" si="132"/>
        <v/>
      </c>
      <c r="GH101" s="501" t="str">
        <f t="shared" si="132"/>
        <v/>
      </c>
      <c r="GI101" s="501" t="str">
        <f t="shared" si="132"/>
        <v/>
      </c>
      <c r="GJ101" s="501" t="str">
        <f t="shared" si="132"/>
        <v/>
      </c>
      <c r="GK101" s="501" t="str">
        <f t="shared" si="132"/>
        <v/>
      </c>
      <c r="GL101" s="501" t="str">
        <f t="shared" si="132"/>
        <v/>
      </c>
      <c r="GM101" s="501" t="str">
        <f t="shared" ref="FY101:GM118" si="133">IF(AND(OR($FW101&gt;INDEX($FT$4:$FT$19,MATCH(GM$3,$FO$4:$FO$19,0)),$FW101=INDEX($FT$4:$FT$19,MATCH(GM$3,$FO$4:$FO$19,0))),$FW101+(0.000000001/60/24)&lt;INDEX($FU$4:$FU$19,MATCH(GM$3,$FO$4:$FO$19,0))),80,"")</f>
        <v/>
      </c>
      <c r="GN101" s="501">
        <f t="shared" si="128"/>
        <v>480</v>
      </c>
      <c r="GO101" s="505">
        <f t="shared" si="129"/>
        <v>8</v>
      </c>
    </row>
    <row r="102" spans="178:197" x14ac:dyDescent="0.25">
      <c r="FV102">
        <v>98</v>
      </c>
      <c r="FW102" s="181">
        <f t="shared" si="130"/>
        <v>6.805555555555555E-2</v>
      </c>
      <c r="FX102" s="501">
        <f t="shared" si="126"/>
        <v>80</v>
      </c>
      <c r="FY102" s="501">
        <f t="shared" si="133"/>
        <v>80</v>
      </c>
      <c r="FZ102" s="501">
        <f t="shared" si="133"/>
        <v>80</v>
      </c>
      <c r="GA102" s="501">
        <f t="shared" si="133"/>
        <v>80</v>
      </c>
      <c r="GB102" s="501">
        <f t="shared" si="133"/>
        <v>80</v>
      </c>
      <c r="GC102" s="501">
        <f t="shared" si="133"/>
        <v>80</v>
      </c>
      <c r="GD102" s="501" t="str">
        <f t="shared" si="131"/>
        <v/>
      </c>
      <c r="GE102" s="501" t="str">
        <f t="shared" si="133"/>
        <v/>
      </c>
      <c r="GF102" s="501" t="str">
        <f t="shared" si="133"/>
        <v/>
      </c>
      <c r="GG102" s="501" t="str">
        <f t="shared" si="133"/>
        <v/>
      </c>
      <c r="GH102" s="501" t="str">
        <f t="shared" si="133"/>
        <v/>
      </c>
      <c r="GI102" s="501" t="str">
        <f t="shared" si="133"/>
        <v/>
      </c>
      <c r="GJ102" s="501" t="str">
        <f t="shared" si="133"/>
        <v/>
      </c>
      <c r="GK102" s="501" t="str">
        <f t="shared" si="133"/>
        <v/>
      </c>
      <c r="GL102" s="501" t="str">
        <f t="shared" si="133"/>
        <v/>
      </c>
      <c r="GM102" s="501" t="str">
        <f t="shared" si="133"/>
        <v/>
      </c>
      <c r="GN102" s="501">
        <f t="shared" si="128"/>
        <v>480</v>
      </c>
      <c r="GO102" s="505">
        <f t="shared" si="129"/>
        <v>8</v>
      </c>
    </row>
    <row r="103" spans="178:197" x14ac:dyDescent="0.25">
      <c r="FV103">
        <v>99</v>
      </c>
      <c r="FW103" s="181">
        <f t="shared" si="130"/>
        <v>6.8750000000000006E-2</v>
      </c>
      <c r="FX103" s="501">
        <f t="shared" si="126"/>
        <v>80</v>
      </c>
      <c r="FY103" s="501">
        <f t="shared" si="133"/>
        <v>80</v>
      </c>
      <c r="FZ103" s="501">
        <f t="shared" si="133"/>
        <v>80</v>
      </c>
      <c r="GA103" s="501">
        <f t="shared" si="133"/>
        <v>80</v>
      </c>
      <c r="GB103" s="501">
        <f t="shared" si="133"/>
        <v>80</v>
      </c>
      <c r="GC103" s="501">
        <f t="shared" si="133"/>
        <v>80</v>
      </c>
      <c r="GD103" s="501" t="str">
        <f t="shared" si="131"/>
        <v/>
      </c>
      <c r="GE103" s="501" t="str">
        <f t="shared" si="133"/>
        <v/>
      </c>
      <c r="GF103" s="501" t="str">
        <f t="shared" si="133"/>
        <v/>
      </c>
      <c r="GG103" s="501" t="str">
        <f t="shared" si="133"/>
        <v/>
      </c>
      <c r="GH103" s="501" t="str">
        <f t="shared" si="133"/>
        <v/>
      </c>
      <c r="GI103" s="501" t="str">
        <f t="shared" si="133"/>
        <v/>
      </c>
      <c r="GJ103" s="501" t="str">
        <f t="shared" si="133"/>
        <v/>
      </c>
      <c r="GK103" s="501" t="str">
        <f t="shared" si="133"/>
        <v/>
      </c>
      <c r="GL103" s="501" t="str">
        <f t="shared" si="133"/>
        <v/>
      </c>
      <c r="GM103" s="501" t="str">
        <f t="shared" si="133"/>
        <v/>
      </c>
      <c r="GN103" s="501">
        <f t="shared" si="128"/>
        <v>480</v>
      </c>
      <c r="GO103" s="505">
        <f t="shared" si="129"/>
        <v>8</v>
      </c>
    </row>
    <row r="104" spans="178:197" x14ac:dyDescent="0.25">
      <c r="FV104">
        <v>100</v>
      </c>
      <c r="FW104" s="181">
        <f t="shared" si="130"/>
        <v>6.9444444444444448E-2</v>
      </c>
      <c r="FX104" s="501">
        <f t="shared" si="126"/>
        <v>80</v>
      </c>
      <c r="FY104" s="501">
        <f t="shared" si="133"/>
        <v>80</v>
      </c>
      <c r="FZ104" s="501">
        <f t="shared" si="133"/>
        <v>80</v>
      </c>
      <c r="GA104" s="501">
        <f t="shared" si="133"/>
        <v>80</v>
      </c>
      <c r="GB104" s="501">
        <f t="shared" si="133"/>
        <v>80</v>
      </c>
      <c r="GC104" s="501">
        <f t="shared" si="133"/>
        <v>80</v>
      </c>
      <c r="GD104" s="501" t="str">
        <f t="shared" si="131"/>
        <v/>
      </c>
      <c r="GE104" s="501" t="str">
        <f t="shared" si="133"/>
        <v/>
      </c>
      <c r="GF104" s="501" t="str">
        <f t="shared" si="133"/>
        <v/>
      </c>
      <c r="GG104" s="501" t="str">
        <f t="shared" si="133"/>
        <v/>
      </c>
      <c r="GH104" s="501" t="str">
        <f t="shared" si="133"/>
        <v/>
      </c>
      <c r="GI104" s="501" t="str">
        <f t="shared" si="133"/>
        <v/>
      </c>
      <c r="GJ104" s="501" t="str">
        <f t="shared" si="133"/>
        <v/>
      </c>
      <c r="GK104" s="501" t="str">
        <f t="shared" si="133"/>
        <v/>
      </c>
      <c r="GL104" s="501" t="str">
        <f t="shared" si="133"/>
        <v/>
      </c>
      <c r="GM104" s="501" t="str">
        <f t="shared" si="133"/>
        <v/>
      </c>
      <c r="GN104" s="501">
        <f t="shared" si="128"/>
        <v>480</v>
      </c>
      <c r="GO104" s="505">
        <f t="shared" si="129"/>
        <v>8</v>
      </c>
    </row>
    <row r="105" spans="178:197" x14ac:dyDescent="0.25">
      <c r="FV105">
        <v>101</v>
      </c>
      <c r="FW105" s="181">
        <f t="shared" si="130"/>
        <v>7.013888888888889E-2</v>
      </c>
      <c r="FX105" s="501">
        <f t="shared" si="126"/>
        <v>80</v>
      </c>
      <c r="FY105" s="501">
        <f t="shared" si="133"/>
        <v>80</v>
      </c>
      <c r="FZ105" s="501">
        <f t="shared" si="133"/>
        <v>80</v>
      </c>
      <c r="GA105" s="501">
        <f t="shared" si="133"/>
        <v>80</v>
      </c>
      <c r="GB105" s="501">
        <f t="shared" si="133"/>
        <v>80</v>
      </c>
      <c r="GC105" s="501">
        <f t="shared" si="133"/>
        <v>80</v>
      </c>
      <c r="GD105" s="501" t="str">
        <f t="shared" si="131"/>
        <v/>
      </c>
      <c r="GE105" s="501" t="str">
        <f t="shared" si="133"/>
        <v/>
      </c>
      <c r="GF105" s="501" t="str">
        <f t="shared" si="133"/>
        <v/>
      </c>
      <c r="GG105" s="501" t="str">
        <f t="shared" si="133"/>
        <v/>
      </c>
      <c r="GH105" s="501" t="str">
        <f t="shared" si="133"/>
        <v/>
      </c>
      <c r="GI105" s="501" t="str">
        <f t="shared" si="133"/>
        <v/>
      </c>
      <c r="GJ105" s="501" t="str">
        <f t="shared" si="133"/>
        <v/>
      </c>
      <c r="GK105" s="501" t="str">
        <f t="shared" si="133"/>
        <v/>
      </c>
      <c r="GL105" s="501" t="str">
        <f t="shared" si="133"/>
        <v/>
      </c>
      <c r="GM105" s="501" t="str">
        <f t="shared" si="133"/>
        <v/>
      </c>
      <c r="GN105" s="501">
        <f t="shared" si="128"/>
        <v>480</v>
      </c>
      <c r="GO105" s="505">
        <f t="shared" si="129"/>
        <v>8</v>
      </c>
    </row>
    <row r="106" spans="178:197" x14ac:dyDescent="0.25">
      <c r="FV106">
        <v>102</v>
      </c>
      <c r="FW106" s="181">
        <f t="shared" si="130"/>
        <v>7.0833333333333331E-2</v>
      </c>
      <c r="FX106" s="501">
        <f t="shared" si="126"/>
        <v>80</v>
      </c>
      <c r="FY106" s="501">
        <f t="shared" si="133"/>
        <v>80</v>
      </c>
      <c r="FZ106" s="501">
        <f t="shared" si="133"/>
        <v>80</v>
      </c>
      <c r="GA106" s="501">
        <f t="shared" si="133"/>
        <v>80</v>
      </c>
      <c r="GB106" s="501">
        <f t="shared" si="133"/>
        <v>80</v>
      </c>
      <c r="GC106" s="501">
        <f t="shared" si="133"/>
        <v>80</v>
      </c>
      <c r="GD106" s="501" t="str">
        <f t="shared" si="131"/>
        <v/>
      </c>
      <c r="GE106" s="501" t="str">
        <f t="shared" si="133"/>
        <v/>
      </c>
      <c r="GF106" s="501" t="str">
        <f t="shared" si="133"/>
        <v/>
      </c>
      <c r="GG106" s="501" t="str">
        <f t="shared" si="133"/>
        <v/>
      </c>
      <c r="GH106" s="501" t="str">
        <f t="shared" si="133"/>
        <v/>
      </c>
      <c r="GI106" s="501" t="str">
        <f t="shared" si="133"/>
        <v/>
      </c>
      <c r="GJ106" s="501" t="str">
        <f t="shared" si="133"/>
        <v/>
      </c>
      <c r="GK106" s="501" t="str">
        <f t="shared" si="133"/>
        <v/>
      </c>
      <c r="GL106" s="501" t="str">
        <f t="shared" si="133"/>
        <v/>
      </c>
      <c r="GM106" s="501" t="str">
        <f t="shared" si="133"/>
        <v/>
      </c>
      <c r="GN106" s="501">
        <f t="shared" si="128"/>
        <v>480</v>
      </c>
      <c r="GO106" s="505">
        <f t="shared" si="129"/>
        <v>8</v>
      </c>
    </row>
    <row r="107" spans="178:197" x14ac:dyDescent="0.25">
      <c r="FV107">
        <v>103</v>
      </c>
      <c r="FW107" s="181">
        <f t="shared" si="130"/>
        <v>7.1527777777777787E-2</v>
      </c>
      <c r="FX107" s="501">
        <f t="shared" si="126"/>
        <v>80</v>
      </c>
      <c r="FY107" s="501">
        <f t="shared" si="133"/>
        <v>80</v>
      </c>
      <c r="FZ107" s="501">
        <f t="shared" si="133"/>
        <v>80</v>
      </c>
      <c r="GA107" s="501">
        <f t="shared" si="133"/>
        <v>80</v>
      </c>
      <c r="GB107" s="501">
        <f t="shared" si="133"/>
        <v>80</v>
      </c>
      <c r="GC107" s="501">
        <f t="shared" si="133"/>
        <v>80</v>
      </c>
      <c r="GD107" s="501" t="str">
        <f t="shared" si="131"/>
        <v/>
      </c>
      <c r="GE107" s="501" t="str">
        <f t="shared" si="133"/>
        <v/>
      </c>
      <c r="GF107" s="501" t="str">
        <f t="shared" si="133"/>
        <v/>
      </c>
      <c r="GG107" s="501" t="str">
        <f t="shared" si="133"/>
        <v/>
      </c>
      <c r="GH107" s="501" t="str">
        <f t="shared" si="133"/>
        <v/>
      </c>
      <c r="GI107" s="501" t="str">
        <f t="shared" si="133"/>
        <v/>
      </c>
      <c r="GJ107" s="501" t="str">
        <f t="shared" si="133"/>
        <v/>
      </c>
      <c r="GK107" s="501" t="str">
        <f t="shared" si="133"/>
        <v/>
      </c>
      <c r="GL107" s="501" t="str">
        <f t="shared" si="133"/>
        <v/>
      </c>
      <c r="GM107" s="501" t="str">
        <f t="shared" si="133"/>
        <v/>
      </c>
      <c r="GN107" s="501">
        <f t="shared" si="128"/>
        <v>480</v>
      </c>
      <c r="GO107" s="505">
        <f t="shared" si="129"/>
        <v>8</v>
      </c>
    </row>
    <row r="108" spans="178:197" x14ac:dyDescent="0.25">
      <c r="FV108">
        <v>104</v>
      </c>
      <c r="FW108" s="181">
        <f t="shared" si="130"/>
        <v>7.2222222222222215E-2</v>
      </c>
      <c r="FX108" s="501">
        <f t="shared" si="126"/>
        <v>80</v>
      </c>
      <c r="FY108" s="501">
        <f t="shared" si="133"/>
        <v>80</v>
      </c>
      <c r="FZ108" s="501">
        <f t="shared" si="133"/>
        <v>80</v>
      </c>
      <c r="GA108" s="501">
        <f t="shared" si="133"/>
        <v>80</v>
      </c>
      <c r="GB108" s="501">
        <f t="shared" si="133"/>
        <v>80</v>
      </c>
      <c r="GC108" s="501">
        <f t="shared" si="133"/>
        <v>80</v>
      </c>
      <c r="GD108" s="501" t="str">
        <f t="shared" si="131"/>
        <v/>
      </c>
      <c r="GE108" s="501" t="str">
        <f t="shared" si="133"/>
        <v/>
      </c>
      <c r="GF108" s="501" t="str">
        <f t="shared" si="133"/>
        <v/>
      </c>
      <c r="GG108" s="501" t="str">
        <f t="shared" si="133"/>
        <v/>
      </c>
      <c r="GH108" s="501" t="str">
        <f t="shared" si="133"/>
        <v/>
      </c>
      <c r="GI108" s="501" t="str">
        <f t="shared" si="133"/>
        <v/>
      </c>
      <c r="GJ108" s="501" t="str">
        <f t="shared" si="133"/>
        <v/>
      </c>
      <c r="GK108" s="501" t="str">
        <f t="shared" si="133"/>
        <v/>
      </c>
      <c r="GL108" s="501" t="str">
        <f t="shared" si="133"/>
        <v/>
      </c>
      <c r="GM108" s="501" t="str">
        <f t="shared" si="133"/>
        <v/>
      </c>
      <c r="GN108" s="501">
        <f t="shared" si="128"/>
        <v>480</v>
      </c>
      <c r="GO108" s="505">
        <f t="shared" si="129"/>
        <v>8</v>
      </c>
    </row>
    <row r="109" spans="178:197" x14ac:dyDescent="0.25">
      <c r="FV109">
        <v>105</v>
      </c>
      <c r="FW109" s="181">
        <f t="shared" si="130"/>
        <v>7.2916666666666671E-2</v>
      </c>
      <c r="FX109" s="501">
        <f t="shared" si="126"/>
        <v>80</v>
      </c>
      <c r="FY109" s="501">
        <f t="shared" si="133"/>
        <v>80</v>
      </c>
      <c r="FZ109" s="501">
        <f t="shared" si="133"/>
        <v>80</v>
      </c>
      <c r="GA109" s="501">
        <f t="shared" si="133"/>
        <v>80</v>
      </c>
      <c r="GB109" s="501">
        <f t="shared" si="133"/>
        <v>80</v>
      </c>
      <c r="GC109" s="501">
        <f t="shared" si="133"/>
        <v>80</v>
      </c>
      <c r="GD109" s="501" t="str">
        <f t="shared" si="131"/>
        <v/>
      </c>
      <c r="GE109" s="501" t="str">
        <f t="shared" si="133"/>
        <v/>
      </c>
      <c r="GF109" s="501" t="str">
        <f t="shared" si="133"/>
        <v/>
      </c>
      <c r="GG109" s="501" t="str">
        <f t="shared" si="133"/>
        <v/>
      </c>
      <c r="GH109" s="501" t="str">
        <f t="shared" si="133"/>
        <v/>
      </c>
      <c r="GI109" s="501" t="str">
        <f t="shared" si="133"/>
        <v/>
      </c>
      <c r="GJ109" s="501" t="str">
        <f t="shared" si="133"/>
        <v/>
      </c>
      <c r="GK109" s="501" t="str">
        <f t="shared" si="133"/>
        <v/>
      </c>
      <c r="GL109" s="501" t="str">
        <f t="shared" si="133"/>
        <v/>
      </c>
      <c r="GM109" s="501" t="str">
        <f t="shared" si="133"/>
        <v/>
      </c>
      <c r="GN109" s="501">
        <f t="shared" si="128"/>
        <v>480</v>
      </c>
      <c r="GO109" s="505">
        <f t="shared" si="129"/>
        <v>8</v>
      </c>
    </row>
    <row r="110" spans="178:197" x14ac:dyDescent="0.25">
      <c r="FV110">
        <v>106</v>
      </c>
      <c r="FW110" s="181">
        <f t="shared" si="130"/>
        <v>7.3611111111111113E-2</v>
      </c>
      <c r="FX110" s="501">
        <f t="shared" si="126"/>
        <v>80</v>
      </c>
      <c r="FY110" s="501">
        <f t="shared" si="133"/>
        <v>80</v>
      </c>
      <c r="FZ110" s="501">
        <f t="shared" si="133"/>
        <v>80</v>
      </c>
      <c r="GA110" s="501">
        <f t="shared" si="133"/>
        <v>80</v>
      </c>
      <c r="GB110" s="501">
        <f t="shared" si="133"/>
        <v>80</v>
      </c>
      <c r="GC110" s="501">
        <f t="shared" si="133"/>
        <v>80</v>
      </c>
      <c r="GD110" s="501" t="str">
        <f t="shared" si="131"/>
        <v/>
      </c>
      <c r="GE110" s="501" t="str">
        <f t="shared" si="133"/>
        <v/>
      </c>
      <c r="GF110" s="501" t="str">
        <f t="shared" si="133"/>
        <v/>
      </c>
      <c r="GG110" s="501" t="str">
        <f t="shared" si="133"/>
        <v/>
      </c>
      <c r="GH110" s="501" t="str">
        <f t="shared" si="133"/>
        <v/>
      </c>
      <c r="GI110" s="501" t="str">
        <f t="shared" si="133"/>
        <v/>
      </c>
      <c r="GJ110" s="501" t="str">
        <f t="shared" si="133"/>
        <v/>
      </c>
      <c r="GK110" s="501" t="str">
        <f t="shared" si="133"/>
        <v/>
      </c>
      <c r="GL110" s="501" t="str">
        <f t="shared" si="133"/>
        <v/>
      </c>
      <c r="GM110" s="501" t="str">
        <f t="shared" si="133"/>
        <v/>
      </c>
      <c r="GN110" s="501">
        <f t="shared" si="128"/>
        <v>480</v>
      </c>
      <c r="GO110" s="505">
        <f t="shared" si="129"/>
        <v>8</v>
      </c>
    </row>
    <row r="111" spans="178:197" x14ac:dyDescent="0.25">
      <c r="FV111">
        <v>107</v>
      </c>
      <c r="FW111" s="181">
        <f t="shared" si="130"/>
        <v>7.4305555555555555E-2</v>
      </c>
      <c r="FX111" s="501">
        <f t="shared" si="126"/>
        <v>80</v>
      </c>
      <c r="FY111" s="501">
        <f t="shared" si="133"/>
        <v>80</v>
      </c>
      <c r="FZ111" s="501">
        <f t="shared" si="133"/>
        <v>80</v>
      </c>
      <c r="GA111" s="501">
        <f t="shared" si="133"/>
        <v>80</v>
      </c>
      <c r="GB111" s="501">
        <f t="shared" si="133"/>
        <v>80</v>
      </c>
      <c r="GC111" s="501">
        <f t="shared" si="133"/>
        <v>80</v>
      </c>
      <c r="GD111" s="501" t="str">
        <f t="shared" si="131"/>
        <v/>
      </c>
      <c r="GE111" s="501" t="str">
        <f t="shared" si="133"/>
        <v/>
      </c>
      <c r="GF111" s="501" t="str">
        <f t="shared" si="133"/>
        <v/>
      </c>
      <c r="GG111" s="501" t="str">
        <f t="shared" si="133"/>
        <v/>
      </c>
      <c r="GH111" s="501" t="str">
        <f t="shared" si="133"/>
        <v/>
      </c>
      <c r="GI111" s="501" t="str">
        <f t="shared" si="133"/>
        <v/>
      </c>
      <c r="GJ111" s="501" t="str">
        <f t="shared" si="133"/>
        <v/>
      </c>
      <c r="GK111" s="501" t="str">
        <f t="shared" si="133"/>
        <v/>
      </c>
      <c r="GL111" s="501" t="str">
        <f t="shared" si="133"/>
        <v/>
      </c>
      <c r="GM111" s="501" t="str">
        <f t="shared" si="133"/>
        <v/>
      </c>
      <c r="GN111" s="501">
        <f t="shared" si="128"/>
        <v>480</v>
      </c>
      <c r="GO111" s="505">
        <f t="shared" si="129"/>
        <v>8</v>
      </c>
    </row>
    <row r="112" spans="178:197" x14ac:dyDescent="0.25">
      <c r="FV112">
        <v>108</v>
      </c>
      <c r="FW112" s="181">
        <f t="shared" si="130"/>
        <v>7.4999999999999997E-2</v>
      </c>
      <c r="FX112" s="501">
        <f t="shared" si="126"/>
        <v>80</v>
      </c>
      <c r="FY112" s="501">
        <f t="shared" si="133"/>
        <v>80</v>
      </c>
      <c r="FZ112" s="501">
        <f t="shared" si="133"/>
        <v>80</v>
      </c>
      <c r="GA112" s="501">
        <f t="shared" si="133"/>
        <v>80</v>
      </c>
      <c r="GB112" s="501">
        <f t="shared" si="133"/>
        <v>80</v>
      </c>
      <c r="GC112" s="501">
        <f t="shared" si="133"/>
        <v>80</v>
      </c>
      <c r="GD112" s="501" t="str">
        <f t="shared" si="131"/>
        <v/>
      </c>
      <c r="GE112" s="501" t="str">
        <f t="shared" si="133"/>
        <v/>
      </c>
      <c r="GF112" s="501" t="str">
        <f t="shared" si="133"/>
        <v/>
      </c>
      <c r="GG112" s="501" t="str">
        <f t="shared" si="133"/>
        <v/>
      </c>
      <c r="GH112" s="501" t="str">
        <f t="shared" si="133"/>
        <v/>
      </c>
      <c r="GI112" s="501" t="str">
        <f t="shared" si="133"/>
        <v/>
      </c>
      <c r="GJ112" s="501" t="str">
        <f t="shared" si="133"/>
        <v/>
      </c>
      <c r="GK112" s="501" t="str">
        <f t="shared" si="133"/>
        <v/>
      </c>
      <c r="GL112" s="501" t="str">
        <f t="shared" si="133"/>
        <v/>
      </c>
      <c r="GM112" s="501" t="str">
        <f t="shared" si="133"/>
        <v/>
      </c>
      <c r="GN112" s="501">
        <f t="shared" si="128"/>
        <v>480</v>
      </c>
      <c r="GO112" s="505">
        <f t="shared" si="129"/>
        <v>8</v>
      </c>
    </row>
    <row r="113" spans="178:197" x14ac:dyDescent="0.25">
      <c r="FV113">
        <v>109</v>
      </c>
      <c r="FW113" s="181">
        <f t="shared" si="130"/>
        <v>7.5694444444444453E-2</v>
      </c>
      <c r="FX113" s="501">
        <f t="shared" si="126"/>
        <v>80</v>
      </c>
      <c r="FY113" s="501">
        <f t="shared" si="133"/>
        <v>80</v>
      </c>
      <c r="FZ113" s="501">
        <f t="shared" si="133"/>
        <v>80</v>
      </c>
      <c r="GA113" s="501">
        <f t="shared" si="133"/>
        <v>80</v>
      </c>
      <c r="GB113" s="501">
        <f t="shared" si="133"/>
        <v>80</v>
      </c>
      <c r="GC113" s="501">
        <f t="shared" si="133"/>
        <v>80</v>
      </c>
      <c r="GD113" s="501" t="str">
        <f t="shared" si="131"/>
        <v/>
      </c>
      <c r="GE113" s="501" t="str">
        <f t="shared" si="133"/>
        <v/>
      </c>
      <c r="GF113" s="501" t="str">
        <f t="shared" si="133"/>
        <v/>
      </c>
      <c r="GG113" s="501" t="str">
        <f t="shared" si="133"/>
        <v/>
      </c>
      <c r="GH113" s="501" t="str">
        <f t="shared" si="133"/>
        <v/>
      </c>
      <c r="GI113" s="501" t="str">
        <f t="shared" si="133"/>
        <v/>
      </c>
      <c r="GJ113" s="501" t="str">
        <f t="shared" si="133"/>
        <v/>
      </c>
      <c r="GK113" s="501" t="str">
        <f t="shared" si="133"/>
        <v/>
      </c>
      <c r="GL113" s="501" t="str">
        <f t="shared" si="133"/>
        <v/>
      </c>
      <c r="GM113" s="501" t="str">
        <f t="shared" si="133"/>
        <v/>
      </c>
      <c r="GN113" s="501">
        <f t="shared" si="128"/>
        <v>480</v>
      </c>
      <c r="GO113" s="505">
        <f t="shared" si="129"/>
        <v>8</v>
      </c>
    </row>
    <row r="114" spans="178:197" x14ac:dyDescent="0.25">
      <c r="FV114">
        <v>110</v>
      </c>
      <c r="FW114" s="181">
        <f t="shared" si="130"/>
        <v>7.6388888888888881E-2</v>
      </c>
      <c r="FX114" s="501">
        <f t="shared" si="126"/>
        <v>80</v>
      </c>
      <c r="FY114" s="501">
        <f t="shared" si="133"/>
        <v>80</v>
      </c>
      <c r="FZ114" s="501">
        <f t="shared" si="133"/>
        <v>80</v>
      </c>
      <c r="GA114" s="501">
        <f t="shared" si="133"/>
        <v>80</v>
      </c>
      <c r="GB114" s="501">
        <f t="shared" si="133"/>
        <v>80</v>
      </c>
      <c r="GC114" s="501">
        <f t="shared" si="133"/>
        <v>80</v>
      </c>
      <c r="GD114" s="501" t="str">
        <f t="shared" si="131"/>
        <v/>
      </c>
      <c r="GE114" s="501" t="str">
        <f t="shared" si="133"/>
        <v/>
      </c>
      <c r="GF114" s="501" t="str">
        <f t="shared" si="133"/>
        <v/>
      </c>
      <c r="GG114" s="501" t="str">
        <f t="shared" si="133"/>
        <v/>
      </c>
      <c r="GH114" s="501" t="str">
        <f t="shared" si="133"/>
        <v/>
      </c>
      <c r="GI114" s="501" t="str">
        <f t="shared" si="133"/>
        <v/>
      </c>
      <c r="GJ114" s="501" t="str">
        <f t="shared" si="133"/>
        <v/>
      </c>
      <c r="GK114" s="501" t="str">
        <f t="shared" si="133"/>
        <v/>
      </c>
      <c r="GL114" s="501" t="str">
        <f t="shared" si="133"/>
        <v/>
      </c>
      <c r="GM114" s="501" t="str">
        <f t="shared" si="133"/>
        <v/>
      </c>
      <c r="GN114" s="501">
        <f t="shared" si="128"/>
        <v>480</v>
      </c>
      <c r="GO114" s="505">
        <f t="shared" si="129"/>
        <v>8</v>
      </c>
    </row>
    <row r="115" spans="178:197" x14ac:dyDescent="0.25">
      <c r="FV115">
        <v>111</v>
      </c>
      <c r="FW115" s="181">
        <f t="shared" si="130"/>
        <v>7.7083333333333337E-2</v>
      </c>
      <c r="FX115" s="501">
        <f t="shared" ref="FX115:FX178" si="134">IF(AND(OR($FW115&gt;INDEX($FT$4:$FT$19,MATCH(FX$3,$FO$4:$FO$19,0)),$FW115=INDEX($FT$4:$FT$19,MATCH(FX$3,$FO$4:$FO$19,0))),$FW115+(0.000000001/60/24)&lt;INDEX($FU$4:$FU$19,MATCH(FX$3,$FO$4:$FO$19,0))),80,"")</f>
        <v>80</v>
      </c>
      <c r="FY115" s="501">
        <f t="shared" si="133"/>
        <v>80</v>
      </c>
      <c r="FZ115" s="501">
        <f t="shared" si="133"/>
        <v>80</v>
      </c>
      <c r="GA115" s="501">
        <f t="shared" si="133"/>
        <v>80</v>
      </c>
      <c r="GB115" s="501">
        <f t="shared" si="133"/>
        <v>80</v>
      </c>
      <c r="GC115" s="501">
        <f t="shared" si="133"/>
        <v>80</v>
      </c>
      <c r="GD115" s="501" t="str">
        <f t="shared" si="131"/>
        <v/>
      </c>
      <c r="GE115" s="501" t="str">
        <f t="shared" si="133"/>
        <v/>
      </c>
      <c r="GF115" s="501" t="str">
        <f t="shared" si="133"/>
        <v/>
      </c>
      <c r="GG115" s="501" t="str">
        <f t="shared" si="133"/>
        <v/>
      </c>
      <c r="GH115" s="501" t="str">
        <f t="shared" si="133"/>
        <v/>
      </c>
      <c r="GI115" s="501" t="str">
        <f t="shared" si="133"/>
        <v/>
      </c>
      <c r="GJ115" s="501" t="str">
        <f t="shared" si="133"/>
        <v/>
      </c>
      <c r="GK115" s="501" t="str">
        <f t="shared" si="133"/>
        <v/>
      </c>
      <c r="GL115" s="501" t="str">
        <f t="shared" si="133"/>
        <v/>
      </c>
      <c r="GM115" s="501" t="str">
        <f t="shared" si="133"/>
        <v/>
      </c>
      <c r="GN115" s="501">
        <f t="shared" si="128"/>
        <v>480</v>
      </c>
      <c r="GO115" s="505">
        <f t="shared" si="129"/>
        <v>8</v>
      </c>
    </row>
    <row r="116" spans="178:197" x14ac:dyDescent="0.25">
      <c r="FV116">
        <v>112</v>
      </c>
      <c r="FW116" s="181">
        <f t="shared" si="130"/>
        <v>7.7777777777777779E-2</v>
      </c>
      <c r="FX116" s="501">
        <f t="shared" si="134"/>
        <v>80</v>
      </c>
      <c r="FY116" s="501">
        <f t="shared" si="133"/>
        <v>80</v>
      </c>
      <c r="FZ116" s="501">
        <f t="shared" si="133"/>
        <v>80</v>
      </c>
      <c r="GA116" s="501">
        <f t="shared" si="133"/>
        <v>80</v>
      </c>
      <c r="GB116" s="501">
        <f t="shared" si="133"/>
        <v>80</v>
      </c>
      <c r="GC116" s="501">
        <f t="shared" si="133"/>
        <v>80</v>
      </c>
      <c r="GD116" s="501" t="str">
        <f t="shared" si="131"/>
        <v/>
      </c>
      <c r="GE116" s="501" t="str">
        <f t="shared" si="133"/>
        <v/>
      </c>
      <c r="GF116" s="501" t="str">
        <f t="shared" si="133"/>
        <v/>
      </c>
      <c r="GG116" s="501" t="str">
        <f t="shared" si="133"/>
        <v/>
      </c>
      <c r="GH116" s="501" t="str">
        <f t="shared" si="133"/>
        <v/>
      </c>
      <c r="GI116" s="501" t="str">
        <f t="shared" si="133"/>
        <v/>
      </c>
      <c r="GJ116" s="501" t="str">
        <f t="shared" si="133"/>
        <v/>
      </c>
      <c r="GK116" s="501" t="str">
        <f t="shared" si="133"/>
        <v/>
      </c>
      <c r="GL116" s="501" t="str">
        <f t="shared" si="133"/>
        <v/>
      </c>
      <c r="GM116" s="501" t="str">
        <f t="shared" si="133"/>
        <v/>
      </c>
      <c r="GN116" s="501">
        <f t="shared" si="128"/>
        <v>480</v>
      </c>
      <c r="GO116" s="505">
        <f t="shared" si="129"/>
        <v>8</v>
      </c>
    </row>
    <row r="117" spans="178:197" x14ac:dyDescent="0.25">
      <c r="FV117">
        <v>113</v>
      </c>
      <c r="FW117" s="181">
        <f t="shared" si="130"/>
        <v>7.8472222222222221E-2</v>
      </c>
      <c r="FX117" s="501">
        <f t="shared" si="134"/>
        <v>80</v>
      </c>
      <c r="FY117" s="501">
        <f t="shared" si="133"/>
        <v>80</v>
      </c>
      <c r="FZ117" s="501">
        <f t="shared" si="133"/>
        <v>80</v>
      </c>
      <c r="GA117" s="501" t="str">
        <f t="shared" si="133"/>
        <v/>
      </c>
      <c r="GB117" s="501">
        <f t="shared" si="133"/>
        <v>80</v>
      </c>
      <c r="GC117" s="501">
        <f t="shared" si="133"/>
        <v>80</v>
      </c>
      <c r="GD117" s="501" t="str">
        <f t="shared" si="131"/>
        <v/>
      </c>
      <c r="GE117" s="501">
        <f t="shared" si="133"/>
        <v>80</v>
      </c>
      <c r="GF117" s="501" t="str">
        <f t="shared" si="133"/>
        <v/>
      </c>
      <c r="GG117" s="501" t="str">
        <f t="shared" si="133"/>
        <v/>
      </c>
      <c r="GH117" s="501" t="str">
        <f t="shared" si="133"/>
        <v/>
      </c>
      <c r="GI117" s="501" t="str">
        <f t="shared" si="133"/>
        <v/>
      </c>
      <c r="GJ117" s="501" t="str">
        <f t="shared" si="133"/>
        <v/>
      </c>
      <c r="GK117" s="501" t="str">
        <f t="shared" si="133"/>
        <v/>
      </c>
      <c r="GL117" s="501" t="str">
        <f t="shared" si="133"/>
        <v/>
      </c>
      <c r="GM117" s="501" t="str">
        <f t="shared" si="133"/>
        <v/>
      </c>
      <c r="GN117" s="501">
        <f t="shared" si="128"/>
        <v>480</v>
      </c>
      <c r="GO117" s="505">
        <f t="shared" si="129"/>
        <v>8</v>
      </c>
    </row>
    <row r="118" spans="178:197" x14ac:dyDescent="0.25">
      <c r="FV118">
        <v>114</v>
      </c>
      <c r="FW118" s="181">
        <f t="shared" si="130"/>
        <v>7.9166666666666663E-2</v>
      </c>
      <c r="FX118" s="501">
        <f t="shared" si="134"/>
        <v>80</v>
      </c>
      <c r="FY118" s="501">
        <f t="shared" si="133"/>
        <v>80</v>
      </c>
      <c r="FZ118" s="501">
        <f t="shared" si="133"/>
        <v>80</v>
      </c>
      <c r="GA118" s="501" t="str">
        <f t="shared" si="133"/>
        <v/>
      </c>
      <c r="GB118" s="501">
        <f t="shared" si="133"/>
        <v>80</v>
      </c>
      <c r="GC118" s="501">
        <f t="shared" si="133"/>
        <v>80</v>
      </c>
      <c r="GD118" s="501" t="str">
        <f t="shared" si="131"/>
        <v/>
      </c>
      <c r="GE118" s="501">
        <f t="shared" si="133"/>
        <v>80</v>
      </c>
      <c r="GF118" s="501" t="str">
        <f t="shared" si="133"/>
        <v/>
      </c>
      <c r="GG118" s="501" t="str">
        <f t="shared" si="133"/>
        <v/>
      </c>
      <c r="GH118" s="501" t="str">
        <f t="shared" si="133"/>
        <v/>
      </c>
      <c r="GI118" s="501" t="str">
        <f t="shared" si="133"/>
        <v/>
      </c>
      <c r="GJ118" s="501" t="str">
        <f t="shared" si="133"/>
        <v/>
      </c>
      <c r="GK118" s="501" t="str">
        <f t="shared" si="133"/>
        <v/>
      </c>
      <c r="GL118" s="501" t="str">
        <f t="shared" si="133"/>
        <v/>
      </c>
      <c r="GM118" s="501" t="str">
        <f t="shared" ref="FY118:GM135" si="135">IF(AND(OR($FW118&gt;INDEX($FT$4:$FT$19,MATCH(GM$3,$FO$4:$FO$19,0)),$FW118=INDEX($FT$4:$FT$19,MATCH(GM$3,$FO$4:$FO$19,0))),$FW118+(0.000000001/60/24)&lt;INDEX($FU$4:$FU$19,MATCH(GM$3,$FO$4:$FO$19,0))),80,"")</f>
        <v/>
      </c>
      <c r="GN118" s="501">
        <f t="shared" si="128"/>
        <v>480</v>
      </c>
      <c r="GO118" s="505">
        <f t="shared" si="129"/>
        <v>8</v>
      </c>
    </row>
    <row r="119" spans="178:197" x14ac:dyDescent="0.25">
      <c r="FV119">
        <v>115</v>
      </c>
      <c r="FW119" s="181">
        <f t="shared" si="130"/>
        <v>7.9861111111111119E-2</v>
      </c>
      <c r="FX119" s="501">
        <f t="shared" si="134"/>
        <v>80</v>
      </c>
      <c r="FY119" s="501">
        <f t="shared" si="135"/>
        <v>80</v>
      </c>
      <c r="FZ119" s="501">
        <f t="shared" si="135"/>
        <v>80</v>
      </c>
      <c r="GA119" s="501" t="str">
        <f t="shared" si="135"/>
        <v/>
      </c>
      <c r="GB119" s="501">
        <f t="shared" si="135"/>
        <v>80</v>
      </c>
      <c r="GC119" s="501">
        <f t="shared" si="135"/>
        <v>80</v>
      </c>
      <c r="GD119" s="501" t="str">
        <f t="shared" si="131"/>
        <v/>
      </c>
      <c r="GE119" s="501">
        <f t="shared" si="135"/>
        <v>80</v>
      </c>
      <c r="GF119" s="501" t="str">
        <f t="shared" si="135"/>
        <v/>
      </c>
      <c r="GG119" s="501" t="str">
        <f t="shared" si="135"/>
        <v/>
      </c>
      <c r="GH119" s="501" t="str">
        <f t="shared" si="135"/>
        <v/>
      </c>
      <c r="GI119" s="501" t="str">
        <f t="shared" si="135"/>
        <v/>
      </c>
      <c r="GJ119" s="501" t="str">
        <f t="shared" si="135"/>
        <v/>
      </c>
      <c r="GK119" s="501" t="str">
        <f t="shared" si="135"/>
        <v/>
      </c>
      <c r="GL119" s="501" t="str">
        <f t="shared" si="135"/>
        <v/>
      </c>
      <c r="GM119" s="501" t="str">
        <f t="shared" si="135"/>
        <v/>
      </c>
      <c r="GN119" s="501">
        <f t="shared" si="128"/>
        <v>480</v>
      </c>
      <c r="GO119" s="505">
        <f t="shared" si="129"/>
        <v>8</v>
      </c>
    </row>
    <row r="120" spans="178:197" x14ac:dyDescent="0.25">
      <c r="FV120">
        <v>116</v>
      </c>
      <c r="FW120" s="181">
        <f t="shared" si="130"/>
        <v>8.0555555555555547E-2</v>
      </c>
      <c r="FX120" s="501">
        <f t="shared" si="134"/>
        <v>80</v>
      </c>
      <c r="FY120" s="501">
        <f t="shared" si="135"/>
        <v>80</v>
      </c>
      <c r="FZ120" s="501">
        <f t="shared" si="135"/>
        <v>80</v>
      </c>
      <c r="GA120" s="501" t="str">
        <f t="shared" si="135"/>
        <v/>
      </c>
      <c r="GB120" s="501">
        <f t="shared" si="135"/>
        <v>80</v>
      </c>
      <c r="GC120" s="501">
        <f t="shared" si="135"/>
        <v>80</v>
      </c>
      <c r="GD120" s="501" t="str">
        <f t="shared" si="131"/>
        <v/>
      </c>
      <c r="GE120" s="501">
        <f t="shared" si="135"/>
        <v>80</v>
      </c>
      <c r="GF120" s="501" t="str">
        <f t="shared" si="135"/>
        <v/>
      </c>
      <c r="GG120" s="501" t="str">
        <f t="shared" si="135"/>
        <v/>
      </c>
      <c r="GH120" s="501" t="str">
        <f t="shared" si="135"/>
        <v/>
      </c>
      <c r="GI120" s="501" t="str">
        <f t="shared" si="135"/>
        <v/>
      </c>
      <c r="GJ120" s="501" t="str">
        <f t="shared" si="135"/>
        <v/>
      </c>
      <c r="GK120" s="501" t="str">
        <f t="shared" si="135"/>
        <v/>
      </c>
      <c r="GL120" s="501" t="str">
        <f t="shared" si="135"/>
        <v/>
      </c>
      <c r="GM120" s="501" t="str">
        <f t="shared" si="135"/>
        <v/>
      </c>
      <c r="GN120" s="501">
        <f t="shared" si="128"/>
        <v>480</v>
      </c>
      <c r="GO120" s="505">
        <f t="shared" si="129"/>
        <v>8</v>
      </c>
    </row>
    <row r="121" spans="178:197" x14ac:dyDescent="0.25">
      <c r="FV121">
        <v>117</v>
      </c>
      <c r="FW121" s="181">
        <f t="shared" si="130"/>
        <v>8.1250000000000003E-2</v>
      </c>
      <c r="FX121" s="501">
        <f t="shared" si="134"/>
        <v>80</v>
      </c>
      <c r="FY121" s="501">
        <f t="shared" si="135"/>
        <v>80</v>
      </c>
      <c r="FZ121" s="501" t="str">
        <f t="shared" si="135"/>
        <v/>
      </c>
      <c r="GA121" s="501" t="str">
        <f t="shared" si="135"/>
        <v/>
      </c>
      <c r="GB121" s="501" t="str">
        <f t="shared" si="135"/>
        <v/>
      </c>
      <c r="GC121" s="501" t="str">
        <f t="shared" si="135"/>
        <v/>
      </c>
      <c r="GD121" s="501">
        <f t="shared" si="131"/>
        <v>80</v>
      </c>
      <c r="GE121" s="501">
        <f t="shared" si="135"/>
        <v>80</v>
      </c>
      <c r="GF121" s="501">
        <f t="shared" si="135"/>
        <v>80</v>
      </c>
      <c r="GG121" s="501">
        <f t="shared" si="135"/>
        <v>80</v>
      </c>
      <c r="GH121" s="501" t="str">
        <f t="shared" si="135"/>
        <v/>
      </c>
      <c r="GI121" s="501" t="str">
        <f t="shared" si="135"/>
        <v/>
      </c>
      <c r="GJ121" s="501" t="str">
        <f t="shared" si="135"/>
        <v/>
      </c>
      <c r="GK121" s="501" t="str">
        <f t="shared" si="135"/>
        <v/>
      </c>
      <c r="GL121" s="501" t="str">
        <f t="shared" si="135"/>
        <v/>
      </c>
      <c r="GM121" s="501" t="str">
        <f t="shared" si="135"/>
        <v/>
      </c>
      <c r="GN121" s="501">
        <f t="shared" si="128"/>
        <v>480</v>
      </c>
      <c r="GO121" s="505">
        <f t="shared" si="129"/>
        <v>8</v>
      </c>
    </row>
    <row r="122" spans="178:197" x14ac:dyDescent="0.25">
      <c r="FV122">
        <v>118</v>
      </c>
      <c r="FW122" s="181">
        <f t="shared" si="130"/>
        <v>8.1944444444444445E-2</v>
      </c>
      <c r="FX122" s="501">
        <f t="shared" si="134"/>
        <v>80</v>
      </c>
      <c r="FY122" s="501">
        <f t="shared" si="135"/>
        <v>80</v>
      </c>
      <c r="FZ122" s="501" t="str">
        <f t="shared" si="135"/>
        <v/>
      </c>
      <c r="GA122" s="501" t="str">
        <f t="shared" si="135"/>
        <v/>
      </c>
      <c r="GB122" s="501" t="str">
        <f t="shared" si="135"/>
        <v/>
      </c>
      <c r="GC122" s="501" t="str">
        <f t="shared" si="135"/>
        <v/>
      </c>
      <c r="GD122" s="501">
        <f t="shared" si="131"/>
        <v>80</v>
      </c>
      <c r="GE122" s="501">
        <f t="shared" si="135"/>
        <v>80</v>
      </c>
      <c r="GF122" s="501">
        <f t="shared" si="135"/>
        <v>80</v>
      </c>
      <c r="GG122" s="501">
        <f t="shared" si="135"/>
        <v>80</v>
      </c>
      <c r="GH122" s="501" t="str">
        <f t="shared" si="135"/>
        <v/>
      </c>
      <c r="GI122" s="501" t="str">
        <f t="shared" si="135"/>
        <v/>
      </c>
      <c r="GJ122" s="501" t="str">
        <f t="shared" si="135"/>
        <v/>
      </c>
      <c r="GK122" s="501" t="str">
        <f t="shared" si="135"/>
        <v/>
      </c>
      <c r="GL122" s="501" t="str">
        <f t="shared" si="135"/>
        <v/>
      </c>
      <c r="GM122" s="501" t="str">
        <f t="shared" si="135"/>
        <v/>
      </c>
      <c r="GN122" s="501">
        <f t="shared" si="128"/>
        <v>480</v>
      </c>
      <c r="GO122" s="505">
        <f t="shared" si="129"/>
        <v>8</v>
      </c>
    </row>
    <row r="123" spans="178:197" x14ac:dyDescent="0.25">
      <c r="FV123">
        <v>119</v>
      </c>
      <c r="FW123" s="181">
        <f t="shared" si="130"/>
        <v>8.2638888888888887E-2</v>
      </c>
      <c r="FX123" s="501">
        <f t="shared" si="134"/>
        <v>80</v>
      </c>
      <c r="FY123" s="501">
        <f t="shared" si="135"/>
        <v>80</v>
      </c>
      <c r="FZ123" s="501" t="str">
        <f t="shared" si="135"/>
        <v/>
      </c>
      <c r="GA123" s="501" t="str">
        <f t="shared" si="135"/>
        <v/>
      </c>
      <c r="GB123" s="501" t="str">
        <f t="shared" si="135"/>
        <v/>
      </c>
      <c r="GC123" s="501" t="str">
        <f t="shared" si="135"/>
        <v/>
      </c>
      <c r="GD123" s="501">
        <f t="shared" si="131"/>
        <v>80</v>
      </c>
      <c r="GE123" s="501">
        <f t="shared" si="135"/>
        <v>80</v>
      </c>
      <c r="GF123" s="501">
        <f t="shared" si="135"/>
        <v>80</v>
      </c>
      <c r="GG123" s="501">
        <f t="shared" si="135"/>
        <v>80</v>
      </c>
      <c r="GH123" s="501" t="str">
        <f t="shared" si="135"/>
        <v/>
      </c>
      <c r="GI123" s="501" t="str">
        <f t="shared" si="135"/>
        <v/>
      </c>
      <c r="GJ123" s="501" t="str">
        <f t="shared" si="135"/>
        <v/>
      </c>
      <c r="GK123" s="501" t="str">
        <f t="shared" si="135"/>
        <v/>
      </c>
      <c r="GL123" s="501" t="str">
        <f t="shared" si="135"/>
        <v/>
      </c>
      <c r="GM123" s="501" t="str">
        <f t="shared" si="135"/>
        <v/>
      </c>
      <c r="GN123" s="501">
        <f t="shared" si="128"/>
        <v>480</v>
      </c>
      <c r="GO123" s="505">
        <f t="shared" si="129"/>
        <v>8</v>
      </c>
    </row>
    <row r="124" spans="178:197" x14ac:dyDescent="0.25">
      <c r="FV124">
        <v>120</v>
      </c>
      <c r="FW124" s="181">
        <f t="shared" si="130"/>
        <v>8.3333333333333329E-2</v>
      </c>
      <c r="FX124" s="501">
        <f t="shared" si="134"/>
        <v>80</v>
      </c>
      <c r="FY124" s="501">
        <f t="shared" si="135"/>
        <v>80</v>
      </c>
      <c r="FZ124" s="501" t="str">
        <f t="shared" si="135"/>
        <v/>
      </c>
      <c r="GA124" s="501" t="str">
        <f t="shared" si="135"/>
        <v/>
      </c>
      <c r="GB124" s="501" t="str">
        <f t="shared" si="135"/>
        <v/>
      </c>
      <c r="GC124" s="501" t="str">
        <f t="shared" si="135"/>
        <v/>
      </c>
      <c r="GD124" s="501">
        <f t="shared" si="131"/>
        <v>80</v>
      </c>
      <c r="GE124" s="501">
        <f t="shared" si="135"/>
        <v>80</v>
      </c>
      <c r="GF124" s="501">
        <f t="shared" si="135"/>
        <v>80</v>
      </c>
      <c r="GG124" s="501">
        <f t="shared" si="135"/>
        <v>80</v>
      </c>
      <c r="GH124" s="501" t="str">
        <f t="shared" si="135"/>
        <v/>
      </c>
      <c r="GI124" s="501" t="str">
        <f t="shared" si="135"/>
        <v/>
      </c>
      <c r="GJ124" s="501" t="str">
        <f t="shared" si="135"/>
        <v/>
      </c>
      <c r="GK124" s="501" t="str">
        <f t="shared" si="135"/>
        <v/>
      </c>
      <c r="GL124" s="501" t="str">
        <f t="shared" si="135"/>
        <v/>
      </c>
      <c r="GM124" s="501" t="str">
        <f t="shared" si="135"/>
        <v/>
      </c>
      <c r="GN124" s="501">
        <f t="shared" si="128"/>
        <v>480</v>
      </c>
      <c r="GO124" s="505">
        <f t="shared" si="129"/>
        <v>8</v>
      </c>
    </row>
    <row r="125" spans="178:197" x14ac:dyDescent="0.25">
      <c r="FV125">
        <v>121</v>
      </c>
      <c r="FW125" s="181">
        <f t="shared" si="130"/>
        <v>8.4027777777777785E-2</v>
      </c>
      <c r="FX125" s="501">
        <f t="shared" si="134"/>
        <v>80</v>
      </c>
      <c r="FY125" s="501">
        <f t="shared" si="135"/>
        <v>80</v>
      </c>
      <c r="FZ125" s="501" t="str">
        <f t="shared" si="135"/>
        <v/>
      </c>
      <c r="GA125" s="501" t="str">
        <f t="shared" si="135"/>
        <v/>
      </c>
      <c r="GB125" s="501" t="str">
        <f t="shared" si="135"/>
        <v/>
      </c>
      <c r="GC125" s="501" t="str">
        <f t="shared" si="135"/>
        <v/>
      </c>
      <c r="GD125" s="501">
        <f t="shared" si="131"/>
        <v>80</v>
      </c>
      <c r="GE125" s="501">
        <f t="shared" si="135"/>
        <v>80</v>
      </c>
      <c r="GF125" s="501">
        <f t="shared" si="135"/>
        <v>80</v>
      </c>
      <c r="GG125" s="501">
        <f t="shared" si="135"/>
        <v>80</v>
      </c>
      <c r="GH125" s="501" t="str">
        <f t="shared" si="135"/>
        <v/>
      </c>
      <c r="GI125" s="501" t="str">
        <f t="shared" si="135"/>
        <v/>
      </c>
      <c r="GJ125" s="501" t="str">
        <f t="shared" si="135"/>
        <v/>
      </c>
      <c r="GK125" s="501" t="str">
        <f t="shared" si="135"/>
        <v/>
      </c>
      <c r="GL125" s="501" t="str">
        <f t="shared" si="135"/>
        <v/>
      </c>
      <c r="GM125" s="501" t="str">
        <f t="shared" si="135"/>
        <v/>
      </c>
      <c r="GN125" s="501">
        <f t="shared" si="128"/>
        <v>480</v>
      </c>
      <c r="GO125" s="505">
        <f t="shared" si="129"/>
        <v>8</v>
      </c>
    </row>
    <row r="126" spans="178:197" x14ac:dyDescent="0.25">
      <c r="FV126">
        <v>122</v>
      </c>
      <c r="FW126" s="181">
        <f t="shared" si="130"/>
        <v>8.4722222222222213E-2</v>
      </c>
      <c r="FX126" s="501" t="str">
        <f t="shared" si="134"/>
        <v/>
      </c>
      <c r="FY126" s="501">
        <f t="shared" si="135"/>
        <v>80</v>
      </c>
      <c r="FZ126" s="501" t="str">
        <f t="shared" si="135"/>
        <v/>
      </c>
      <c r="GA126" s="501" t="str">
        <f t="shared" si="135"/>
        <v/>
      </c>
      <c r="GB126" s="501" t="str">
        <f t="shared" si="135"/>
        <v/>
      </c>
      <c r="GC126" s="501" t="str">
        <f t="shared" si="135"/>
        <v/>
      </c>
      <c r="GD126" s="501">
        <f t="shared" si="131"/>
        <v>80</v>
      </c>
      <c r="GE126" s="501">
        <f t="shared" si="135"/>
        <v>80</v>
      </c>
      <c r="GF126" s="501">
        <f t="shared" si="135"/>
        <v>80</v>
      </c>
      <c r="GG126" s="501">
        <f t="shared" si="135"/>
        <v>80</v>
      </c>
      <c r="GH126" s="501" t="str">
        <f t="shared" si="135"/>
        <v/>
      </c>
      <c r="GI126" s="501">
        <f t="shared" si="135"/>
        <v>80</v>
      </c>
      <c r="GJ126" s="501" t="str">
        <f t="shared" si="135"/>
        <v/>
      </c>
      <c r="GK126" s="501" t="str">
        <f t="shared" si="135"/>
        <v/>
      </c>
      <c r="GL126" s="501" t="str">
        <f t="shared" si="135"/>
        <v/>
      </c>
      <c r="GM126" s="501" t="str">
        <f t="shared" si="135"/>
        <v/>
      </c>
      <c r="GN126" s="501">
        <f t="shared" si="128"/>
        <v>480</v>
      </c>
      <c r="GO126" s="505">
        <f t="shared" si="129"/>
        <v>8</v>
      </c>
    </row>
    <row r="127" spans="178:197" x14ac:dyDescent="0.25">
      <c r="FV127">
        <v>123</v>
      </c>
      <c r="FW127" s="181">
        <f t="shared" si="130"/>
        <v>8.5416666666666669E-2</v>
      </c>
      <c r="FX127" s="501" t="str">
        <f t="shared" si="134"/>
        <v/>
      </c>
      <c r="FY127" s="501">
        <f t="shared" si="135"/>
        <v>80</v>
      </c>
      <c r="FZ127" s="501" t="str">
        <f t="shared" si="135"/>
        <v/>
      </c>
      <c r="GA127" s="501" t="str">
        <f t="shared" si="135"/>
        <v/>
      </c>
      <c r="GB127" s="501" t="str">
        <f t="shared" si="135"/>
        <v/>
      </c>
      <c r="GC127" s="501" t="str">
        <f t="shared" si="135"/>
        <v/>
      </c>
      <c r="GD127" s="501">
        <f t="shared" si="131"/>
        <v>80</v>
      </c>
      <c r="GE127" s="501">
        <f t="shared" si="135"/>
        <v>80</v>
      </c>
      <c r="GF127" s="501">
        <f t="shared" si="135"/>
        <v>80</v>
      </c>
      <c r="GG127" s="501">
        <f t="shared" si="135"/>
        <v>80</v>
      </c>
      <c r="GH127" s="501" t="str">
        <f t="shared" si="135"/>
        <v/>
      </c>
      <c r="GI127" s="501">
        <f t="shared" si="135"/>
        <v>80</v>
      </c>
      <c r="GJ127" s="501" t="str">
        <f t="shared" si="135"/>
        <v/>
      </c>
      <c r="GK127" s="501" t="str">
        <f t="shared" si="135"/>
        <v/>
      </c>
      <c r="GL127" s="501" t="str">
        <f t="shared" si="135"/>
        <v/>
      </c>
      <c r="GM127" s="501" t="str">
        <f t="shared" si="135"/>
        <v/>
      </c>
      <c r="GN127" s="501">
        <f t="shared" si="128"/>
        <v>480</v>
      </c>
      <c r="GO127" s="505">
        <f t="shared" si="129"/>
        <v>8</v>
      </c>
    </row>
    <row r="128" spans="178:197" x14ac:dyDescent="0.25">
      <c r="FV128">
        <v>124</v>
      </c>
      <c r="FW128" s="181">
        <f t="shared" si="130"/>
        <v>8.611111111111111E-2</v>
      </c>
      <c r="FX128" s="501" t="str">
        <f t="shared" si="134"/>
        <v/>
      </c>
      <c r="FY128" s="501">
        <f t="shared" si="135"/>
        <v>80</v>
      </c>
      <c r="FZ128" s="501" t="str">
        <f t="shared" si="135"/>
        <v/>
      </c>
      <c r="GA128" s="501" t="str">
        <f t="shared" si="135"/>
        <v/>
      </c>
      <c r="GB128" s="501" t="str">
        <f t="shared" si="135"/>
        <v/>
      </c>
      <c r="GC128" s="501" t="str">
        <f t="shared" si="135"/>
        <v/>
      </c>
      <c r="GD128" s="501">
        <f t="shared" si="131"/>
        <v>80</v>
      </c>
      <c r="GE128" s="501">
        <f t="shared" si="135"/>
        <v>80</v>
      </c>
      <c r="GF128" s="501">
        <f t="shared" si="135"/>
        <v>80</v>
      </c>
      <c r="GG128" s="501">
        <f t="shared" si="135"/>
        <v>80</v>
      </c>
      <c r="GH128" s="501" t="str">
        <f t="shared" si="135"/>
        <v/>
      </c>
      <c r="GI128" s="501">
        <f t="shared" si="135"/>
        <v>80</v>
      </c>
      <c r="GJ128" s="501" t="str">
        <f t="shared" si="135"/>
        <v/>
      </c>
      <c r="GK128" s="501" t="str">
        <f t="shared" si="135"/>
        <v/>
      </c>
      <c r="GL128" s="501" t="str">
        <f t="shared" si="135"/>
        <v/>
      </c>
      <c r="GM128" s="501" t="str">
        <f t="shared" si="135"/>
        <v/>
      </c>
      <c r="GN128" s="501">
        <f t="shared" si="128"/>
        <v>480</v>
      </c>
      <c r="GO128" s="505">
        <f t="shared" si="129"/>
        <v>8</v>
      </c>
    </row>
    <row r="129" spans="178:197" x14ac:dyDescent="0.25">
      <c r="FV129">
        <v>125</v>
      </c>
      <c r="FW129" s="181">
        <f t="shared" si="130"/>
        <v>8.6805555555555552E-2</v>
      </c>
      <c r="FX129" s="501" t="str">
        <f t="shared" si="134"/>
        <v/>
      </c>
      <c r="FY129" s="501">
        <f t="shared" si="135"/>
        <v>80</v>
      </c>
      <c r="FZ129" s="501" t="str">
        <f t="shared" si="135"/>
        <v/>
      </c>
      <c r="GA129" s="501" t="str">
        <f t="shared" si="135"/>
        <v/>
      </c>
      <c r="GB129" s="501" t="str">
        <f t="shared" si="135"/>
        <v/>
      </c>
      <c r="GC129" s="501" t="str">
        <f t="shared" si="135"/>
        <v/>
      </c>
      <c r="GD129" s="501">
        <f t="shared" si="131"/>
        <v>80</v>
      </c>
      <c r="GE129" s="501">
        <f t="shared" si="135"/>
        <v>80</v>
      </c>
      <c r="GF129" s="501">
        <f t="shared" si="135"/>
        <v>80</v>
      </c>
      <c r="GG129" s="501">
        <f t="shared" si="135"/>
        <v>80</v>
      </c>
      <c r="GH129" s="501" t="str">
        <f t="shared" si="135"/>
        <v/>
      </c>
      <c r="GI129" s="501">
        <f t="shared" si="135"/>
        <v>80</v>
      </c>
      <c r="GJ129" s="501" t="str">
        <f t="shared" si="135"/>
        <v/>
      </c>
      <c r="GK129" s="501" t="str">
        <f t="shared" si="135"/>
        <v/>
      </c>
      <c r="GL129" s="501" t="str">
        <f t="shared" si="135"/>
        <v/>
      </c>
      <c r="GM129" s="501" t="str">
        <f t="shared" si="135"/>
        <v/>
      </c>
      <c r="GN129" s="501">
        <f t="shared" si="128"/>
        <v>480</v>
      </c>
      <c r="GO129" s="505">
        <f t="shared" si="129"/>
        <v>8</v>
      </c>
    </row>
    <row r="130" spans="178:197" x14ac:dyDescent="0.25">
      <c r="FV130">
        <v>126</v>
      </c>
      <c r="FW130" s="181">
        <f t="shared" si="130"/>
        <v>8.7499999999999994E-2</v>
      </c>
      <c r="FX130" s="501" t="str">
        <f t="shared" si="134"/>
        <v/>
      </c>
      <c r="FY130" s="501">
        <f t="shared" si="135"/>
        <v>80</v>
      </c>
      <c r="FZ130" s="501" t="str">
        <f t="shared" si="135"/>
        <v/>
      </c>
      <c r="GA130" s="501" t="str">
        <f t="shared" si="135"/>
        <v/>
      </c>
      <c r="GB130" s="501" t="str">
        <f t="shared" si="135"/>
        <v/>
      </c>
      <c r="GC130" s="501" t="str">
        <f t="shared" si="135"/>
        <v/>
      </c>
      <c r="GD130" s="501">
        <f t="shared" si="131"/>
        <v>80</v>
      </c>
      <c r="GE130" s="501">
        <f t="shared" si="135"/>
        <v>80</v>
      </c>
      <c r="GF130" s="501">
        <f t="shared" si="135"/>
        <v>80</v>
      </c>
      <c r="GG130" s="501">
        <f t="shared" si="135"/>
        <v>80</v>
      </c>
      <c r="GH130" s="501" t="str">
        <f t="shared" si="135"/>
        <v/>
      </c>
      <c r="GI130" s="501">
        <f t="shared" si="135"/>
        <v>80</v>
      </c>
      <c r="GJ130" s="501" t="str">
        <f t="shared" si="135"/>
        <v/>
      </c>
      <c r="GK130" s="501" t="str">
        <f t="shared" si="135"/>
        <v/>
      </c>
      <c r="GL130" s="501" t="str">
        <f t="shared" si="135"/>
        <v/>
      </c>
      <c r="GM130" s="501" t="str">
        <f t="shared" si="135"/>
        <v/>
      </c>
      <c r="GN130" s="501">
        <f t="shared" si="128"/>
        <v>480</v>
      </c>
      <c r="GO130" s="505">
        <f t="shared" si="129"/>
        <v>8</v>
      </c>
    </row>
    <row r="131" spans="178:197" x14ac:dyDescent="0.25">
      <c r="FV131">
        <v>127</v>
      </c>
      <c r="FW131" s="181">
        <f t="shared" si="130"/>
        <v>8.819444444444445E-2</v>
      </c>
      <c r="FX131" s="501" t="str">
        <f t="shared" si="134"/>
        <v/>
      </c>
      <c r="FY131" s="501">
        <f t="shared" si="135"/>
        <v>80</v>
      </c>
      <c r="FZ131" s="501" t="str">
        <f t="shared" si="135"/>
        <v/>
      </c>
      <c r="GA131" s="501" t="str">
        <f t="shared" si="135"/>
        <v/>
      </c>
      <c r="GB131" s="501" t="str">
        <f t="shared" si="135"/>
        <v/>
      </c>
      <c r="GC131" s="501" t="str">
        <f t="shared" si="135"/>
        <v/>
      </c>
      <c r="GD131" s="501">
        <f t="shared" si="131"/>
        <v>80</v>
      </c>
      <c r="GE131" s="501">
        <f t="shared" si="135"/>
        <v>80</v>
      </c>
      <c r="GF131" s="501">
        <f t="shared" si="135"/>
        <v>80</v>
      </c>
      <c r="GG131" s="501">
        <f t="shared" si="135"/>
        <v>80</v>
      </c>
      <c r="GH131" s="501" t="str">
        <f t="shared" si="135"/>
        <v/>
      </c>
      <c r="GI131" s="501">
        <f t="shared" si="135"/>
        <v>80</v>
      </c>
      <c r="GJ131" s="501" t="str">
        <f t="shared" si="135"/>
        <v/>
      </c>
      <c r="GK131" s="501" t="str">
        <f t="shared" si="135"/>
        <v/>
      </c>
      <c r="GL131" s="501" t="str">
        <f t="shared" si="135"/>
        <v/>
      </c>
      <c r="GM131" s="501" t="str">
        <f t="shared" si="135"/>
        <v/>
      </c>
      <c r="GN131" s="501">
        <f t="shared" si="128"/>
        <v>480</v>
      </c>
      <c r="GO131" s="505">
        <f t="shared" si="129"/>
        <v>8</v>
      </c>
    </row>
    <row r="132" spans="178:197" x14ac:dyDescent="0.25">
      <c r="FV132">
        <v>128</v>
      </c>
      <c r="FW132" s="181">
        <f t="shared" si="130"/>
        <v>8.8888888888888878E-2</v>
      </c>
      <c r="FX132" s="501" t="str">
        <f t="shared" si="134"/>
        <v/>
      </c>
      <c r="FY132" s="501">
        <f t="shared" si="135"/>
        <v>80</v>
      </c>
      <c r="FZ132" s="501" t="str">
        <f t="shared" si="135"/>
        <v/>
      </c>
      <c r="GA132" s="501" t="str">
        <f t="shared" si="135"/>
        <v/>
      </c>
      <c r="GB132" s="501" t="str">
        <f t="shared" si="135"/>
        <v/>
      </c>
      <c r="GC132" s="501" t="str">
        <f t="shared" si="135"/>
        <v/>
      </c>
      <c r="GD132" s="501">
        <f t="shared" si="131"/>
        <v>80</v>
      </c>
      <c r="GE132" s="501">
        <f t="shared" si="135"/>
        <v>80</v>
      </c>
      <c r="GF132" s="501">
        <f t="shared" si="135"/>
        <v>80</v>
      </c>
      <c r="GG132" s="501">
        <f t="shared" si="135"/>
        <v>80</v>
      </c>
      <c r="GH132" s="501" t="str">
        <f t="shared" si="135"/>
        <v/>
      </c>
      <c r="GI132" s="501">
        <f t="shared" si="135"/>
        <v>80</v>
      </c>
      <c r="GJ132" s="501" t="str">
        <f t="shared" si="135"/>
        <v/>
      </c>
      <c r="GK132" s="501" t="str">
        <f t="shared" si="135"/>
        <v/>
      </c>
      <c r="GL132" s="501" t="str">
        <f t="shared" si="135"/>
        <v/>
      </c>
      <c r="GM132" s="501" t="str">
        <f t="shared" si="135"/>
        <v/>
      </c>
      <c r="GN132" s="501">
        <f t="shared" si="128"/>
        <v>480</v>
      </c>
      <c r="GO132" s="505">
        <f t="shared" si="129"/>
        <v>8</v>
      </c>
    </row>
    <row r="133" spans="178:197" x14ac:dyDescent="0.25">
      <c r="FV133">
        <v>129</v>
      </c>
      <c r="FW133" s="181">
        <f t="shared" si="130"/>
        <v>8.9583333333333334E-2</v>
      </c>
      <c r="FX133" s="501" t="str">
        <f t="shared" si="134"/>
        <v/>
      </c>
      <c r="FY133" s="501">
        <f t="shared" si="135"/>
        <v>80</v>
      </c>
      <c r="FZ133" s="501" t="str">
        <f t="shared" si="135"/>
        <v/>
      </c>
      <c r="GA133" s="501" t="str">
        <f t="shared" si="135"/>
        <v/>
      </c>
      <c r="GB133" s="501" t="str">
        <f t="shared" si="135"/>
        <v/>
      </c>
      <c r="GC133" s="501" t="str">
        <f t="shared" si="135"/>
        <v/>
      </c>
      <c r="GD133" s="501">
        <f t="shared" si="131"/>
        <v>80</v>
      </c>
      <c r="GE133" s="501">
        <f t="shared" si="135"/>
        <v>80</v>
      </c>
      <c r="GF133" s="501">
        <f t="shared" si="135"/>
        <v>80</v>
      </c>
      <c r="GG133" s="501">
        <f t="shared" si="135"/>
        <v>80</v>
      </c>
      <c r="GH133" s="501" t="str">
        <f t="shared" si="135"/>
        <v/>
      </c>
      <c r="GI133" s="501">
        <f t="shared" si="135"/>
        <v>80</v>
      </c>
      <c r="GJ133" s="501" t="str">
        <f t="shared" si="135"/>
        <v/>
      </c>
      <c r="GK133" s="501" t="str">
        <f t="shared" si="135"/>
        <v/>
      </c>
      <c r="GL133" s="501" t="str">
        <f t="shared" si="135"/>
        <v/>
      </c>
      <c r="GM133" s="501" t="str">
        <f t="shared" si="135"/>
        <v/>
      </c>
      <c r="GN133" s="501">
        <f t="shared" ref="GN133:GN196" si="136">SUM(FX133:GM133)</f>
        <v>480</v>
      </c>
      <c r="GO133" s="505">
        <f t="shared" ref="GO133:GO196" si="137">GN133/60</f>
        <v>8</v>
      </c>
    </row>
    <row r="134" spans="178:197" x14ac:dyDescent="0.25">
      <c r="FV134">
        <v>130</v>
      </c>
      <c r="FW134" s="181">
        <f t="shared" ref="FW134:FW197" si="138">$FW$4+(FV134/24/60)</f>
        <v>9.0277777777777776E-2</v>
      </c>
      <c r="FX134" s="501" t="str">
        <f t="shared" si="134"/>
        <v/>
      </c>
      <c r="FY134" s="501">
        <f t="shared" si="135"/>
        <v>80</v>
      </c>
      <c r="FZ134" s="501" t="str">
        <f t="shared" si="135"/>
        <v/>
      </c>
      <c r="GA134" s="501" t="str">
        <f t="shared" si="135"/>
        <v/>
      </c>
      <c r="GB134" s="501" t="str">
        <f t="shared" si="135"/>
        <v/>
      </c>
      <c r="GC134" s="501" t="str">
        <f t="shared" si="135"/>
        <v/>
      </c>
      <c r="GD134" s="501">
        <f t="shared" si="131"/>
        <v>80</v>
      </c>
      <c r="GE134" s="501">
        <f t="shared" si="135"/>
        <v>80</v>
      </c>
      <c r="GF134" s="501">
        <f t="shared" si="135"/>
        <v>80</v>
      </c>
      <c r="GG134" s="501">
        <f t="shared" si="135"/>
        <v>80</v>
      </c>
      <c r="GH134" s="501" t="str">
        <f t="shared" si="135"/>
        <v/>
      </c>
      <c r="GI134" s="501">
        <f t="shared" si="135"/>
        <v>80</v>
      </c>
      <c r="GJ134" s="501" t="str">
        <f t="shared" si="135"/>
        <v/>
      </c>
      <c r="GK134" s="501" t="str">
        <f t="shared" si="135"/>
        <v/>
      </c>
      <c r="GL134" s="501" t="str">
        <f t="shared" si="135"/>
        <v/>
      </c>
      <c r="GM134" s="501" t="str">
        <f t="shared" si="135"/>
        <v/>
      </c>
      <c r="GN134" s="501">
        <f t="shared" si="136"/>
        <v>480</v>
      </c>
      <c r="GO134" s="505">
        <f t="shared" si="137"/>
        <v>8</v>
      </c>
    </row>
    <row r="135" spans="178:197" x14ac:dyDescent="0.25">
      <c r="FV135">
        <v>131</v>
      </c>
      <c r="FW135" s="181">
        <f t="shared" si="138"/>
        <v>9.0972222222222218E-2</v>
      </c>
      <c r="FX135" s="501" t="str">
        <f t="shared" si="134"/>
        <v/>
      </c>
      <c r="FY135" s="501">
        <f t="shared" si="135"/>
        <v>80</v>
      </c>
      <c r="FZ135" s="501" t="str">
        <f t="shared" si="135"/>
        <v/>
      </c>
      <c r="GA135" s="501" t="str">
        <f t="shared" si="135"/>
        <v/>
      </c>
      <c r="GB135" s="501" t="str">
        <f t="shared" si="135"/>
        <v/>
      </c>
      <c r="GC135" s="501" t="str">
        <f t="shared" si="135"/>
        <v/>
      </c>
      <c r="GD135" s="501">
        <f t="shared" si="131"/>
        <v>80</v>
      </c>
      <c r="GE135" s="501">
        <f t="shared" si="135"/>
        <v>80</v>
      </c>
      <c r="GF135" s="501">
        <f t="shared" si="135"/>
        <v>80</v>
      </c>
      <c r="GG135" s="501">
        <f t="shared" si="135"/>
        <v>80</v>
      </c>
      <c r="GH135" s="501" t="str">
        <f t="shared" si="135"/>
        <v/>
      </c>
      <c r="GI135" s="501">
        <f t="shared" si="135"/>
        <v>80</v>
      </c>
      <c r="GJ135" s="501" t="str">
        <f t="shared" si="135"/>
        <v/>
      </c>
      <c r="GK135" s="501" t="str">
        <f t="shared" si="135"/>
        <v/>
      </c>
      <c r="GL135" s="501" t="str">
        <f t="shared" si="135"/>
        <v/>
      </c>
      <c r="GM135" s="501" t="str">
        <f t="shared" ref="FY135:GM152" si="139">IF(AND(OR($FW135&gt;INDEX($FT$4:$FT$19,MATCH(GM$3,$FO$4:$FO$19,0)),$FW135=INDEX($FT$4:$FT$19,MATCH(GM$3,$FO$4:$FO$19,0))),$FW135+(0.000000001/60/24)&lt;INDEX($FU$4:$FU$19,MATCH(GM$3,$FO$4:$FO$19,0))),80,"")</f>
        <v/>
      </c>
      <c r="GN135" s="501">
        <f t="shared" si="136"/>
        <v>480</v>
      </c>
      <c r="GO135" s="505">
        <f t="shared" si="137"/>
        <v>8</v>
      </c>
    </row>
    <row r="136" spans="178:197" x14ac:dyDescent="0.25">
      <c r="FV136">
        <v>132</v>
      </c>
      <c r="FW136" s="181">
        <f t="shared" si="138"/>
        <v>9.166666666666666E-2</v>
      </c>
      <c r="FX136" s="501" t="str">
        <f t="shared" si="134"/>
        <v/>
      </c>
      <c r="FY136" s="501">
        <f t="shared" si="139"/>
        <v>80</v>
      </c>
      <c r="FZ136" s="501" t="str">
        <f t="shared" si="139"/>
        <v/>
      </c>
      <c r="GA136" s="501" t="str">
        <f t="shared" si="139"/>
        <v/>
      </c>
      <c r="GB136" s="501" t="str">
        <f t="shared" si="139"/>
        <v/>
      </c>
      <c r="GC136" s="501" t="str">
        <f t="shared" si="139"/>
        <v/>
      </c>
      <c r="GD136" s="501">
        <f t="shared" si="131"/>
        <v>80</v>
      </c>
      <c r="GE136" s="501">
        <f t="shared" si="139"/>
        <v>80</v>
      </c>
      <c r="GF136" s="501">
        <f t="shared" si="139"/>
        <v>80</v>
      </c>
      <c r="GG136" s="501">
        <f t="shared" si="139"/>
        <v>80</v>
      </c>
      <c r="GH136" s="501" t="str">
        <f t="shared" si="139"/>
        <v/>
      </c>
      <c r="GI136" s="501">
        <f t="shared" si="139"/>
        <v>80</v>
      </c>
      <c r="GJ136" s="501" t="str">
        <f t="shared" si="139"/>
        <v/>
      </c>
      <c r="GK136" s="501" t="str">
        <f t="shared" si="139"/>
        <v/>
      </c>
      <c r="GL136" s="501" t="str">
        <f t="shared" si="139"/>
        <v/>
      </c>
      <c r="GM136" s="501" t="str">
        <f t="shared" si="139"/>
        <v/>
      </c>
      <c r="GN136" s="501">
        <f t="shared" si="136"/>
        <v>480</v>
      </c>
      <c r="GO136" s="505">
        <f t="shared" si="137"/>
        <v>8</v>
      </c>
    </row>
    <row r="137" spans="178:197" x14ac:dyDescent="0.25">
      <c r="FV137">
        <v>133</v>
      </c>
      <c r="FW137" s="181">
        <f t="shared" si="138"/>
        <v>9.2361111111111116E-2</v>
      </c>
      <c r="FX137" s="501" t="str">
        <f t="shared" si="134"/>
        <v/>
      </c>
      <c r="FY137" s="501">
        <f t="shared" si="139"/>
        <v>80</v>
      </c>
      <c r="FZ137" s="501" t="str">
        <f t="shared" si="139"/>
        <v/>
      </c>
      <c r="GA137" s="501" t="str">
        <f t="shared" si="139"/>
        <v/>
      </c>
      <c r="GB137" s="501" t="str">
        <f t="shared" si="139"/>
        <v/>
      </c>
      <c r="GC137" s="501" t="str">
        <f t="shared" si="139"/>
        <v/>
      </c>
      <c r="GD137" s="501">
        <f t="shared" si="131"/>
        <v>80</v>
      </c>
      <c r="GE137" s="501">
        <f t="shared" si="139"/>
        <v>80</v>
      </c>
      <c r="GF137" s="501">
        <f t="shared" si="139"/>
        <v>80</v>
      </c>
      <c r="GG137" s="501">
        <f t="shared" si="139"/>
        <v>80</v>
      </c>
      <c r="GH137" s="501" t="str">
        <f t="shared" si="139"/>
        <v/>
      </c>
      <c r="GI137" s="501">
        <f t="shared" si="139"/>
        <v>80</v>
      </c>
      <c r="GJ137" s="501" t="str">
        <f t="shared" si="139"/>
        <v/>
      </c>
      <c r="GK137" s="501" t="str">
        <f t="shared" si="139"/>
        <v/>
      </c>
      <c r="GL137" s="501" t="str">
        <f t="shared" si="139"/>
        <v/>
      </c>
      <c r="GM137" s="501" t="str">
        <f t="shared" si="139"/>
        <v/>
      </c>
      <c r="GN137" s="501">
        <f t="shared" si="136"/>
        <v>480</v>
      </c>
      <c r="GO137" s="505">
        <f t="shared" si="137"/>
        <v>8</v>
      </c>
    </row>
    <row r="138" spans="178:197" x14ac:dyDescent="0.25">
      <c r="FV138">
        <v>134</v>
      </c>
      <c r="FW138" s="181">
        <f t="shared" si="138"/>
        <v>9.3055555555555544E-2</v>
      </c>
      <c r="FX138" s="501" t="str">
        <f t="shared" si="134"/>
        <v/>
      </c>
      <c r="FY138" s="501">
        <f t="shared" si="139"/>
        <v>80</v>
      </c>
      <c r="FZ138" s="501" t="str">
        <f t="shared" si="139"/>
        <v/>
      </c>
      <c r="GA138" s="501" t="str">
        <f t="shared" si="139"/>
        <v/>
      </c>
      <c r="GB138" s="501" t="str">
        <f t="shared" si="139"/>
        <v/>
      </c>
      <c r="GC138" s="501" t="str">
        <f t="shared" si="139"/>
        <v/>
      </c>
      <c r="GD138" s="501">
        <v>80</v>
      </c>
      <c r="GE138" s="501">
        <f t="shared" si="139"/>
        <v>80</v>
      </c>
      <c r="GF138" s="501">
        <f t="shared" si="139"/>
        <v>80</v>
      </c>
      <c r="GG138" s="501">
        <f t="shared" si="139"/>
        <v>80</v>
      </c>
      <c r="GH138" s="501" t="str">
        <f t="shared" si="139"/>
        <v/>
      </c>
      <c r="GI138" s="501">
        <f t="shared" si="139"/>
        <v>80</v>
      </c>
      <c r="GJ138" s="501" t="str">
        <f t="shared" si="139"/>
        <v/>
      </c>
      <c r="GK138" s="501" t="str">
        <f t="shared" si="139"/>
        <v/>
      </c>
      <c r="GL138" s="501" t="str">
        <f t="shared" si="139"/>
        <v/>
      </c>
      <c r="GM138" s="501" t="str">
        <f t="shared" si="139"/>
        <v/>
      </c>
      <c r="GN138" s="501">
        <f t="shared" si="136"/>
        <v>480</v>
      </c>
      <c r="GO138" s="505">
        <f t="shared" si="137"/>
        <v>8</v>
      </c>
    </row>
    <row r="139" spans="178:197" x14ac:dyDescent="0.25">
      <c r="FV139">
        <v>135</v>
      </c>
      <c r="FW139" s="181">
        <f t="shared" si="138"/>
        <v>9.375E-2</v>
      </c>
      <c r="FX139" s="501" t="str">
        <f t="shared" si="134"/>
        <v/>
      </c>
      <c r="FY139" s="501">
        <f t="shared" si="139"/>
        <v>80</v>
      </c>
      <c r="FZ139" s="501" t="str">
        <f t="shared" si="139"/>
        <v/>
      </c>
      <c r="GA139" s="501" t="str">
        <f t="shared" si="139"/>
        <v/>
      </c>
      <c r="GB139" s="501" t="str">
        <f t="shared" si="139"/>
        <v/>
      </c>
      <c r="GC139" s="501" t="str">
        <f t="shared" si="139"/>
        <v/>
      </c>
      <c r="GD139" s="501">
        <f t="shared" si="131"/>
        <v>80</v>
      </c>
      <c r="GE139" s="501">
        <f t="shared" si="139"/>
        <v>80</v>
      </c>
      <c r="GF139" s="501">
        <f t="shared" si="139"/>
        <v>80</v>
      </c>
      <c r="GG139" s="501">
        <f t="shared" si="139"/>
        <v>80</v>
      </c>
      <c r="GH139" s="501" t="str">
        <f t="shared" si="139"/>
        <v/>
      </c>
      <c r="GI139" s="501">
        <f t="shared" si="139"/>
        <v>80</v>
      </c>
      <c r="GJ139" s="501" t="str">
        <f t="shared" si="139"/>
        <v/>
      </c>
      <c r="GK139" s="501" t="str">
        <f t="shared" si="139"/>
        <v/>
      </c>
      <c r="GL139" s="501" t="str">
        <f t="shared" si="139"/>
        <v/>
      </c>
      <c r="GM139" s="501" t="str">
        <f t="shared" si="139"/>
        <v/>
      </c>
      <c r="GN139" s="501">
        <f t="shared" si="136"/>
        <v>480</v>
      </c>
      <c r="GO139" s="505">
        <f t="shared" si="137"/>
        <v>8</v>
      </c>
    </row>
    <row r="140" spans="178:197" x14ac:dyDescent="0.25">
      <c r="FV140">
        <v>136</v>
      </c>
      <c r="FW140" s="181">
        <f t="shared" si="138"/>
        <v>9.4444444444444456E-2</v>
      </c>
      <c r="FX140" s="501" t="str">
        <f t="shared" si="134"/>
        <v/>
      </c>
      <c r="FY140" s="501">
        <f t="shared" si="139"/>
        <v>80</v>
      </c>
      <c r="FZ140" s="501" t="str">
        <f t="shared" si="139"/>
        <v/>
      </c>
      <c r="GA140" s="501" t="str">
        <f t="shared" si="139"/>
        <v/>
      </c>
      <c r="GB140" s="501" t="str">
        <f t="shared" si="139"/>
        <v/>
      </c>
      <c r="GC140" s="501" t="str">
        <f t="shared" si="139"/>
        <v/>
      </c>
      <c r="GD140" s="501">
        <f t="shared" si="131"/>
        <v>80</v>
      </c>
      <c r="GE140" s="501">
        <f t="shared" si="139"/>
        <v>80</v>
      </c>
      <c r="GF140" s="501">
        <f t="shared" si="139"/>
        <v>80</v>
      </c>
      <c r="GG140" s="501">
        <f t="shared" si="139"/>
        <v>80</v>
      </c>
      <c r="GH140" s="501" t="str">
        <f t="shared" si="139"/>
        <v/>
      </c>
      <c r="GI140" s="501">
        <f t="shared" si="139"/>
        <v>80</v>
      </c>
      <c r="GJ140" s="501" t="str">
        <f t="shared" si="139"/>
        <v/>
      </c>
      <c r="GK140" s="501" t="str">
        <f t="shared" si="139"/>
        <v/>
      </c>
      <c r="GL140" s="501" t="str">
        <f t="shared" si="139"/>
        <v/>
      </c>
      <c r="GM140" s="501" t="str">
        <f t="shared" si="139"/>
        <v/>
      </c>
      <c r="GN140" s="501">
        <f t="shared" si="136"/>
        <v>480</v>
      </c>
      <c r="GO140" s="505">
        <f t="shared" si="137"/>
        <v>8</v>
      </c>
    </row>
    <row r="141" spans="178:197" x14ac:dyDescent="0.25">
      <c r="FV141">
        <v>137</v>
      </c>
      <c r="FW141" s="181">
        <f t="shared" si="138"/>
        <v>9.5138888888888884E-2</v>
      </c>
      <c r="FX141" s="501" t="str">
        <f t="shared" si="134"/>
        <v/>
      </c>
      <c r="FY141" s="501">
        <f t="shared" si="139"/>
        <v>80</v>
      </c>
      <c r="FZ141" s="501" t="str">
        <f t="shared" si="139"/>
        <v/>
      </c>
      <c r="GA141" s="501" t="str">
        <f t="shared" si="139"/>
        <v/>
      </c>
      <c r="GB141" s="501" t="str">
        <f t="shared" si="139"/>
        <v/>
      </c>
      <c r="GC141" s="501" t="str">
        <f t="shared" si="139"/>
        <v/>
      </c>
      <c r="GD141" s="501">
        <f t="shared" si="131"/>
        <v>80</v>
      </c>
      <c r="GE141" s="501">
        <f t="shared" si="139"/>
        <v>80</v>
      </c>
      <c r="GF141" s="501">
        <f t="shared" si="139"/>
        <v>80</v>
      </c>
      <c r="GG141" s="501">
        <f t="shared" si="139"/>
        <v>80</v>
      </c>
      <c r="GH141" s="501" t="str">
        <f t="shared" si="139"/>
        <v/>
      </c>
      <c r="GI141" s="501">
        <f t="shared" si="139"/>
        <v>80</v>
      </c>
      <c r="GJ141" s="501" t="str">
        <f t="shared" si="139"/>
        <v/>
      </c>
      <c r="GK141" s="501" t="str">
        <f t="shared" si="139"/>
        <v/>
      </c>
      <c r="GL141" s="501" t="str">
        <f t="shared" si="139"/>
        <v/>
      </c>
      <c r="GM141" s="501" t="str">
        <f t="shared" si="139"/>
        <v/>
      </c>
      <c r="GN141" s="501">
        <f t="shared" si="136"/>
        <v>480</v>
      </c>
      <c r="GO141" s="505">
        <f t="shared" si="137"/>
        <v>8</v>
      </c>
    </row>
    <row r="142" spans="178:197" x14ac:dyDescent="0.25">
      <c r="FV142">
        <v>138</v>
      </c>
      <c r="FW142" s="181">
        <f t="shared" si="138"/>
        <v>9.583333333333334E-2</v>
      </c>
      <c r="FX142" s="501" t="str">
        <f t="shared" si="134"/>
        <v/>
      </c>
      <c r="FY142" s="501">
        <f t="shared" si="139"/>
        <v>80</v>
      </c>
      <c r="FZ142" s="501" t="str">
        <f t="shared" si="139"/>
        <v/>
      </c>
      <c r="GA142" s="501" t="str">
        <f t="shared" si="139"/>
        <v/>
      </c>
      <c r="GB142" s="501" t="str">
        <f t="shared" si="139"/>
        <v/>
      </c>
      <c r="GC142" s="501" t="str">
        <f t="shared" si="139"/>
        <v/>
      </c>
      <c r="GD142" s="501">
        <f t="shared" si="131"/>
        <v>80</v>
      </c>
      <c r="GE142" s="501">
        <f t="shared" si="139"/>
        <v>80</v>
      </c>
      <c r="GF142" s="501">
        <f t="shared" si="139"/>
        <v>80</v>
      </c>
      <c r="GG142" s="501">
        <f t="shared" si="139"/>
        <v>80</v>
      </c>
      <c r="GH142" s="501" t="str">
        <f t="shared" si="139"/>
        <v/>
      </c>
      <c r="GI142" s="501">
        <f t="shared" si="139"/>
        <v>80</v>
      </c>
      <c r="GJ142" s="501" t="str">
        <f t="shared" si="139"/>
        <v/>
      </c>
      <c r="GK142" s="501" t="str">
        <f t="shared" si="139"/>
        <v/>
      </c>
      <c r="GL142" s="501" t="str">
        <f t="shared" si="139"/>
        <v/>
      </c>
      <c r="GM142" s="501" t="str">
        <f t="shared" si="139"/>
        <v/>
      </c>
      <c r="GN142" s="501">
        <f t="shared" si="136"/>
        <v>480</v>
      </c>
      <c r="GO142" s="505">
        <f t="shared" si="137"/>
        <v>8</v>
      </c>
    </row>
    <row r="143" spans="178:197" x14ac:dyDescent="0.25">
      <c r="FV143">
        <v>139</v>
      </c>
      <c r="FW143" s="181">
        <f t="shared" si="138"/>
        <v>9.6527777777777782E-2</v>
      </c>
      <c r="FX143" s="501" t="str">
        <f t="shared" si="134"/>
        <v/>
      </c>
      <c r="FY143" s="501" t="str">
        <f t="shared" si="139"/>
        <v/>
      </c>
      <c r="FZ143" s="501" t="str">
        <f t="shared" si="139"/>
        <v/>
      </c>
      <c r="GA143" s="501" t="str">
        <f t="shared" si="139"/>
        <v/>
      </c>
      <c r="GB143" s="501" t="str">
        <f t="shared" si="139"/>
        <v/>
      </c>
      <c r="GC143" s="501" t="str">
        <f t="shared" si="139"/>
        <v/>
      </c>
      <c r="GD143" s="501">
        <f t="shared" si="131"/>
        <v>80</v>
      </c>
      <c r="GE143" s="501">
        <f t="shared" si="139"/>
        <v>80</v>
      </c>
      <c r="GF143" s="501">
        <f t="shared" si="139"/>
        <v>80</v>
      </c>
      <c r="GG143" s="501">
        <f t="shared" si="139"/>
        <v>80</v>
      </c>
      <c r="GH143" s="501" t="str">
        <f t="shared" si="139"/>
        <v/>
      </c>
      <c r="GI143" s="501">
        <f t="shared" si="139"/>
        <v>80</v>
      </c>
      <c r="GJ143" s="501">
        <f t="shared" si="139"/>
        <v>80</v>
      </c>
      <c r="GK143" s="501" t="str">
        <f t="shared" si="139"/>
        <v/>
      </c>
      <c r="GL143" s="501" t="str">
        <f t="shared" si="139"/>
        <v/>
      </c>
      <c r="GM143" s="501" t="str">
        <f t="shared" si="139"/>
        <v/>
      </c>
      <c r="GN143" s="501">
        <f t="shared" si="136"/>
        <v>480</v>
      </c>
      <c r="GO143" s="505">
        <f t="shared" si="137"/>
        <v>8</v>
      </c>
    </row>
    <row r="144" spans="178:197" x14ac:dyDescent="0.25">
      <c r="FV144">
        <v>140</v>
      </c>
      <c r="FW144" s="181">
        <f t="shared" si="138"/>
        <v>9.7222222222222224E-2</v>
      </c>
      <c r="FX144" s="501" t="str">
        <f t="shared" si="134"/>
        <v/>
      </c>
      <c r="FY144" s="501" t="str">
        <f t="shared" si="139"/>
        <v/>
      </c>
      <c r="FZ144" s="501" t="str">
        <f t="shared" si="139"/>
        <v/>
      </c>
      <c r="GA144" s="501" t="str">
        <f t="shared" si="139"/>
        <v/>
      </c>
      <c r="GB144" s="501" t="str">
        <f t="shared" si="139"/>
        <v/>
      </c>
      <c r="GC144" s="501" t="str">
        <f t="shared" si="139"/>
        <v/>
      </c>
      <c r="GD144" s="501">
        <f t="shared" si="131"/>
        <v>80</v>
      </c>
      <c r="GE144" s="501">
        <f t="shared" si="139"/>
        <v>80</v>
      </c>
      <c r="GF144" s="501">
        <f t="shared" si="139"/>
        <v>80</v>
      </c>
      <c r="GG144" s="501">
        <f t="shared" si="139"/>
        <v>80</v>
      </c>
      <c r="GH144" s="501" t="str">
        <f t="shared" si="139"/>
        <v/>
      </c>
      <c r="GI144" s="501">
        <f t="shared" si="139"/>
        <v>80</v>
      </c>
      <c r="GJ144" s="501">
        <f t="shared" si="139"/>
        <v>80</v>
      </c>
      <c r="GK144" s="501" t="str">
        <f t="shared" si="139"/>
        <v/>
      </c>
      <c r="GL144" s="501" t="str">
        <f t="shared" si="139"/>
        <v/>
      </c>
      <c r="GM144" s="501" t="str">
        <f t="shared" si="139"/>
        <v/>
      </c>
      <c r="GN144" s="501">
        <f t="shared" si="136"/>
        <v>480</v>
      </c>
      <c r="GO144" s="505">
        <f t="shared" si="137"/>
        <v>8</v>
      </c>
    </row>
    <row r="145" spans="178:197" x14ac:dyDescent="0.25">
      <c r="FV145">
        <v>141</v>
      </c>
      <c r="FW145" s="181">
        <f t="shared" si="138"/>
        <v>9.7916666666666666E-2</v>
      </c>
      <c r="FX145" s="501" t="str">
        <f t="shared" si="134"/>
        <v/>
      </c>
      <c r="FY145" s="501" t="str">
        <f t="shared" si="139"/>
        <v/>
      </c>
      <c r="FZ145" s="501" t="str">
        <f t="shared" si="139"/>
        <v/>
      </c>
      <c r="GA145" s="501" t="str">
        <f t="shared" si="139"/>
        <v/>
      </c>
      <c r="GB145" s="501" t="str">
        <f t="shared" si="139"/>
        <v/>
      </c>
      <c r="GC145" s="501" t="str">
        <f t="shared" si="139"/>
        <v/>
      </c>
      <c r="GD145" s="501">
        <f t="shared" si="131"/>
        <v>80</v>
      </c>
      <c r="GE145" s="501">
        <f t="shared" si="139"/>
        <v>80</v>
      </c>
      <c r="GF145" s="501">
        <f t="shared" si="139"/>
        <v>80</v>
      </c>
      <c r="GG145" s="501">
        <f t="shared" si="139"/>
        <v>80</v>
      </c>
      <c r="GH145" s="501" t="str">
        <f t="shared" si="139"/>
        <v/>
      </c>
      <c r="GI145" s="501">
        <f t="shared" si="139"/>
        <v>80</v>
      </c>
      <c r="GJ145" s="501">
        <f t="shared" si="139"/>
        <v>80</v>
      </c>
      <c r="GK145" s="501" t="str">
        <f t="shared" si="139"/>
        <v/>
      </c>
      <c r="GL145" s="501" t="str">
        <f t="shared" si="139"/>
        <v/>
      </c>
      <c r="GM145" s="501" t="str">
        <f t="shared" si="139"/>
        <v/>
      </c>
      <c r="GN145" s="501">
        <f t="shared" si="136"/>
        <v>480</v>
      </c>
      <c r="GO145" s="505">
        <f t="shared" si="137"/>
        <v>8</v>
      </c>
    </row>
    <row r="146" spans="178:197" x14ac:dyDescent="0.25">
      <c r="FV146">
        <v>142</v>
      </c>
      <c r="FW146" s="181">
        <f t="shared" si="138"/>
        <v>9.8611111111111122E-2</v>
      </c>
      <c r="FX146" s="501" t="str">
        <f t="shared" si="134"/>
        <v/>
      </c>
      <c r="FY146" s="501" t="str">
        <f t="shared" si="139"/>
        <v/>
      </c>
      <c r="FZ146" s="501" t="str">
        <f t="shared" si="139"/>
        <v/>
      </c>
      <c r="GA146" s="501" t="str">
        <f t="shared" si="139"/>
        <v/>
      </c>
      <c r="GB146" s="501" t="str">
        <f t="shared" si="139"/>
        <v/>
      </c>
      <c r="GC146" s="501" t="str">
        <f t="shared" si="139"/>
        <v/>
      </c>
      <c r="GD146" s="501">
        <f t="shared" si="131"/>
        <v>80</v>
      </c>
      <c r="GE146" s="501">
        <f t="shared" si="139"/>
        <v>80</v>
      </c>
      <c r="GF146" s="501">
        <f t="shared" si="139"/>
        <v>80</v>
      </c>
      <c r="GG146" s="501">
        <f t="shared" si="139"/>
        <v>80</v>
      </c>
      <c r="GH146" s="501" t="str">
        <f t="shared" si="139"/>
        <v/>
      </c>
      <c r="GI146" s="501">
        <f t="shared" si="139"/>
        <v>80</v>
      </c>
      <c r="GJ146" s="501">
        <f t="shared" si="139"/>
        <v>80</v>
      </c>
      <c r="GK146" s="501" t="str">
        <f t="shared" si="139"/>
        <v/>
      </c>
      <c r="GL146" s="501" t="str">
        <f t="shared" si="139"/>
        <v/>
      </c>
      <c r="GM146" s="501" t="str">
        <f t="shared" si="139"/>
        <v/>
      </c>
      <c r="GN146" s="501">
        <f t="shared" si="136"/>
        <v>480</v>
      </c>
      <c r="GO146" s="505">
        <f t="shared" si="137"/>
        <v>8</v>
      </c>
    </row>
    <row r="147" spans="178:197" x14ac:dyDescent="0.25">
      <c r="FV147">
        <v>143</v>
      </c>
      <c r="FW147" s="181">
        <f t="shared" si="138"/>
        <v>9.930555555555555E-2</v>
      </c>
      <c r="FX147" s="501" t="str">
        <f t="shared" si="134"/>
        <v/>
      </c>
      <c r="FY147" s="501" t="str">
        <f t="shared" si="139"/>
        <v/>
      </c>
      <c r="FZ147" s="501" t="str">
        <f t="shared" si="139"/>
        <v/>
      </c>
      <c r="GA147" s="501" t="str">
        <f t="shared" si="139"/>
        <v/>
      </c>
      <c r="GB147" s="501" t="str">
        <f t="shared" si="139"/>
        <v/>
      </c>
      <c r="GC147" s="501" t="str">
        <f t="shared" si="139"/>
        <v/>
      </c>
      <c r="GD147" s="501">
        <f t="shared" si="131"/>
        <v>80</v>
      </c>
      <c r="GE147" s="501">
        <f t="shared" si="139"/>
        <v>80</v>
      </c>
      <c r="GF147" s="501">
        <f t="shared" si="139"/>
        <v>80</v>
      </c>
      <c r="GG147" s="501">
        <f t="shared" si="139"/>
        <v>80</v>
      </c>
      <c r="GH147" s="501" t="str">
        <f t="shared" si="139"/>
        <v/>
      </c>
      <c r="GI147" s="501">
        <f t="shared" si="139"/>
        <v>80</v>
      </c>
      <c r="GJ147" s="501">
        <f t="shared" si="139"/>
        <v>80</v>
      </c>
      <c r="GK147" s="501" t="str">
        <f t="shared" si="139"/>
        <v/>
      </c>
      <c r="GL147" s="501" t="str">
        <f t="shared" si="139"/>
        <v/>
      </c>
      <c r="GM147" s="501" t="str">
        <f t="shared" si="139"/>
        <v/>
      </c>
      <c r="GN147" s="501">
        <f t="shared" si="136"/>
        <v>480</v>
      </c>
      <c r="GO147" s="505">
        <f t="shared" si="137"/>
        <v>8</v>
      </c>
    </row>
    <row r="148" spans="178:197" x14ac:dyDescent="0.25">
      <c r="FV148">
        <v>144</v>
      </c>
      <c r="FW148" s="181">
        <f t="shared" si="138"/>
        <v>0.1</v>
      </c>
      <c r="FX148" s="501" t="str">
        <f t="shared" si="134"/>
        <v/>
      </c>
      <c r="FY148" s="501" t="str">
        <f t="shared" si="139"/>
        <v/>
      </c>
      <c r="FZ148" s="501" t="str">
        <f t="shared" si="139"/>
        <v/>
      </c>
      <c r="GA148" s="501" t="str">
        <f t="shared" si="139"/>
        <v/>
      </c>
      <c r="GB148" s="501" t="str">
        <f t="shared" si="139"/>
        <v/>
      </c>
      <c r="GC148" s="501" t="str">
        <f t="shared" si="139"/>
        <v/>
      </c>
      <c r="GD148" s="501">
        <f t="shared" ref="GD148:GD211" si="140">IF(AND(OR($FW148&gt;INDEX($FT$4:$FT$19,MATCH(GD$3,$FO$4:$FO$19,0)),$FW148=INDEX($FT$4:$FT$19,MATCH(GD$3,$FO$4:$FO$19,0))),$FW148+(0.000000001/60/24)&lt;INDEX($FU$4:$FU$19,MATCH(GD$3,$FO$4:$FO$19,0))),80,"")</f>
        <v>80</v>
      </c>
      <c r="GE148" s="501">
        <f t="shared" si="139"/>
        <v>80</v>
      </c>
      <c r="GF148" s="501">
        <f t="shared" si="139"/>
        <v>80</v>
      </c>
      <c r="GG148" s="501">
        <f t="shared" si="139"/>
        <v>80</v>
      </c>
      <c r="GH148" s="501" t="str">
        <f t="shared" si="139"/>
        <v/>
      </c>
      <c r="GI148" s="501">
        <f t="shared" si="139"/>
        <v>80</v>
      </c>
      <c r="GJ148" s="501">
        <f t="shared" si="139"/>
        <v>80</v>
      </c>
      <c r="GK148" s="501" t="str">
        <f t="shared" si="139"/>
        <v/>
      </c>
      <c r="GL148" s="501" t="str">
        <f t="shared" si="139"/>
        <v/>
      </c>
      <c r="GM148" s="501" t="str">
        <f t="shared" si="139"/>
        <v/>
      </c>
      <c r="GN148" s="501">
        <f t="shared" si="136"/>
        <v>480</v>
      </c>
      <c r="GO148" s="505">
        <f t="shared" si="137"/>
        <v>8</v>
      </c>
    </row>
    <row r="149" spans="178:197" x14ac:dyDescent="0.25">
      <c r="FV149">
        <v>145</v>
      </c>
      <c r="FW149" s="181">
        <f t="shared" si="138"/>
        <v>0.10069444444444445</v>
      </c>
      <c r="FX149" s="501" t="str">
        <f t="shared" si="134"/>
        <v/>
      </c>
      <c r="FY149" s="501" t="str">
        <f t="shared" si="139"/>
        <v/>
      </c>
      <c r="FZ149" s="501" t="str">
        <f t="shared" si="139"/>
        <v/>
      </c>
      <c r="GA149" s="501" t="str">
        <f t="shared" si="139"/>
        <v/>
      </c>
      <c r="GB149" s="501" t="str">
        <f t="shared" si="139"/>
        <v/>
      </c>
      <c r="GC149" s="501" t="str">
        <f t="shared" si="139"/>
        <v/>
      </c>
      <c r="GD149" s="501">
        <f t="shared" si="140"/>
        <v>80</v>
      </c>
      <c r="GE149" s="501">
        <f t="shared" si="139"/>
        <v>80</v>
      </c>
      <c r="GF149" s="501">
        <f t="shared" si="139"/>
        <v>80</v>
      </c>
      <c r="GG149" s="501">
        <f t="shared" si="139"/>
        <v>80</v>
      </c>
      <c r="GH149" s="501" t="str">
        <f t="shared" si="139"/>
        <v/>
      </c>
      <c r="GI149" s="501">
        <f t="shared" si="139"/>
        <v>80</v>
      </c>
      <c r="GJ149" s="501">
        <f t="shared" si="139"/>
        <v>80</v>
      </c>
      <c r="GK149" s="501" t="str">
        <f t="shared" si="139"/>
        <v/>
      </c>
      <c r="GL149" s="501" t="str">
        <f t="shared" si="139"/>
        <v/>
      </c>
      <c r="GM149" s="501" t="str">
        <f t="shared" si="139"/>
        <v/>
      </c>
      <c r="GN149" s="501">
        <f t="shared" si="136"/>
        <v>480</v>
      </c>
      <c r="GO149" s="505">
        <f t="shared" si="137"/>
        <v>8</v>
      </c>
    </row>
    <row r="150" spans="178:197" x14ac:dyDescent="0.25">
      <c r="FV150">
        <v>146</v>
      </c>
      <c r="FW150" s="181">
        <f t="shared" si="138"/>
        <v>0.10138888888888889</v>
      </c>
      <c r="FX150" s="501" t="str">
        <f t="shared" si="134"/>
        <v/>
      </c>
      <c r="FY150" s="501" t="str">
        <f t="shared" si="139"/>
        <v/>
      </c>
      <c r="FZ150" s="501" t="str">
        <f t="shared" si="139"/>
        <v/>
      </c>
      <c r="GA150" s="501" t="str">
        <f t="shared" si="139"/>
        <v/>
      </c>
      <c r="GB150" s="501" t="str">
        <f t="shared" si="139"/>
        <v/>
      </c>
      <c r="GC150" s="501" t="str">
        <f t="shared" si="139"/>
        <v/>
      </c>
      <c r="GD150" s="501">
        <f t="shared" si="140"/>
        <v>80</v>
      </c>
      <c r="GE150" s="501">
        <f t="shared" si="139"/>
        <v>80</v>
      </c>
      <c r="GF150" s="501">
        <f t="shared" si="139"/>
        <v>80</v>
      </c>
      <c r="GG150" s="501">
        <f t="shared" si="139"/>
        <v>80</v>
      </c>
      <c r="GH150" s="501" t="str">
        <f t="shared" si="139"/>
        <v/>
      </c>
      <c r="GI150" s="501">
        <f t="shared" si="139"/>
        <v>80</v>
      </c>
      <c r="GJ150" s="501">
        <f t="shared" si="139"/>
        <v>80</v>
      </c>
      <c r="GK150" s="501" t="str">
        <f t="shared" si="139"/>
        <v/>
      </c>
      <c r="GL150" s="501" t="str">
        <f t="shared" si="139"/>
        <v/>
      </c>
      <c r="GM150" s="501" t="str">
        <f t="shared" si="139"/>
        <v/>
      </c>
      <c r="GN150" s="501">
        <f t="shared" si="136"/>
        <v>480</v>
      </c>
      <c r="GO150" s="505">
        <f t="shared" si="137"/>
        <v>8</v>
      </c>
    </row>
    <row r="151" spans="178:197" x14ac:dyDescent="0.25">
      <c r="FV151">
        <v>147</v>
      </c>
      <c r="FW151" s="181">
        <f t="shared" si="138"/>
        <v>0.10208333333333333</v>
      </c>
      <c r="FX151" s="501" t="str">
        <f t="shared" si="134"/>
        <v/>
      </c>
      <c r="FY151" s="501" t="str">
        <f t="shared" si="139"/>
        <v/>
      </c>
      <c r="FZ151" s="501" t="str">
        <f t="shared" si="139"/>
        <v/>
      </c>
      <c r="GA151" s="501" t="str">
        <f t="shared" si="139"/>
        <v/>
      </c>
      <c r="GB151" s="501" t="str">
        <f t="shared" si="139"/>
        <v/>
      </c>
      <c r="GC151" s="501" t="str">
        <f t="shared" si="139"/>
        <v/>
      </c>
      <c r="GD151" s="501">
        <f t="shared" si="140"/>
        <v>80</v>
      </c>
      <c r="GE151" s="501">
        <f t="shared" si="139"/>
        <v>80</v>
      </c>
      <c r="GF151" s="501">
        <f t="shared" si="139"/>
        <v>80</v>
      </c>
      <c r="GG151" s="501">
        <f t="shared" si="139"/>
        <v>80</v>
      </c>
      <c r="GH151" s="501" t="str">
        <f t="shared" si="139"/>
        <v/>
      </c>
      <c r="GI151" s="501">
        <f t="shared" si="139"/>
        <v>80</v>
      </c>
      <c r="GJ151" s="501">
        <f t="shared" si="139"/>
        <v>80</v>
      </c>
      <c r="GK151" s="501" t="str">
        <f t="shared" si="139"/>
        <v/>
      </c>
      <c r="GL151" s="501" t="str">
        <f t="shared" si="139"/>
        <v/>
      </c>
      <c r="GM151" s="501" t="str">
        <f t="shared" si="139"/>
        <v/>
      </c>
      <c r="GN151" s="501">
        <f t="shared" si="136"/>
        <v>480</v>
      </c>
      <c r="GO151" s="505">
        <f t="shared" si="137"/>
        <v>8</v>
      </c>
    </row>
    <row r="152" spans="178:197" x14ac:dyDescent="0.25">
      <c r="FV152">
        <v>148</v>
      </c>
      <c r="FW152" s="181">
        <f t="shared" si="138"/>
        <v>0.10277777777777779</v>
      </c>
      <c r="FX152" s="501" t="str">
        <f t="shared" si="134"/>
        <v/>
      </c>
      <c r="FY152" s="501" t="str">
        <f t="shared" si="139"/>
        <v/>
      </c>
      <c r="FZ152" s="501" t="str">
        <f t="shared" si="139"/>
        <v/>
      </c>
      <c r="GA152" s="501" t="str">
        <f t="shared" si="139"/>
        <v/>
      </c>
      <c r="GB152" s="501" t="str">
        <f t="shared" si="139"/>
        <v/>
      </c>
      <c r="GC152" s="501" t="str">
        <f t="shared" si="139"/>
        <v/>
      </c>
      <c r="GD152" s="501">
        <f t="shared" si="140"/>
        <v>80</v>
      </c>
      <c r="GE152" s="501">
        <f t="shared" si="139"/>
        <v>80</v>
      </c>
      <c r="GF152" s="501">
        <f t="shared" si="139"/>
        <v>80</v>
      </c>
      <c r="GG152" s="501">
        <f t="shared" si="139"/>
        <v>80</v>
      </c>
      <c r="GH152" s="501" t="str">
        <f t="shared" si="139"/>
        <v/>
      </c>
      <c r="GI152" s="501">
        <f t="shared" si="139"/>
        <v>80</v>
      </c>
      <c r="GJ152" s="501">
        <f t="shared" si="139"/>
        <v>80</v>
      </c>
      <c r="GK152" s="501" t="str">
        <f t="shared" si="139"/>
        <v/>
      </c>
      <c r="GL152" s="501" t="str">
        <f t="shared" si="139"/>
        <v/>
      </c>
      <c r="GM152" s="501" t="str">
        <f t="shared" ref="FY152:GM169" si="141">IF(AND(OR($FW152&gt;INDEX($FT$4:$FT$19,MATCH(GM$3,$FO$4:$FO$19,0)),$FW152=INDEX($FT$4:$FT$19,MATCH(GM$3,$FO$4:$FO$19,0))),$FW152+(0.000000001/60/24)&lt;INDEX($FU$4:$FU$19,MATCH(GM$3,$FO$4:$FO$19,0))),80,"")</f>
        <v/>
      </c>
      <c r="GN152" s="501">
        <f t="shared" si="136"/>
        <v>480</v>
      </c>
      <c r="GO152" s="505">
        <f t="shared" si="137"/>
        <v>8</v>
      </c>
    </row>
    <row r="153" spans="178:197" x14ac:dyDescent="0.25">
      <c r="FV153">
        <v>149</v>
      </c>
      <c r="FW153" s="181">
        <f t="shared" si="138"/>
        <v>0.10347222222222222</v>
      </c>
      <c r="FX153" s="501" t="str">
        <f t="shared" si="134"/>
        <v/>
      </c>
      <c r="FY153" s="501" t="str">
        <f t="shared" si="141"/>
        <v/>
      </c>
      <c r="FZ153" s="501" t="str">
        <f t="shared" si="141"/>
        <v/>
      </c>
      <c r="GA153" s="501" t="str">
        <f t="shared" si="141"/>
        <v/>
      </c>
      <c r="GB153" s="501" t="str">
        <f t="shared" si="141"/>
        <v/>
      </c>
      <c r="GC153" s="501" t="str">
        <f t="shared" si="141"/>
        <v/>
      </c>
      <c r="GD153" s="501">
        <f t="shared" si="140"/>
        <v>80</v>
      </c>
      <c r="GE153" s="501">
        <f t="shared" si="141"/>
        <v>80</v>
      </c>
      <c r="GF153" s="501">
        <f t="shared" si="141"/>
        <v>80</v>
      </c>
      <c r="GG153" s="501">
        <f t="shared" si="141"/>
        <v>80</v>
      </c>
      <c r="GH153" s="501" t="str">
        <f t="shared" si="141"/>
        <v/>
      </c>
      <c r="GI153" s="501">
        <f t="shared" si="141"/>
        <v>80</v>
      </c>
      <c r="GJ153" s="501">
        <f t="shared" si="141"/>
        <v>80</v>
      </c>
      <c r="GK153" s="501" t="str">
        <f t="shared" si="141"/>
        <v/>
      </c>
      <c r="GL153" s="501" t="str">
        <f t="shared" si="141"/>
        <v/>
      </c>
      <c r="GM153" s="501" t="str">
        <f t="shared" si="141"/>
        <v/>
      </c>
      <c r="GN153" s="501">
        <f t="shared" si="136"/>
        <v>480</v>
      </c>
      <c r="GO153" s="505">
        <f t="shared" si="137"/>
        <v>8</v>
      </c>
    </row>
    <row r="154" spans="178:197" x14ac:dyDescent="0.25">
      <c r="FV154">
        <v>150</v>
      </c>
      <c r="FW154" s="181">
        <f t="shared" si="138"/>
        <v>0.10416666666666667</v>
      </c>
      <c r="FX154" s="501" t="str">
        <f t="shared" si="134"/>
        <v/>
      </c>
      <c r="FY154" s="501" t="str">
        <f t="shared" si="141"/>
        <v/>
      </c>
      <c r="FZ154" s="501" t="str">
        <f t="shared" si="141"/>
        <v/>
      </c>
      <c r="GA154" s="501" t="str">
        <f t="shared" si="141"/>
        <v/>
      </c>
      <c r="GB154" s="501" t="str">
        <f t="shared" si="141"/>
        <v/>
      </c>
      <c r="GC154" s="501" t="str">
        <f t="shared" si="141"/>
        <v/>
      </c>
      <c r="GD154" s="501">
        <f t="shared" si="140"/>
        <v>80</v>
      </c>
      <c r="GE154" s="501">
        <f t="shared" si="141"/>
        <v>80</v>
      </c>
      <c r="GF154" s="501">
        <f t="shared" si="141"/>
        <v>80</v>
      </c>
      <c r="GG154" s="501">
        <f t="shared" si="141"/>
        <v>80</v>
      </c>
      <c r="GH154" s="501" t="str">
        <f t="shared" si="141"/>
        <v/>
      </c>
      <c r="GI154" s="501">
        <f t="shared" si="141"/>
        <v>80</v>
      </c>
      <c r="GJ154" s="501">
        <f t="shared" si="141"/>
        <v>80</v>
      </c>
      <c r="GK154" s="501" t="str">
        <f t="shared" si="141"/>
        <v/>
      </c>
      <c r="GL154" s="501" t="str">
        <f t="shared" si="141"/>
        <v/>
      </c>
      <c r="GM154" s="501" t="str">
        <f t="shared" si="141"/>
        <v/>
      </c>
      <c r="GN154" s="501">
        <f t="shared" si="136"/>
        <v>480</v>
      </c>
      <c r="GO154" s="505">
        <f t="shared" si="137"/>
        <v>8</v>
      </c>
    </row>
    <row r="155" spans="178:197" x14ac:dyDescent="0.25">
      <c r="FV155">
        <v>151</v>
      </c>
      <c r="FW155" s="181">
        <f t="shared" si="138"/>
        <v>0.10486111111111111</v>
      </c>
      <c r="FX155" s="501" t="str">
        <f t="shared" si="134"/>
        <v/>
      </c>
      <c r="FY155" s="501" t="str">
        <f t="shared" si="141"/>
        <v/>
      </c>
      <c r="FZ155" s="501" t="str">
        <f t="shared" si="141"/>
        <v/>
      </c>
      <c r="GA155" s="501" t="str">
        <f t="shared" si="141"/>
        <v/>
      </c>
      <c r="GB155" s="501" t="str">
        <f t="shared" si="141"/>
        <v/>
      </c>
      <c r="GC155" s="501" t="str">
        <f t="shared" si="141"/>
        <v/>
      </c>
      <c r="GD155" s="501">
        <f t="shared" si="140"/>
        <v>80</v>
      </c>
      <c r="GE155" s="501">
        <f t="shared" si="141"/>
        <v>80</v>
      </c>
      <c r="GF155" s="501">
        <f t="shared" si="141"/>
        <v>80</v>
      </c>
      <c r="GG155" s="501">
        <f t="shared" si="141"/>
        <v>80</v>
      </c>
      <c r="GH155" s="501" t="str">
        <f t="shared" si="141"/>
        <v/>
      </c>
      <c r="GI155" s="501">
        <f t="shared" si="141"/>
        <v>80</v>
      </c>
      <c r="GJ155" s="501">
        <f t="shared" si="141"/>
        <v>80</v>
      </c>
      <c r="GK155" s="501" t="str">
        <f t="shared" si="141"/>
        <v/>
      </c>
      <c r="GL155" s="501" t="str">
        <f t="shared" si="141"/>
        <v/>
      </c>
      <c r="GM155" s="501" t="str">
        <f t="shared" si="141"/>
        <v/>
      </c>
      <c r="GN155" s="501">
        <f t="shared" si="136"/>
        <v>480</v>
      </c>
      <c r="GO155" s="505">
        <f t="shared" si="137"/>
        <v>8</v>
      </c>
    </row>
    <row r="156" spans="178:197" x14ac:dyDescent="0.25">
      <c r="FV156">
        <v>152</v>
      </c>
      <c r="FW156" s="181">
        <f t="shared" si="138"/>
        <v>0.10555555555555556</v>
      </c>
      <c r="FX156" s="501" t="str">
        <f t="shared" si="134"/>
        <v/>
      </c>
      <c r="FY156" s="501" t="str">
        <f t="shared" si="141"/>
        <v/>
      </c>
      <c r="FZ156" s="501" t="str">
        <f t="shared" si="141"/>
        <v/>
      </c>
      <c r="GA156" s="501" t="str">
        <f t="shared" si="141"/>
        <v/>
      </c>
      <c r="GB156" s="501" t="str">
        <f t="shared" si="141"/>
        <v/>
      </c>
      <c r="GC156" s="501" t="str">
        <f t="shared" si="141"/>
        <v/>
      </c>
      <c r="GD156" s="501">
        <f t="shared" si="140"/>
        <v>80</v>
      </c>
      <c r="GE156" s="501">
        <f t="shared" si="141"/>
        <v>80</v>
      </c>
      <c r="GF156" s="501">
        <f t="shared" si="141"/>
        <v>80</v>
      </c>
      <c r="GG156" s="501">
        <f t="shared" si="141"/>
        <v>80</v>
      </c>
      <c r="GH156" s="501" t="str">
        <f t="shared" si="141"/>
        <v/>
      </c>
      <c r="GI156" s="501">
        <f t="shared" si="141"/>
        <v>80</v>
      </c>
      <c r="GJ156" s="501">
        <f t="shared" si="141"/>
        <v>80</v>
      </c>
      <c r="GK156" s="501" t="str">
        <f t="shared" si="141"/>
        <v/>
      </c>
      <c r="GL156" s="501" t="str">
        <f t="shared" si="141"/>
        <v/>
      </c>
      <c r="GM156" s="501" t="str">
        <f t="shared" si="141"/>
        <v/>
      </c>
      <c r="GN156" s="501">
        <f t="shared" si="136"/>
        <v>480</v>
      </c>
      <c r="GO156" s="505">
        <f t="shared" si="137"/>
        <v>8</v>
      </c>
    </row>
    <row r="157" spans="178:197" x14ac:dyDescent="0.25">
      <c r="FV157">
        <v>153</v>
      </c>
      <c r="FW157" s="181">
        <f t="shared" si="138"/>
        <v>0.10625</v>
      </c>
      <c r="FX157" s="501" t="str">
        <f t="shared" si="134"/>
        <v/>
      </c>
      <c r="FY157" s="501" t="str">
        <f t="shared" si="141"/>
        <v/>
      </c>
      <c r="FZ157" s="501" t="str">
        <f t="shared" si="141"/>
        <v/>
      </c>
      <c r="GA157" s="501" t="str">
        <f t="shared" si="141"/>
        <v/>
      </c>
      <c r="GB157" s="501" t="str">
        <f t="shared" si="141"/>
        <v/>
      </c>
      <c r="GC157" s="501" t="str">
        <f t="shared" si="141"/>
        <v/>
      </c>
      <c r="GD157" s="501">
        <f t="shared" si="140"/>
        <v>80</v>
      </c>
      <c r="GE157" s="501">
        <f t="shared" si="141"/>
        <v>80</v>
      </c>
      <c r="GF157" s="501">
        <f t="shared" si="141"/>
        <v>80</v>
      </c>
      <c r="GG157" s="501">
        <f t="shared" si="141"/>
        <v>80</v>
      </c>
      <c r="GH157" s="501" t="str">
        <f t="shared" si="141"/>
        <v/>
      </c>
      <c r="GI157" s="501">
        <f t="shared" si="141"/>
        <v>80</v>
      </c>
      <c r="GJ157" s="501">
        <f t="shared" si="141"/>
        <v>80</v>
      </c>
      <c r="GK157" s="501" t="str">
        <f t="shared" si="141"/>
        <v/>
      </c>
      <c r="GL157" s="501" t="str">
        <f t="shared" si="141"/>
        <v/>
      </c>
      <c r="GM157" s="501" t="str">
        <f t="shared" si="141"/>
        <v/>
      </c>
      <c r="GN157" s="501">
        <f t="shared" si="136"/>
        <v>480</v>
      </c>
      <c r="GO157" s="505">
        <f t="shared" si="137"/>
        <v>8</v>
      </c>
    </row>
    <row r="158" spans="178:197" x14ac:dyDescent="0.25">
      <c r="FV158">
        <v>154</v>
      </c>
      <c r="FW158" s="181">
        <f t="shared" si="138"/>
        <v>0.10694444444444445</v>
      </c>
      <c r="FX158" s="501" t="str">
        <f t="shared" si="134"/>
        <v/>
      </c>
      <c r="FY158" s="501" t="str">
        <f t="shared" si="141"/>
        <v/>
      </c>
      <c r="FZ158" s="501" t="str">
        <f t="shared" si="141"/>
        <v/>
      </c>
      <c r="GA158" s="501" t="str">
        <f t="shared" si="141"/>
        <v/>
      </c>
      <c r="GB158" s="501" t="str">
        <f t="shared" si="141"/>
        <v/>
      </c>
      <c r="GC158" s="501" t="str">
        <f t="shared" si="141"/>
        <v/>
      </c>
      <c r="GD158" s="501">
        <f t="shared" si="140"/>
        <v>80</v>
      </c>
      <c r="GE158" s="501">
        <f t="shared" si="141"/>
        <v>80</v>
      </c>
      <c r="GF158" s="501">
        <f t="shared" si="141"/>
        <v>80</v>
      </c>
      <c r="GG158" s="501">
        <f t="shared" si="141"/>
        <v>80</v>
      </c>
      <c r="GH158" s="501" t="str">
        <f t="shared" si="141"/>
        <v/>
      </c>
      <c r="GI158" s="501">
        <f t="shared" si="141"/>
        <v>80</v>
      </c>
      <c r="GJ158" s="501">
        <f t="shared" si="141"/>
        <v>80</v>
      </c>
      <c r="GK158" s="501" t="str">
        <f t="shared" si="141"/>
        <v/>
      </c>
      <c r="GL158" s="501" t="str">
        <f t="shared" si="141"/>
        <v/>
      </c>
      <c r="GM158" s="501" t="str">
        <f t="shared" si="141"/>
        <v/>
      </c>
      <c r="GN158" s="501">
        <f t="shared" si="136"/>
        <v>480</v>
      </c>
      <c r="GO158" s="505">
        <f t="shared" si="137"/>
        <v>8</v>
      </c>
    </row>
    <row r="159" spans="178:197" x14ac:dyDescent="0.25">
      <c r="FV159">
        <v>155</v>
      </c>
      <c r="FW159" s="181">
        <f t="shared" si="138"/>
        <v>0.10763888888888888</v>
      </c>
      <c r="FX159" s="501" t="str">
        <f t="shared" si="134"/>
        <v/>
      </c>
      <c r="FY159" s="501" t="str">
        <f t="shared" si="141"/>
        <v/>
      </c>
      <c r="FZ159" s="501" t="str">
        <f t="shared" si="141"/>
        <v/>
      </c>
      <c r="GA159" s="501" t="str">
        <f t="shared" si="141"/>
        <v/>
      </c>
      <c r="GB159" s="501" t="str">
        <f t="shared" si="141"/>
        <v/>
      </c>
      <c r="GC159" s="501" t="str">
        <f t="shared" si="141"/>
        <v/>
      </c>
      <c r="GD159" s="501">
        <f t="shared" si="140"/>
        <v>80</v>
      </c>
      <c r="GE159" s="501">
        <f t="shared" si="141"/>
        <v>80</v>
      </c>
      <c r="GF159" s="501">
        <f t="shared" si="141"/>
        <v>80</v>
      </c>
      <c r="GG159" s="501">
        <f t="shared" si="141"/>
        <v>80</v>
      </c>
      <c r="GH159" s="501" t="str">
        <f t="shared" si="141"/>
        <v/>
      </c>
      <c r="GI159" s="501">
        <f t="shared" si="141"/>
        <v>80</v>
      </c>
      <c r="GJ159" s="501">
        <f t="shared" si="141"/>
        <v>80</v>
      </c>
      <c r="GK159" s="501" t="str">
        <f t="shared" si="141"/>
        <v/>
      </c>
      <c r="GL159" s="501" t="str">
        <f t="shared" si="141"/>
        <v/>
      </c>
      <c r="GM159" s="501" t="str">
        <f t="shared" si="141"/>
        <v/>
      </c>
      <c r="GN159" s="501">
        <f t="shared" si="136"/>
        <v>480</v>
      </c>
      <c r="GO159" s="505">
        <f t="shared" si="137"/>
        <v>8</v>
      </c>
    </row>
    <row r="160" spans="178:197" x14ac:dyDescent="0.25">
      <c r="FV160">
        <v>156</v>
      </c>
      <c r="FW160" s="181">
        <f t="shared" si="138"/>
        <v>0.10833333333333334</v>
      </c>
      <c r="FX160" s="501" t="str">
        <f t="shared" si="134"/>
        <v/>
      </c>
      <c r="FY160" s="501" t="str">
        <f t="shared" si="141"/>
        <v/>
      </c>
      <c r="FZ160" s="501" t="str">
        <f t="shared" si="141"/>
        <v/>
      </c>
      <c r="GA160" s="501" t="str">
        <f t="shared" si="141"/>
        <v/>
      </c>
      <c r="GB160" s="501" t="str">
        <f t="shared" si="141"/>
        <v/>
      </c>
      <c r="GC160" s="501" t="str">
        <f t="shared" si="141"/>
        <v/>
      </c>
      <c r="GD160" s="501">
        <f t="shared" si="140"/>
        <v>80</v>
      </c>
      <c r="GE160" s="501">
        <f t="shared" si="141"/>
        <v>80</v>
      </c>
      <c r="GF160" s="501">
        <f t="shared" si="141"/>
        <v>80</v>
      </c>
      <c r="GG160" s="501">
        <f t="shared" si="141"/>
        <v>80</v>
      </c>
      <c r="GH160" s="501" t="str">
        <f t="shared" si="141"/>
        <v/>
      </c>
      <c r="GI160" s="501">
        <f t="shared" si="141"/>
        <v>80</v>
      </c>
      <c r="GJ160" s="501">
        <f t="shared" si="141"/>
        <v>80</v>
      </c>
      <c r="GK160" s="501" t="str">
        <f t="shared" si="141"/>
        <v/>
      </c>
      <c r="GL160" s="501" t="str">
        <f t="shared" si="141"/>
        <v/>
      </c>
      <c r="GM160" s="501" t="str">
        <f t="shared" si="141"/>
        <v/>
      </c>
      <c r="GN160" s="501">
        <f t="shared" si="136"/>
        <v>480</v>
      </c>
      <c r="GO160" s="505">
        <f t="shared" si="137"/>
        <v>8</v>
      </c>
    </row>
    <row r="161" spans="178:197" x14ac:dyDescent="0.25">
      <c r="FV161">
        <v>157</v>
      </c>
      <c r="FW161" s="181">
        <f t="shared" si="138"/>
        <v>0.10902777777777778</v>
      </c>
      <c r="FX161" s="501" t="str">
        <f t="shared" si="134"/>
        <v/>
      </c>
      <c r="FY161" s="501" t="str">
        <f t="shared" si="141"/>
        <v/>
      </c>
      <c r="FZ161" s="501" t="str">
        <f t="shared" si="141"/>
        <v/>
      </c>
      <c r="GA161" s="501" t="str">
        <f t="shared" si="141"/>
        <v/>
      </c>
      <c r="GB161" s="501" t="str">
        <f t="shared" si="141"/>
        <v/>
      </c>
      <c r="GC161" s="501" t="str">
        <f t="shared" si="141"/>
        <v/>
      </c>
      <c r="GD161" s="501">
        <f t="shared" si="140"/>
        <v>80</v>
      </c>
      <c r="GE161" s="501">
        <f t="shared" si="141"/>
        <v>80</v>
      </c>
      <c r="GF161" s="501">
        <f t="shared" si="141"/>
        <v>80</v>
      </c>
      <c r="GG161" s="501">
        <f t="shared" si="141"/>
        <v>80</v>
      </c>
      <c r="GH161" s="501" t="str">
        <f t="shared" si="141"/>
        <v/>
      </c>
      <c r="GI161" s="501">
        <f t="shared" si="141"/>
        <v>80</v>
      </c>
      <c r="GJ161" s="501">
        <f t="shared" si="141"/>
        <v>80</v>
      </c>
      <c r="GK161" s="501" t="str">
        <f t="shared" si="141"/>
        <v/>
      </c>
      <c r="GL161" s="501" t="str">
        <f t="shared" si="141"/>
        <v/>
      </c>
      <c r="GM161" s="501" t="str">
        <f t="shared" si="141"/>
        <v/>
      </c>
      <c r="GN161" s="501">
        <f t="shared" si="136"/>
        <v>480</v>
      </c>
      <c r="GO161" s="505">
        <f t="shared" si="137"/>
        <v>8</v>
      </c>
    </row>
    <row r="162" spans="178:197" x14ac:dyDescent="0.25">
      <c r="FV162">
        <v>158</v>
      </c>
      <c r="FW162" s="181">
        <f t="shared" si="138"/>
        <v>0.10972222222222222</v>
      </c>
      <c r="FX162" s="501" t="str">
        <f t="shared" si="134"/>
        <v/>
      </c>
      <c r="FY162" s="501" t="str">
        <f t="shared" si="141"/>
        <v/>
      </c>
      <c r="FZ162" s="501" t="str">
        <f t="shared" si="141"/>
        <v/>
      </c>
      <c r="GA162" s="501" t="str">
        <f t="shared" si="141"/>
        <v/>
      </c>
      <c r="GB162" s="501" t="str">
        <f t="shared" si="141"/>
        <v/>
      </c>
      <c r="GC162" s="501" t="str">
        <f t="shared" si="141"/>
        <v/>
      </c>
      <c r="GD162" s="501">
        <f t="shared" si="140"/>
        <v>80</v>
      </c>
      <c r="GE162" s="501">
        <f t="shared" si="141"/>
        <v>80</v>
      </c>
      <c r="GF162" s="501">
        <f t="shared" si="141"/>
        <v>80</v>
      </c>
      <c r="GG162" s="501">
        <f t="shared" si="141"/>
        <v>80</v>
      </c>
      <c r="GH162" s="501" t="str">
        <f t="shared" si="141"/>
        <v/>
      </c>
      <c r="GI162" s="501">
        <f t="shared" si="141"/>
        <v>80</v>
      </c>
      <c r="GJ162" s="501">
        <f t="shared" si="141"/>
        <v>80</v>
      </c>
      <c r="GK162" s="501" t="str">
        <f t="shared" si="141"/>
        <v/>
      </c>
      <c r="GL162" s="501" t="str">
        <f t="shared" si="141"/>
        <v/>
      </c>
      <c r="GM162" s="501" t="str">
        <f t="shared" si="141"/>
        <v/>
      </c>
      <c r="GN162" s="501">
        <f t="shared" si="136"/>
        <v>480</v>
      </c>
      <c r="GO162" s="505">
        <f t="shared" si="137"/>
        <v>8</v>
      </c>
    </row>
    <row r="163" spans="178:197" x14ac:dyDescent="0.25">
      <c r="FV163">
        <v>159</v>
      </c>
      <c r="FW163" s="181">
        <f t="shared" si="138"/>
        <v>0.11041666666666666</v>
      </c>
      <c r="FX163" s="501" t="str">
        <f t="shared" si="134"/>
        <v/>
      </c>
      <c r="FY163" s="501" t="str">
        <f t="shared" si="141"/>
        <v/>
      </c>
      <c r="FZ163" s="501" t="str">
        <f t="shared" si="141"/>
        <v/>
      </c>
      <c r="GA163" s="501" t="str">
        <f t="shared" si="141"/>
        <v/>
      </c>
      <c r="GB163" s="501" t="str">
        <f t="shared" si="141"/>
        <v/>
      </c>
      <c r="GC163" s="501" t="str">
        <f t="shared" si="141"/>
        <v/>
      </c>
      <c r="GD163" s="501">
        <f t="shared" si="140"/>
        <v>80</v>
      </c>
      <c r="GE163" s="501">
        <f t="shared" si="141"/>
        <v>80</v>
      </c>
      <c r="GF163" s="501">
        <f t="shared" si="141"/>
        <v>80</v>
      </c>
      <c r="GG163" s="501">
        <f t="shared" si="141"/>
        <v>80</v>
      </c>
      <c r="GH163" s="501" t="str">
        <f t="shared" si="141"/>
        <v/>
      </c>
      <c r="GI163" s="501">
        <f t="shared" si="141"/>
        <v>80</v>
      </c>
      <c r="GJ163" s="501">
        <f t="shared" si="141"/>
        <v>80</v>
      </c>
      <c r="GK163" s="501" t="str">
        <f t="shared" si="141"/>
        <v/>
      </c>
      <c r="GL163" s="501" t="str">
        <f t="shared" si="141"/>
        <v/>
      </c>
      <c r="GM163" s="501" t="str">
        <f t="shared" si="141"/>
        <v/>
      </c>
      <c r="GN163" s="501">
        <f t="shared" si="136"/>
        <v>480</v>
      </c>
      <c r="GO163" s="505">
        <f t="shared" si="137"/>
        <v>8</v>
      </c>
    </row>
    <row r="164" spans="178:197" x14ac:dyDescent="0.25">
      <c r="FV164">
        <v>160</v>
      </c>
      <c r="FW164" s="181">
        <f t="shared" si="138"/>
        <v>0.11111111111111112</v>
      </c>
      <c r="FX164" s="501" t="str">
        <f t="shared" si="134"/>
        <v/>
      </c>
      <c r="FY164" s="501" t="str">
        <f t="shared" si="141"/>
        <v/>
      </c>
      <c r="FZ164" s="501" t="str">
        <f t="shared" si="141"/>
        <v/>
      </c>
      <c r="GA164" s="501" t="str">
        <f t="shared" si="141"/>
        <v/>
      </c>
      <c r="GB164" s="501" t="str">
        <f t="shared" si="141"/>
        <v/>
      </c>
      <c r="GC164" s="501" t="str">
        <f t="shared" si="141"/>
        <v/>
      </c>
      <c r="GD164" s="501">
        <f t="shared" si="140"/>
        <v>80</v>
      </c>
      <c r="GE164" s="501">
        <f t="shared" si="141"/>
        <v>80</v>
      </c>
      <c r="GF164" s="501">
        <f t="shared" si="141"/>
        <v>80</v>
      </c>
      <c r="GG164" s="501">
        <f t="shared" si="141"/>
        <v>80</v>
      </c>
      <c r="GH164" s="501" t="str">
        <f t="shared" si="141"/>
        <v/>
      </c>
      <c r="GI164" s="501">
        <f t="shared" si="141"/>
        <v>80</v>
      </c>
      <c r="GJ164" s="501">
        <f t="shared" si="141"/>
        <v>80</v>
      </c>
      <c r="GK164" s="501" t="str">
        <f t="shared" si="141"/>
        <v/>
      </c>
      <c r="GL164" s="501" t="str">
        <f t="shared" si="141"/>
        <v/>
      </c>
      <c r="GM164" s="501" t="str">
        <f t="shared" si="141"/>
        <v/>
      </c>
      <c r="GN164" s="501">
        <f t="shared" si="136"/>
        <v>480</v>
      </c>
      <c r="GO164" s="505">
        <f t="shared" si="137"/>
        <v>8</v>
      </c>
    </row>
    <row r="165" spans="178:197" x14ac:dyDescent="0.25">
      <c r="FV165">
        <v>161</v>
      </c>
      <c r="FW165" s="181">
        <f t="shared" si="138"/>
        <v>0.11180555555555555</v>
      </c>
      <c r="FX165" s="501" t="str">
        <f t="shared" si="134"/>
        <v/>
      </c>
      <c r="FY165" s="501" t="str">
        <f t="shared" si="141"/>
        <v/>
      </c>
      <c r="FZ165" s="501" t="str">
        <f t="shared" si="141"/>
        <v/>
      </c>
      <c r="GA165" s="501" t="str">
        <f t="shared" si="141"/>
        <v/>
      </c>
      <c r="GB165" s="501" t="str">
        <f t="shared" si="141"/>
        <v/>
      </c>
      <c r="GC165" s="501" t="str">
        <f t="shared" si="141"/>
        <v/>
      </c>
      <c r="GD165" s="501">
        <f t="shared" si="140"/>
        <v>80</v>
      </c>
      <c r="GE165" s="501">
        <f t="shared" si="141"/>
        <v>80</v>
      </c>
      <c r="GF165" s="501">
        <f t="shared" si="141"/>
        <v>80</v>
      </c>
      <c r="GG165" s="501">
        <f t="shared" si="141"/>
        <v>80</v>
      </c>
      <c r="GH165" s="501" t="str">
        <f t="shared" si="141"/>
        <v/>
      </c>
      <c r="GI165" s="501">
        <f t="shared" si="141"/>
        <v>80</v>
      </c>
      <c r="GJ165" s="501">
        <f t="shared" si="141"/>
        <v>80</v>
      </c>
      <c r="GK165" s="501" t="str">
        <f t="shared" si="141"/>
        <v/>
      </c>
      <c r="GL165" s="501" t="str">
        <f t="shared" si="141"/>
        <v/>
      </c>
      <c r="GM165" s="501" t="str">
        <f t="shared" si="141"/>
        <v/>
      </c>
      <c r="GN165" s="501">
        <f t="shared" si="136"/>
        <v>480</v>
      </c>
      <c r="GO165" s="505">
        <f t="shared" si="137"/>
        <v>8</v>
      </c>
    </row>
    <row r="166" spans="178:197" x14ac:dyDescent="0.25">
      <c r="FV166">
        <v>162</v>
      </c>
      <c r="FW166" s="181">
        <f t="shared" si="138"/>
        <v>0.1125</v>
      </c>
      <c r="FX166" s="501" t="str">
        <f t="shared" si="134"/>
        <v/>
      </c>
      <c r="FY166" s="501" t="str">
        <f t="shared" si="141"/>
        <v/>
      </c>
      <c r="FZ166" s="501" t="str">
        <f t="shared" si="141"/>
        <v/>
      </c>
      <c r="GA166" s="501" t="str">
        <f t="shared" si="141"/>
        <v/>
      </c>
      <c r="GB166" s="501" t="str">
        <f t="shared" si="141"/>
        <v/>
      </c>
      <c r="GC166" s="501" t="str">
        <f t="shared" si="141"/>
        <v/>
      </c>
      <c r="GD166" s="501">
        <f t="shared" si="140"/>
        <v>80</v>
      </c>
      <c r="GE166" s="501">
        <f t="shared" si="141"/>
        <v>80</v>
      </c>
      <c r="GF166" s="501">
        <f t="shared" si="141"/>
        <v>80</v>
      </c>
      <c r="GG166" s="501">
        <f t="shared" si="141"/>
        <v>80</v>
      </c>
      <c r="GH166" s="501" t="str">
        <f t="shared" si="141"/>
        <v/>
      </c>
      <c r="GI166" s="501">
        <f t="shared" si="141"/>
        <v>80</v>
      </c>
      <c r="GJ166" s="501">
        <f t="shared" si="141"/>
        <v>80</v>
      </c>
      <c r="GK166" s="501" t="str">
        <f t="shared" si="141"/>
        <v/>
      </c>
      <c r="GL166" s="501" t="str">
        <f t="shared" si="141"/>
        <v/>
      </c>
      <c r="GM166" s="501" t="str">
        <f t="shared" si="141"/>
        <v/>
      </c>
      <c r="GN166" s="501">
        <f t="shared" si="136"/>
        <v>480</v>
      </c>
      <c r="GO166" s="505">
        <f t="shared" si="137"/>
        <v>8</v>
      </c>
    </row>
    <row r="167" spans="178:197" x14ac:dyDescent="0.25">
      <c r="FV167">
        <v>163</v>
      </c>
      <c r="FW167" s="181">
        <f t="shared" si="138"/>
        <v>0.11319444444444444</v>
      </c>
      <c r="FX167" s="501" t="str">
        <f t="shared" si="134"/>
        <v/>
      </c>
      <c r="FY167" s="501" t="str">
        <f t="shared" si="141"/>
        <v/>
      </c>
      <c r="FZ167" s="501" t="str">
        <f t="shared" si="141"/>
        <v/>
      </c>
      <c r="GA167" s="501" t="str">
        <f t="shared" si="141"/>
        <v/>
      </c>
      <c r="GB167" s="501" t="str">
        <f t="shared" si="141"/>
        <v/>
      </c>
      <c r="GC167" s="501" t="str">
        <f t="shared" si="141"/>
        <v/>
      </c>
      <c r="GD167" s="501">
        <f t="shared" si="140"/>
        <v>80</v>
      </c>
      <c r="GE167" s="501">
        <f t="shared" si="141"/>
        <v>80</v>
      </c>
      <c r="GF167" s="501">
        <f t="shared" si="141"/>
        <v>80</v>
      </c>
      <c r="GG167" s="501">
        <f t="shared" si="141"/>
        <v>80</v>
      </c>
      <c r="GH167" s="501" t="str">
        <f t="shared" si="141"/>
        <v/>
      </c>
      <c r="GI167" s="501">
        <f t="shared" si="141"/>
        <v>80</v>
      </c>
      <c r="GJ167" s="501">
        <f t="shared" si="141"/>
        <v>80</v>
      </c>
      <c r="GK167" s="501" t="str">
        <f t="shared" si="141"/>
        <v/>
      </c>
      <c r="GL167" s="501" t="str">
        <f t="shared" si="141"/>
        <v/>
      </c>
      <c r="GM167" s="501" t="str">
        <f t="shared" si="141"/>
        <v/>
      </c>
      <c r="GN167" s="501">
        <f t="shared" si="136"/>
        <v>480</v>
      </c>
      <c r="GO167" s="505">
        <f t="shared" si="137"/>
        <v>8</v>
      </c>
    </row>
    <row r="168" spans="178:197" x14ac:dyDescent="0.25">
      <c r="FV168">
        <v>164</v>
      </c>
      <c r="FW168" s="181">
        <f t="shared" si="138"/>
        <v>0.11388888888888889</v>
      </c>
      <c r="FX168" s="501" t="str">
        <f t="shared" si="134"/>
        <v/>
      </c>
      <c r="FY168" s="501" t="str">
        <f t="shared" si="141"/>
        <v/>
      </c>
      <c r="FZ168" s="501" t="str">
        <f t="shared" si="141"/>
        <v/>
      </c>
      <c r="GA168" s="501" t="str">
        <f t="shared" si="141"/>
        <v/>
      </c>
      <c r="GB168" s="501" t="str">
        <f t="shared" si="141"/>
        <v/>
      </c>
      <c r="GC168" s="501" t="str">
        <f t="shared" si="141"/>
        <v/>
      </c>
      <c r="GD168" s="501">
        <f t="shared" si="140"/>
        <v>80</v>
      </c>
      <c r="GE168" s="501">
        <f t="shared" si="141"/>
        <v>80</v>
      </c>
      <c r="GF168" s="501">
        <f t="shared" si="141"/>
        <v>80</v>
      </c>
      <c r="GG168" s="501">
        <f t="shared" si="141"/>
        <v>80</v>
      </c>
      <c r="GH168" s="501" t="str">
        <f t="shared" si="141"/>
        <v/>
      </c>
      <c r="GI168" s="501">
        <f t="shared" si="141"/>
        <v>80</v>
      </c>
      <c r="GJ168" s="501">
        <f t="shared" si="141"/>
        <v>80</v>
      </c>
      <c r="GK168" s="501" t="str">
        <f t="shared" si="141"/>
        <v/>
      </c>
      <c r="GL168" s="501" t="str">
        <f t="shared" si="141"/>
        <v/>
      </c>
      <c r="GM168" s="501" t="str">
        <f t="shared" si="141"/>
        <v/>
      </c>
      <c r="GN168" s="501">
        <f t="shared" si="136"/>
        <v>480</v>
      </c>
      <c r="GO168" s="505">
        <f t="shared" si="137"/>
        <v>8</v>
      </c>
    </row>
    <row r="169" spans="178:197" x14ac:dyDescent="0.25">
      <c r="FV169">
        <v>165</v>
      </c>
      <c r="FW169" s="181">
        <f t="shared" si="138"/>
        <v>0.11458333333333333</v>
      </c>
      <c r="FX169" s="501" t="str">
        <f t="shared" si="134"/>
        <v/>
      </c>
      <c r="FY169" s="501" t="str">
        <f t="shared" si="141"/>
        <v/>
      </c>
      <c r="FZ169" s="501" t="str">
        <f t="shared" si="141"/>
        <v/>
      </c>
      <c r="GA169" s="501" t="str">
        <f t="shared" si="141"/>
        <v/>
      </c>
      <c r="GB169" s="501" t="str">
        <f t="shared" si="141"/>
        <v/>
      </c>
      <c r="GC169" s="501" t="str">
        <f t="shared" si="141"/>
        <v/>
      </c>
      <c r="GD169" s="501">
        <f t="shared" si="140"/>
        <v>80</v>
      </c>
      <c r="GE169" s="501">
        <f t="shared" si="141"/>
        <v>80</v>
      </c>
      <c r="GF169" s="501">
        <f t="shared" si="141"/>
        <v>80</v>
      </c>
      <c r="GG169" s="501">
        <f t="shared" si="141"/>
        <v>80</v>
      </c>
      <c r="GH169" s="501" t="str">
        <f t="shared" si="141"/>
        <v/>
      </c>
      <c r="GI169" s="501">
        <f t="shared" si="141"/>
        <v>80</v>
      </c>
      <c r="GJ169" s="501">
        <f t="shared" si="141"/>
        <v>80</v>
      </c>
      <c r="GK169" s="501" t="str">
        <f t="shared" si="141"/>
        <v/>
      </c>
      <c r="GL169" s="501" t="str">
        <f t="shared" si="141"/>
        <v/>
      </c>
      <c r="GM169" s="501" t="str">
        <f t="shared" ref="FY169:GM186" si="142">IF(AND(OR($FW169&gt;INDEX($FT$4:$FT$19,MATCH(GM$3,$FO$4:$FO$19,0)),$FW169=INDEX($FT$4:$FT$19,MATCH(GM$3,$FO$4:$FO$19,0))),$FW169+(0.000000001/60/24)&lt;INDEX($FU$4:$FU$19,MATCH(GM$3,$FO$4:$FO$19,0))),80,"")</f>
        <v/>
      </c>
      <c r="GN169" s="501">
        <f t="shared" si="136"/>
        <v>480</v>
      </c>
      <c r="GO169" s="505">
        <f t="shared" si="137"/>
        <v>8</v>
      </c>
    </row>
    <row r="170" spans="178:197" x14ac:dyDescent="0.25">
      <c r="FV170">
        <v>166</v>
      </c>
      <c r="FW170" s="181">
        <f t="shared" si="138"/>
        <v>0.11527777777777778</v>
      </c>
      <c r="FX170" s="501" t="str">
        <f t="shared" si="134"/>
        <v/>
      </c>
      <c r="FY170" s="501" t="str">
        <f t="shared" si="142"/>
        <v/>
      </c>
      <c r="FZ170" s="501" t="str">
        <f t="shared" si="142"/>
        <v/>
      </c>
      <c r="GA170" s="501" t="str">
        <f t="shared" si="142"/>
        <v/>
      </c>
      <c r="GB170" s="501" t="str">
        <f t="shared" si="142"/>
        <v/>
      </c>
      <c r="GC170" s="501" t="str">
        <f t="shared" si="142"/>
        <v/>
      </c>
      <c r="GD170" s="501">
        <f t="shared" si="140"/>
        <v>80</v>
      </c>
      <c r="GE170" s="501">
        <f t="shared" si="142"/>
        <v>80</v>
      </c>
      <c r="GF170" s="501">
        <f t="shared" si="142"/>
        <v>80</v>
      </c>
      <c r="GG170" s="501">
        <f t="shared" si="142"/>
        <v>80</v>
      </c>
      <c r="GH170" s="501" t="str">
        <f t="shared" si="142"/>
        <v/>
      </c>
      <c r="GI170" s="501">
        <f t="shared" si="142"/>
        <v>80</v>
      </c>
      <c r="GJ170" s="501">
        <f t="shared" si="142"/>
        <v>80</v>
      </c>
      <c r="GK170" s="501" t="str">
        <f t="shared" si="142"/>
        <v/>
      </c>
      <c r="GL170" s="501" t="str">
        <f t="shared" si="142"/>
        <v/>
      </c>
      <c r="GM170" s="501" t="str">
        <f t="shared" si="142"/>
        <v/>
      </c>
      <c r="GN170" s="501">
        <f t="shared" si="136"/>
        <v>480</v>
      </c>
      <c r="GO170" s="505">
        <f t="shared" si="137"/>
        <v>8</v>
      </c>
    </row>
    <row r="171" spans="178:197" x14ac:dyDescent="0.25">
      <c r="FV171">
        <v>167</v>
      </c>
      <c r="FW171" s="181">
        <f t="shared" si="138"/>
        <v>0.11597222222222221</v>
      </c>
      <c r="FX171" s="501" t="str">
        <f t="shared" si="134"/>
        <v/>
      </c>
      <c r="FY171" s="501" t="str">
        <f t="shared" si="142"/>
        <v/>
      </c>
      <c r="FZ171" s="501" t="str">
        <f t="shared" si="142"/>
        <v/>
      </c>
      <c r="GA171" s="501" t="str">
        <f t="shared" si="142"/>
        <v/>
      </c>
      <c r="GB171" s="501" t="str">
        <f t="shared" si="142"/>
        <v/>
      </c>
      <c r="GC171" s="501" t="str">
        <f t="shared" si="142"/>
        <v/>
      </c>
      <c r="GD171" s="501">
        <f t="shared" si="140"/>
        <v>80</v>
      </c>
      <c r="GE171" s="501">
        <f t="shared" si="142"/>
        <v>80</v>
      </c>
      <c r="GF171" s="501">
        <f t="shared" si="142"/>
        <v>80</v>
      </c>
      <c r="GG171" s="501">
        <f t="shared" si="142"/>
        <v>80</v>
      </c>
      <c r="GH171" s="501" t="str">
        <f t="shared" si="142"/>
        <v/>
      </c>
      <c r="GI171" s="501">
        <f t="shared" si="142"/>
        <v>80</v>
      </c>
      <c r="GJ171" s="501">
        <f t="shared" si="142"/>
        <v>80</v>
      </c>
      <c r="GK171" s="501" t="str">
        <f t="shared" si="142"/>
        <v/>
      </c>
      <c r="GL171" s="501" t="str">
        <f t="shared" si="142"/>
        <v/>
      </c>
      <c r="GM171" s="501" t="str">
        <f t="shared" si="142"/>
        <v/>
      </c>
      <c r="GN171" s="501">
        <f t="shared" si="136"/>
        <v>480</v>
      </c>
      <c r="GO171" s="505">
        <f t="shared" si="137"/>
        <v>8</v>
      </c>
    </row>
    <row r="172" spans="178:197" x14ac:dyDescent="0.25">
      <c r="FV172">
        <v>168</v>
      </c>
      <c r="FW172" s="181">
        <f t="shared" si="138"/>
        <v>0.11666666666666667</v>
      </c>
      <c r="FX172" s="501" t="str">
        <f t="shared" si="134"/>
        <v/>
      </c>
      <c r="FY172" s="501" t="str">
        <f t="shared" si="142"/>
        <v/>
      </c>
      <c r="FZ172" s="501" t="str">
        <f t="shared" si="142"/>
        <v/>
      </c>
      <c r="GA172" s="501" t="str">
        <f t="shared" si="142"/>
        <v/>
      </c>
      <c r="GB172" s="501" t="str">
        <f t="shared" si="142"/>
        <v/>
      </c>
      <c r="GC172" s="501" t="str">
        <f t="shared" si="142"/>
        <v/>
      </c>
      <c r="GD172" s="501">
        <f t="shared" si="140"/>
        <v>80</v>
      </c>
      <c r="GE172" s="501">
        <f t="shared" si="142"/>
        <v>80</v>
      </c>
      <c r="GF172" s="501">
        <f t="shared" si="142"/>
        <v>80</v>
      </c>
      <c r="GG172" s="501">
        <f t="shared" si="142"/>
        <v>80</v>
      </c>
      <c r="GH172" s="501" t="str">
        <f t="shared" si="142"/>
        <v/>
      </c>
      <c r="GI172" s="501">
        <f t="shared" si="142"/>
        <v>80</v>
      </c>
      <c r="GJ172" s="501">
        <f t="shared" si="142"/>
        <v>80</v>
      </c>
      <c r="GK172" s="501" t="str">
        <f t="shared" si="142"/>
        <v/>
      </c>
      <c r="GL172" s="501" t="str">
        <f t="shared" si="142"/>
        <v/>
      </c>
      <c r="GM172" s="501" t="str">
        <f t="shared" si="142"/>
        <v/>
      </c>
      <c r="GN172" s="501">
        <f t="shared" si="136"/>
        <v>480</v>
      </c>
      <c r="GO172" s="505">
        <f t="shared" si="137"/>
        <v>8</v>
      </c>
    </row>
    <row r="173" spans="178:197" x14ac:dyDescent="0.25">
      <c r="FV173">
        <v>169</v>
      </c>
      <c r="FW173" s="181">
        <f t="shared" si="138"/>
        <v>0.11736111111111111</v>
      </c>
      <c r="FX173" s="501" t="str">
        <f t="shared" si="134"/>
        <v/>
      </c>
      <c r="FY173" s="501" t="str">
        <f t="shared" si="142"/>
        <v/>
      </c>
      <c r="FZ173" s="501" t="str">
        <f t="shared" si="142"/>
        <v/>
      </c>
      <c r="GA173" s="501" t="str">
        <f t="shared" si="142"/>
        <v/>
      </c>
      <c r="GB173" s="501" t="str">
        <f t="shared" si="142"/>
        <v/>
      </c>
      <c r="GC173" s="501" t="str">
        <f t="shared" si="142"/>
        <v/>
      </c>
      <c r="GD173" s="501">
        <f t="shared" si="140"/>
        <v>80</v>
      </c>
      <c r="GE173" s="501">
        <f t="shared" si="142"/>
        <v>80</v>
      </c>
      <c r="GF173" s="501">
        <f t="shared" si="142"/>
        <v>80</v>
      </c>
      <c r="GG173" s="501">
        <f t="shared" si="142"/>
        <v>80</v>
      </c>
      <c r="GH173" s="501" t="str">
        <f t="shared" si="142"/>
        <v/>
      </c>
      <c r="GI173" s="501">
        <f t="shared" si="142"/>
        <v>80</v>
      </c>
      <c r="GJ173" s="501">
        <f t="shared" si="142"/>
        <v>80</v>
      </c>
      <c r="GK173" s="501" t="str">
        <f t="shared" si="142"/>
        <v/>
      </c>
      <c r="GL173" s="501" t="str">
        <f t="shared" si="142"/>
        <v/>
      </c>
      <c r="GM173" s="501" t="str">
        <f t="shared" si="142"/>
        <v/>
      </c>
      <c r="GN173" s="501">
        <f t="shared" si="136"/>
        <v>480</v>
      </c>
      <c r="GO173" s="505">
        <f t="shared" si="137"/>
        <v>8</v>
      </c>
    </row>
    <row r="174" spans="178:197" x14ac:dyDescent="0.25">
      <c r="FV174">
        <v>170</v>
      </c>
      <c r="FW174" s="181">
        <f t="shared" si="138"/>
        <v>0.11805555555555555</v>
      </c>
      <c r="FX174" s="501" t="str">
        <f t="shared" si="134"/>
        <v/>
      </c>
      <c r="FY174" s="501" t="str">
        <f t="shared" si="142"/>
        <v/>
      </c>
      <c r="FZ174" s="501" t="str">
        <f t="shared" si="142"/>
        <v/>
      </c>
      <c r="GA174" s="501" t="str">
        <f t="shared" si="142"/>
        <v/>
      </c>
      <c r="GB174" s="501" t="str">
        <f t="shared" si="142"/>
        <v/>
      </c>
      <c r="GC174" s="501" t="str">
        <f t="shared" si="142"/>
        <v/>
      </c>
      <c r="GD174" s="501">
        <f t="shared" si="140"/>
        <v>80</v>
      </c>
      <c r="GE174" s="501">
        <f t="shared" si="142"/>
        <v>80</v>
      </c>
      <c r="GF174" s="501">
        <f t="shared" si="142"/>
        <v>80</v>
      </c>
      <c r="GG174" s="501">
        <f t="shared" si="142"/>
        <v>80</v>
      </c>
      <c r="GH174" s="501" t="str">
        <f t="shared" si="142"/>
        <v/>
      </c>
      <c r="GI174" s="501">
        <f t="shared" si="142"/>
        <v>80</v>
      </c>
      <c r="GJ174" s="501">
        <f t="shared" si="142"/>
        <v>80</v>
      </c>
      <c r="GK174" s="501" t="str">
        <f t="shared" si="142"/>
        <v/>
      </c>
      <c r="GL174" s="501" t="str">
        <f t="shared" si="142"/>
        <v/>
      </c>
      <c r="GM174" s="501" t="str">
        <f t="shared" si="142"/>
        <v/>
      </c>
      <c r="GN174" s="501">
        <f t="shared" si="136"/>
        <v>480</v>
      </c>
      <c r="GO174" s="505">
        <f t="shared" si="137"/>
        <v>8</v>
      </c>
    </row>
    <row r="175" spans="178:197" x14ac:dyDescent="0.25">
      <c r="FV175">
        <v>171</v>
      </c>
      <c r="FW175" s="181">
        <f t="shared" si="138"/>
        <v>0.11874999999999999</v>
      </c>
      <c r="FX175" s="501" t="str">
        <f t="shared" si="134"/>
        <v/>
      </c>
      <c r="FY175" s="501" t="str">
        <f t="shared" si="142"/>
        <v/>
      </c>
      <c r="FZ175" s="501" t="str">
        <f t="shared" si="142"/>
        <v/>
      </c>
      <c r="GA175" s="501" t="str">
        <f t="shared" si="142"/>
        <v/>
      </c>
      <c r="GB175" s="501" t="str">
        <f t="shared" si="142"/>
        <v/>
      </c>
      <c r="GC175" s="501" t="str">
        <f t="shared" si="142"/>
        <v/>
      </c>
      <c r="GD175" s="501">
        <f t="shared" si="140"/>
        <v>80</v>
      </c>
      <c r="GE175" s="501">
        <f t="shared" si="142"/>
        <v>80</v>
      </c>
      <c r="GF175" s="501">
        <f t="shared" si="142"/>
        <v>80</v>
      </c>
      <c r="GG175" s="501">
        <f t="shared" si="142"/>
        <v>80</v>
      </c>
      <c r="GH175" s="501" t="str">
        <f t="shared" si="142"/>
        <v/>
      </c>
      <c r="GI175" s="501">
        <f t="shared" si="142"/>
        <v>80</v>
      </c>
      <c r="GJ175" s="501">
        <f t="shared" si="142"/>
        <v>80</v>
      </c>
      <c r="GK175" s="501" t="str">
        <f t="shared" si="142"/>
        <v/>
      </c>
      <c r="GL175" s="501" t="str">
        <f t="shared" si="142"/>
        <v/>
      </c>
      <c r="GM175" s="501" t="str">
        <f t="shared" si="142"/>
        <v/>
      </c>
      <c r="GN175" s="501">
        <f t="shared" si="136"/>
        <v>480</v>
      </c>
      <c r="GO175" s="505">
        <f t="shared" si="137"/>
        <v>8</v>
      </c>
    </row>
    <row r="176" spans="178:197" x14ac:dyDescent="0.25">
      <c r="FV176">
        <v>172</v>
      </c>
      <c r="FW176" s="181">
        <f t="shared" si="138"/>
        <v>0.11944444444444445</v>
      </c>
      <c r="FX176" s="501" t="str">
        <f t="shared" si="134"/>
        <v/>
      </c>
      <c r="FY176" s="501" t="str">
        <f t="shared" si="142"/>
        <v/>
      </c>
      <c r="FZ176" s="501" t="str">
        <f t="shared" si="142"/>
        <v/>
      </c>
      <c r="GA176" s="501" t="str">
        <f t="shared" si="142"/>
        <v/>
      </c>
      <c r="GB176" s="501" t="str">
        <f t="shared" si="142"/>
        <v/>
      </c>
      <c r="GC176" s="501" t="str">
        <f t="shared" si="142"/>
        <v/>
      </c>
      <c r="GD176" s="501">
        <f t="shared" si="140"/>
        <v>80</v>
      </c>
      <c r="GE176" s="501">
        <f t="shared" si="142"/>
        <v>80</v>
      </c>
      <c r="GF176" s="501">
        <f t="shared" si="142"/>
        <v>80</v>
      </c>
      <c r="GG176" s="501">
        <f t="shared" si="142"/>
        <v>80</v>
      </c>
      <c r="GH176" s="501" t="str">
        <f t="shared" si="142"/>
        <v/>
      </c>
      <c r="GI176" s="501">
        <f t="shared" si="142"/>
        <v>80</v>
      </c>
      <c r="GJ176" s="501">
        <f t="shared" si="142"/>
        <v>80</v>
      </c>
      <c r="GK176" s="501" t="str">
        <f t="shared" si="142"/>
        <v/>
      </c>
      <c r="GL176" s="501" t="str">
        <f t="shared" si="142"/>
        <v/>
      </c>
      <c r="GM176" s="501" t="str">
        <f t="shared" si="142"/>
        <v/>
      </c>
      <c r="GN176" s="501">
        <f t="shared" si="136"/>
        <v>480</v>
      </c>
      <c r="GO176" s="505">
        <f t="shared" si="137"/>
        <v>8</v>
      </c>
    </row>
    <row r="177" spans="178:197" x14ac:dyDescent="0.25">
      <c r="FV177">
        <v>173</v>
      </c>
      <c r="FW177" s="181">
        <f t="shared" si="138"/>
        <v>0.12013888888888888</v>
      </c>
      <c r="FX177" s="501" t="str">
        <f t="shared" si="134"/>
        <v/>
      </c>
      <c r="FY177" s="501" t="str">
        <f t="shared" si="142"/>
        <v/>
      </c>
      <c r="FZ177" s="501" t="str">
        <f t="shared" si="142"/>
        <v/>
      </c>
      <c r="GA177" s="501" t="str">
        <f t="shared" si="142"/>
        <v/>
      </c>
      <c r="GB177" s="501" t="str">
        <f t="shared" si="142"/>
        <v/>
      </c>
      <c r="GC177" s="501" t="str">
        <f t="shared" si="142"/>
        <v/>
      </c>
      <c r="GD177" s="501">
        <f t="shared" si="140"/>
        <v>80</v>
      </c>
      <c r="GE177" s="501">
        <f t="shared" si="142"/>
        <v>80</v>
      </c>
      <c r="GF177" s="501">
        <f t="shared" si="142"/>
        <v>80</v>
      </c>
      <c r="GG177" s="501">
        <f t="shared" si="142"/>
        <v>80</v>
      </c>
      <c r="GH177" s="501" t="str">
        <f t="shared" si="142"/>
        <v/>
      </c>
      <c r="GI177" s="501">
        <f t="shared" si="142"/>
        <v>80</v>
      </c>
      <c r="GJ177" s="501">
        <f t="shared" si="142"/>
        <v>80</v>
      </c>
      <c r="GK177" s="501" t="str">
        <f t="shared" si="142"/>
        <v/>
      </c>
      <c r="GL177" s="501" t="str">
        <f t="shared" si="142"/>
        <v/>
      </c>
      <c r="GM177" s="501" t="str">
        <f t="shared" si="142"/>
        <v/>
      </c>
      <c r="GN177" s="501">
        <f t="shared" si="136"/>
        <v>480</v>
      </c>
      <c r="GO177" s="505">
        <f t="shared" si="137"/>
        <v>8</v>
      </c>
    </row>
    <row r="178" spans="178:197" x14ac:dyDescent="0.25">
      <c r="FV178">
        <v>174</v>
      </c>
      <c r="FW178" s="181">
        <f t="shared" si="138"/>
        <v>0.12083333333333333</v>
      </c>
      <c r="FX178" s="501" t="str">
        <f t="shared" si="134"/>
        <v/>
      </c>
      <c r="FY178" s="501" t="str">
        <f t="shared" si="142"/>
        <v/>
      </c>
      <c r="FZ178" s="501" t="str">
        <f t="shared" si="142"/>
        <v/>
      </c>
      <c r="GA178" s="501" t="str">
        <f t="shared" si="142"/>
        <v/>
      </c>
      <c r="GB178" s="501" t="str">
        <f t="shared" si="142"/>
        <v/>
      </c>
      <c r="GC178" s="501" t="str">
        <f t="shared" si="142"/>
        <v/>
      </c>
      <c r="GD178" s="501">
        <f t="shared" si="140"/>
        <v>80</v>
      </c>
      <c r="GE178" s="501">
        <f t="shared" si="142"/>
        <v>80</v>
      </c>
      <c r="GF178" s="501">
        <f t="shared" si="142"/>
        <v>80</v>
      </c>
      <c r="GG178" s="501">
        <f t="shared" si="142"/>
        <v>80</v>
      </c>
      <c r="GH178" s="501" t="str">
        <f t="shared" si="142"/>
        <v/>
      </c>
      <c r="GI178" s="501">
        <f t="shared" si="142"/>
        <v>80</v>
      </c>
      <c r="GJ178" s="501">
        <f t="shared" si="142"/>
        <v>80</v>
      </c>
      <c r="GK178" s="501" t="str">
        <f t="shared" si="142"/>
        <v/>
      </c>
      <c r="GL178" s="501" t="str">
        <f t="shared" si="142"/>
        <v/>
      </c>
      <c r="GM178" s="501" t="str">
        <f t="shared" si="142"/>
        <v/>
      </c>
      <c r="GN178" s="501">
        <f t="shared" si="136"/>
        <v>480</v>
      </c>
      <c r="GO178" s="505">
        <f t="shared" si="137"/>
        <v>8</v>
      </c>
    </row>
    <row r="179" spans="178:197" x14ac:dyDescent="0.25">
      <c r="FV179">
        <v>175</v>
      </c>
      <c r="FW179" s="181">
        <f t="shared" si="138"/>
        <v>0.12152777777777778</v>
      </c>
      <c r="FX179" s="501" t="str">
        <f t="shared" ref="FX179:FX242" si="143">IF(AND(OR($FW179&gt;INDEX($FT$4:$FT$19,MATCH(FX$3,$FO$4:$FO$19,0)),$FW179=INDEX($FT$4:$FT$19,MATCH(FX$3,$FO$4:$FO$19,0))),$FW179+(0.000000001/60/24)&lt;INDEX($FU$4:$FU$19,MATCH(FX$3,$FO$4:$FO$19,0))),80,"")</f>
        <v/>
      </c>
      <c r="FY179" s="501" t="str">
        <f t="shared" si="142"/>
        <v/>
      </c>
      <c r="FZ179" s="501" t="str">
        <f t="shared" si="142"/>
        <v/>
      </c>
      <c r="GA179" s="501" t="str">
        <f t="shared" si="142"/>
        <v/>
      </c>
      <c r="GB179" s="501" t="str">
        <f t="shared" si="142"/>
        <v/>
      </c>
      <c r="GC179" s="501" t="str">
        <f t="shared" si="142"/>
        <v/>
      </c>
      <c r="GD179" s="501">
        <f t="shared" si="140"/>
        <v>80</v>
      </c>
      <c r="GE179" s="501">
        <f t="shared" si="142"/>
        <v>80</v>
      </c>
      <c r="GF179" s="501">
        <f t="shared" si="142"/>
        <v>80</v>
      </c>
      <c r="GG179" s="501">
        <f t="shared" si="142"/>
        <v>80</v>
      </c>
      <c r="GH179" s="501" t="str">
        <f t="shared" si="142"/>
        <v/>
      </c>
      <c r="GI179" s="501">
        <f t="shared" si="142"/>
        <v>80</v>
      </c>
      <c r="GJ179" s="501">
        <f t="shared" si="142"/>
        <v>80</v>
      </c>
      <c r="GK179" s="501" t="str">
        <f t="shared" si="142"/>
        <v/>
      </c>
      <c r="GL179" s="501" t="str">
        <f t="shared" si="142"/>
        <v/>
      </c>
      <c r="GM179" s="501" t="str">
        <f t="shared" si="142"/>
        <v/>
      </c>
      <c r="GN179" s="501">
        <f t="shared" si="136"/>
        <v>480</v>
      </c>
      <c r="GO179" s="505">
        <f t="shared" si="137"/>
        <v>8</v>
      </c>
    </row>
    <row r="180" spans="178:197" x14ac:dyDescent="0.25">
      <c r="FV180">
        <v>176</v>
      </c>
      <c r="FW180" s="181">
        <f t="shared" si="138"/>
        <v>0.12222222222222222</v>
      </c>
      <c r="FX180" s="501" t="str">
        <f t="shared" si="143"/>
        <v/>
      </c>
      <c r="FY180" s="501" t="str">
        <f t="shared" si="142"/>
        <v/>
      </c>
      <c r="FZ180" s="501" t="str">
        <f t="shared" si="142"/>
        <v/>
      </c>
      <c r="GA180" s="501" t="str">
        <f t="shared" si="142"/>
        <v/>
      </c>
      <c r="GB180" s="501" t="str">
        <f t="shared" si="142"/>
        <v/>
      </c>
      <c r="GC180" s="501" t="str">
        <f t="shared" si="142"/>
        <v/>
      </c>
      <c r="GD180" s="501">
        <f t="shared" si="140"/>
        <v>80</v>
      </c>
      <c r="GE180" s="501">
        <f t="shared" si="142"/>
        <v>80</v>
      </c>
      <c r="GF180" s="501">
        <f t="shared" si="142"/>
        <v>80</v>
      </c>
      <c r="GG180" s="501">
        <f t="shared" si="142"/>
        <v>80</v>
      </c>
      <c r="GH180" s="501" t="str">
        <f t="shared" si="142"/>
        <v/>
      </c>
      <c r="GI180" s="501">
        <f t="shared" si="142"/>
        <v>80</v>
      </c>
      <c r="GJ180" s="501">
        <f t="shared" si="142"/>
        <v>80</v>
      </c>
      <c r="GK180" s="501" t="str">
        <f t="shared" si="142"/>
        <v/>
      </c>
      <c r="GL180" s="501" t="str">
        <f t="shared" si="142"/>
        <v/>
      </c>
      <c r="GM180" s="501" t="str">
        <f t="shared" si="142"/>
        <v/>
      </c>
      <c r="GN180" s="501">
        <f t="shared" si="136"/>
        <v>480</v>
      </c>
      <c r="GO180" s="505">
        <f t="shared" si="137"/>
        <v>8</v>
      </c>
    </row>
    <row r="181" spans="178:197" x14ac:dyDescent="0.25">
      <c r="FV181">
        <v>177</v>
      </c>
      <c r="FW181" s="181">
        <f t="shared" si="138"/>
        <v>0.12291666666666666</v>
      </c>
      <c r="FX181" s="501" t="str">
        <f t="shared" si="143"/>
        <v/>
      </c>
      <c r="FY181" s="501" t="str">
        <f t="shared" si="142"/>
        <v/>
      </c>
      <c r="FZ181" s="501" t="str">
        <f t="shared" si="142"/>
        <v/>
      </c>
      <c r="GA181" s="501" t="str">
        <f t="shared" si="142"/>
        <v/>
      </c>
      <c r="GB181" s="501" t="str">
        <f t="shared" si="142"/>
        <v/>
      </c>
      <c r="GC181" s="501" t="str">
        <f t="shared" si="142"/>
        <v/>
      </c>
      <c r="GD181" s="501">
        <f t="shared" si="140"/>
        <v>80</v>
      </c>
      <c r="GE181" s="501">
        <f t="shared" si="142"/>
        <v>80</v>
      </c>
      <c r="GF181" s="501">
        <f t="shared" si="142"/>
        <v>80</v>
      </c>
      <c r="GG181" s="501">
        <f t="shared" si="142"/>
        <v>80</v>
      </c>
      <c r="GH181" s="501" t="str">
        <f t="shared" si="142"/>
        <v/>
      </c>
      <c r="GI181" s="501">
        <f t="shared" si="142"/>
        <v>80</v>
      </c>
      <c r="GJ181" s="501">
        <f t="shared" si="142"/>
        <v>80</v>
      </c>
      <c r="GK181" s="501" t="str">
        <f t="shared" si="142"/>
        <v/>
      </c>
      <c r="GL181" s="501" t="str">
        <f t="shared" si="142"/>
        <v/>
      </c>
      <c r="GM181" s="501" t="str">
        <f t="shared" si="142"/>
        <v/>
      </c>
      <c r="GN181" s="501">
        <f t="shared" si="136"/>
        <v>480</v>
      </c>
      <c r="GO181" s="505">
        <f t="shared" si="137"/>
        <v>8</v>
      </c>
    </row>
    <row r="182" spans="178:197" x14ac:dyDescent="0.25">
      <c r="FV182">
        <v>178</v>
      </c>
      <c r="FW182" s="181">
        <f t="shared" si="138"/>
        <v>0.12361111111111112</v>
      </c>
      <c r="FX182" s="501" t="str">
        <f t="shared" si="143"/>
        <v/>
      </c>
      <c r="FY182" s="501" t="str">
        <f t="shared" si="142"/>
        <v/>
      </c>
      <c r="FZ182" s="501" t="str">
        <f t="shared" si="142"/>
        <v/>
      </c>
      <c r="GA182" s="501" t="str">
        <f t="shared" si="142"/>
        <v/>
      </c>
      <c r="GB182" s="501" t="str">
        <f t="shared" si="142"/>
        <v/>
      </c>
      <c r="GC182" s="501" t="str">
        <f t="shared" si="142"/>
        <v/>
      </c>
      <c r="GD182" s="501">
        <f t="shared" si="140"/>
        <v>80</v>
      </c>
      <c r="GE182" s="501">
        <f t="shared" si="142"/>
        <v>80</v>
      </c>
      <c r="GF182" s="501">
        <f t="shared" si="142"/>
        <v>80</v>
      </c>
      <c r="GG182" s="501">
        <f t="shared" si="142"/>
        <v>80</v>
      </c>
      <c r="GH182" s="501" t="str">
        <f t="shared" si="142"/>
        <v/>
      </c>
      <c r="GI182" s="501">
        <f t="shared" si="142"/>
        <v>80</v>
      </c>
      <c r="GJ182" s="501">
        <f t="shared" si="142"/>
        <v>80</v>
      </c>
      <c r="GK182" s="501" t="str">
        <f t="shared" si="142"/>
        <v/>
      </c>
      <c r="GL182" s="501" t="str">
        <f t="shared" si="142"/>
        <v/>
      </c>
      <c r="GM182" s="501" t="str">
        <f t="shared" si="142"/>
        <v/>
      </c>
      <c r="GN182" s="501">
        <f t="shared" si="136"/>
        <v>480</v>
      </c>
      <c r="GO182" s="505">
        <f t="shared" si="137"/>
        <v>8</v>
      </c>
    </row>
    <row r="183" spans="178:197" x14ac:dyDescent="0.25">
      <c r="FV183">
        <v>179</v>
      </c>
      <c r="FW183" s="181">
        <f t="shared" si="138"/>
        <v>0.12430555555555554</v>
      </c>
      <c r="FX183" s="501" t="str">
        <f t="shared" si="143"/>
        <v/>
      </c>
      <c r="FY183" s="501" t="str">
        <f t="shared" si="142"/>
        <v/>
      </c>
      <c r="FZ183" s="501" t="str">
        <f t="shared" si="142"/>
        <v/>
      </c>
      <c r="GA183" s="501" t="str">
        <f t="shared" si="142"/>
        <v/>
      </c>
      <c r="GB183" s="501" t="str">
        <f t="shared" si="142"/>
        <v/>
      </c>
      <c r="GC183" s="501" t="str">
        <f t="shared" si="142"/>
        <v/>
      </c>
      <c r="GD183" s="501">
        <f t="shared" si="140"/>
        <v>80</v>
      </c>
      <c r="GE183" s="501">
        <f t="shared" si="142"/>
        <v>80</v>
      </c>
      <c r="GF183" s="501">
        <f t="shared" si="142"/>
        <v>80</v>
      </c>
      <c r="GG183" s="501">
        <f t="shared" si="142"/>
        <v>80</v>
      </c>
      <c r="GH183" s="501" t="str">
        <f t="shared" si="142"/>
        <v/>
      </c>
      <c r="GI183" s="501">
        <f t="shared" si="142"/>
        <v>80</v>
      </c>
      <c r="GJ183" s="501">
        <f t="shared" si="142"/>
        <v>80</v>
      </c>
      <c r="GK183" s="501" t="str">
        <f t="shared" si="142"/>
        <v/>
      </c>
      <c r="GL183" s="501" t="str">
        <f t="shared" si="142"/>
        <v/>
      </c>
      <c r="GM183" s="501" t="str">
        <f t="shared" si="142"/>
        <v/>
      </c>
      <c r="GN183" s="501">
        <f t="shared" si="136"/>
        <v>480</v>
      </c>
      <c r="GO183" s="505">
        <f t="shared" si="137"/>
        <v>8</v>
      </c>
    </row>
    <row r="184" spans="178:197" x14ac:dyDescent="0.25">
      <c r="FV184">
        <v>180</v>
      </c>
      <c r="FW184" s="181">
        <f t="shared" si="138"/>
        <v>0.125</v>
      </c>
      <c r="FX184" s="501" t="str">
        <f t="shared" si="143"/>
        <v/>
      </c>
      <c r="FY184" s="501" t="str">
        <f t="shared" si="142"/>
        <v/>
      </c>
      <c r="FZ184" s="501" t="str">
        <f t="shared" si="142"/>
        <v/>
      </c>
      <c r="GA184" s="501" t="str">
        <f t="shared" si="142"/>
        <v/>
      </c>
      <c r="GB184" s="501" t="str">
        <f t="shared" si="142"/>
        <v/>
      </c>
      <c r="GC184" s="501" t="str">
        <f t="shared" si="142"/>
        <v/>
      </c>
      <c r="GD184" s="501">
        <f t="shared" si="140"/>
        <v>80</v>
      </c>
      <c r="GE184" s="501">
        <f t="shared" si="142"/>
        <v>80</v>
      </c>
      <c r="GF184" s="501">
        <f t="shared" si="142"/>
        <v>80</v>
      </c>
      <c r="GG184" s="501">
        <f t="shared" si="142"/>
        <v>80</v>
      </c>
      <c r="GH184" s="501" t="str">
        <f t="shared" si="142"/>
        <v/>
      </c>
      <c r="GI184" s="501">
        <f t="shared" si="142"/>
        <v>80</v>
      </c>
      <c r="GJ184" s="501">
        <f t="shared" si="142"/>
        <v>80</v>
      </c>
      <c r="GK184" s="501" t="str">
        <f t="shared" si="142"/>
        <v/>
      </c>
      <c r="GL184" s="501" t="str">
        <f t="shared" si="142"/>
        <v/>
      </c>
      <c r="GM184" s="501" t="str">
        <f t="shared" si="142"/>
        <v/>
      </c>
      <c r="GN184" s="501">
        <f t="shared" si="136"/>
        <v>480</v>
      </c>
      <c r="GO184" s="505">
        <f t="shared" si="137"/>
        <v>8</v>
      </c>
    </row>
    <row r="185" spans="178:197" x14ac:dyDescent="0.25">
      <c r="FV185">
        <v>181</v>
      </c>
      <c r="FW185" s="181">
        <f t="shared" si="138"/>
        <v>0.12569444444444444</v>
      </c>
      <c r="FX185" s="501" t="str">
        <f t="shared" si="143"/>
        <v/>
      </c>
      <c r="FY185" s="501" t="str">
        <f t="shared" si="142"/>
        <v/>
      </c>
      <c r="FZ185" s="501" t="str">
        <f t="shared" si="142"/>
        <v/>
      </c>
      <c r="GA185" s="501" t="str">
        <f t="shared" si="142"/>
        <v/>
      </c>
      <c r="GB185" s="501" t="str">
        <f t="shared" si="142"/>
        <v/>
      </c>
      <c r="GC185" s="501" t="str">
        <f t="shared" si="142"/>
        <v/>
      </c>
      <c r="GD185" s="501">
        <f t="shared" si="140"/>
        <v>80</v>
      </c>
      <c r="GE185" s="501">
        <f t="shared" si="142"/>
        <v>80</v>
      </c>
      <c r="GF185" s="501">
        <f t="shared" si="142"/>
        <v>80</v>
      </c>
      <c r="GG185" s="501">
        <f t="shared" si="142"/>
        <v>80</v>
      </c>
      <c r="GH185" s="501" t="str">
        <f t="shared" si="142"/>
        <v/>
      </c>
      <c r="GI185" s="501">
        <f t="shared" si="142"/>
        <v>80</v>
      </c>
      <c r="GJ185" s="501">
        <f t="shared" si="142"/>
        <v>80</v>
      </c>
      <c r="GK185" s="501" t="str">
        <f t="shared" si="142"/>
        <v/>
      </c>
      <c r="GL185" s="501" t="str">
        <f t="shared" si="142"/>
        <v/>
      </c>
      <c r="GM185" s="501" t="str">
        <f t="shared" si="142"/>
        <v/>
      </c>
      <c r="GN185" s="501">
        <f t="shared" si="136"/>
        <v>480</v>
      </c>
      <c r="GO185" s="505">
        <f t="shared" si="137"/>
        <v>8</v>
      </c>
    </row>
    <row r="186" spans="178:197" x14ac:dyDescent="0.25">
      <c r="FV186">
        <v>182</v>
      </c>
      <c r="FW186" s="181">
        <f t="shared" si="138"/>
        <v>0.12638888888888888</v>
      </c>
      <c r="FX186" s="501" t="str">
        <f t="shared" si="143"/>
        <v/>
      </c>
      <c r="FY186" s="501" t="str">
        <f t="shared" si="142"/>
        <v/>
      </c>
      <c r="FZ186" s="501" t="str">
        <f t="shared" si="142"/>
        <v/>
      </c>
      <c r="GA186" s="501" t="str">
        <f t="shared" si="142"/>
        <v/>
      </c>
      <c r="GB186" s="501" t="str">
        <f t="shared" si="142"/>
        <v/>
      </c>
      <c r="GC186" s="501" t="str">
        <f t="shared" si="142"/>
        <v/>
      </c>
      <c r="GD186" s="501">
        <f t="shared" si="140"/>
        <v>80</v>
      </c>
      <c r="GE186" s="501">
        <f t="shared" si="142"/>
        <v>80</v>
      </c>
      <c r="GF186" s="501">
        <f t="shared" si="142"/>
        <v>80</v>
      </c>
      <c r="GG186" s="501">
        <f t="shared" si="142"/>
        <v>80</v>
      </c>
      <c r="GH186" s="501" t="str">
        <f t="shared" si="142"/>
        <v/>
      </c>
      <c r="GI186" s="501">
        <f t="shared" si="142"/>
        <v>80</v>
      </c>
      <c r="GJ186" s="501">
        <f t="shared" si="142"/>
        <v>80</v>
      </c>
      <c r="GK186" s="501" t="str">
        <f t="shared" si="142"/>
        <v/>
      </c>
      <c r="GL186" s="501" t="str">
        <f t="shared" si="142"/>
        <v/>
      </c>
      <c r="GM186" s="501" t="str">
        <f t="shared" ref="FY186:GM203" si="144">IF(AND(OR($FW186&gt;INDEX($FT$4:$FT$19,MATCH(GM$3,$FO$4:$FO$19,0)),$FW186=INDEX($FT$4:$FT$19,MATCH(GM$3,$FO$4:$FO$19,0))),$FW186+(0.000000001/60/24)&lt;INDEX($FU$4:$FU$19,MATCH(GM$3,$FO$4:$FO$19,0))),80,"")</f>
        <v/>
      </c>
      <c r="GN186" s="501">
        <f t="shared" si="136"/>
        <v>480</v>
      </c>
      <c r="GO186" s="505">
        <f t="shared" si="137"/>
        <v>8</v>
      </c>
    </row>
    <row r="187" spans="178:197" x14ac:dyDescent="0.25">
      <c r="FV187">
        <v>183</v>
      </c>
      <c r="FW187" s="181">
        <f t="shared" si="138"/>
        <v>0.12708333333333333</v>
      </c>
      <c r="FX187" s="501" t="str">
        <f t="shared" si="143"/>
        <v/>
      </c>
      <c r="FY187" s="501" t="str">
        <f t="shared" si="144"/>
        <v/>
      </c>
      <c r="FZ187" s="501" t="str">
        <f t="shared" si="144"/>
        <v/>
      </c>
      <c r="GA187" s="501" t="str">
        <f t="shared" si="144"/>
        <v/>
      </c>
      <c r="GB187" s="501" t="str">
        <f t="shared" si="144"/>
        <v/>
      </c>
      <c r="GC187" s="501" t="str">
        <f t="shared" si="144"/>
        <v/>
      </c>
      <c r="GD187" s="501">
        <f t="shared" si="140"/>
        <v>80</v>
      </c>
      <c r="GE187" s="501">
        <f t="shared" si="144"/>
        <v>80</v>
      </c>
      <c r="GF187" s="501">
        <f t="shared" si="144"/>
        <v>80</v>
      </c>
      <c r="GG187" s="501">
        <f t="shared" si="144"/>
        <v>80</v>
      </c>
      <c r="GH187" s="501" t="str">
        <f t="shared" si="144"/>
        <v/>
      </c>
      <c r="GI187" s="501">
        <f t="shared" si="144"/>
        <v>80</v>
      </c>
      <c r="GJ187" s="501">
        <f t="shared" si="144"/>
        <v>80</v>
      </c>
      <c r="GK187" s="501" t="str">
        <f t="shared" si="144"/>
        <v/>
      </c>
      <c r="GL187" s="501" t="str">
        <f t="shared" si="144"/>
        <v/>
      </c>
      <c r="GM187" s="501" t="str">
        <f t="shared" si="144"/>
        <v/>
      </c>
      <c r="GN187" s="501">
        <f t="shared" si="136"/>
        <v>480</v>
      </c>
      <c r="GO187" s="505">
        <f t="shared" si="137"/>
        <v>8</v>
      </c>
    </row>
    <row r="188" spans="178:197" x14ac:dyDescent="0.25">
      <c r="FV188">
        <v>184</v>
      </c>
      <c r="FW188" s="181">
        <f t="shared" si="138"/>
        <v>0.1277777777777778</v>
      </c>
      <c r="FX188" s="501" t="str">
        <f t="shared" si="143"/>
        <v/>
      </c>
      <c r="FY188" s="501" t="str">
        <f t="shared" si="144"/>
        <v/>
      </c>
      <c r="FZ188" s="501" t="str">
        <f t="shared" si="144"/>
        <v/>
      </c>
      <c r="GA188" s="501" t="str">
        <f t="shared" si="144"/>
        <v/>
      </c>
      <c r="GB188" s="501" t="str">
        <f t="shared" si="144"/>
        <v/>
      </c>
      <c r="GC188" s="501" t="str">
        <f t="shared" si="144"/>
        <v/>
      </c>
      <c r="GD188" s="501">
        <f t="shared" si="140"/>
        <v>80</v>
      </c>
      <c r="GE188" s="501">
        <f t="shared" si="144"/>
        <v>80</v>
      </c>
      <c r="GF188" s="501">
        <f t="shared" si="144"/>
        <v>80</v>
      </c>
      <c r="GG188" s="501">
        <f t="shared" si="144"/>
        <v>80</v>
      </c>
      <c r="GH188" s="501" t="str">
        <f t="shared" si="144"/>
        <v/>
      </c>
      <c r="GI188" s="501">
        <f t="shared" si="144"/>
        <v>80</v>
      </c>
      <c r="GJ188" s="501">
        <f t="shared" si="144"/>
        <v>80</v>
      </c>
      <c r="GK188" s="501" t="str">
        <f t="shared" si="144"/>
        <v/>
      </c>
      <c r="GL188" s="501" t="str">
        <f t="shared" si="144"/>
        <v/>
      </c>
      <c r="GM188" s="501" t="str">
        <f t="shared" si="144"/>
        <v/>
      </c>
      <c r="GN188" s="501">
        <f t="shared" si="136"/>
        <v>480</v>
      </c>
      <c r="GO188" s="505">
        <f t="shared" si="137"/>
        <v>8</v>
      </c>
    </row>
    <row r="189" spans="178:197" x14ac:dyDescent="0.25">
      <c r="FV189">
        <v>185</v>
      </c>
      <c r="FW189" s="181">
        <f t="shared" si="138"/>
        <v>0.12847222222222221</v>
      </c>
      <c r="FX189" s="501" t="str">
        <f t="shared" si="143"/>
        <v/>
      </c>
      <c r="FY189" s="501" t="str">
        <f t="shared" si="144"/>
        <v/>
      </c>
      <c r="FZ189" s="501" t="str">
        <f t="shared" si="144"/>
        <v/>
      </c>
      <c r="GA189" s="501" t="str">
        <f t="shared" si="144"/>
        <v/>
      </c>
      <c r="GB189" s="501" t="str">
        <f t="shared" si="144"/>
        <v/>
      </c>
      <c r="GC189" s="501" t="str">
        <f t="shared" si="144"/>
        <v/>
      </c>
      <c r="GD189" s="501">
        <f t="shared" si="140"/>
        <v>80</v>
      </c>
      <c r="GE189" s="501">
        <f t="shared" si="144"/>
        <v>80</v>
      </c>
      <c r="GF189" s="501">
        <f t="shared" si="144"/>
        <v>80</v>
      </c>
      <c r="GG189" s="501">
        <f t="shared" si="144"/>
        <v>80</v>
      </c>
      <c r="GH189" s="501" t="str">
        <f t="shared" si="144"/>
        <v/>
      </c>
      <c r="GI189" s="501">
        <f t="shared" si="144"/>
        <v>80</v>
      </c>
      <c r="GJ189" s="501">
        <f t="shared" si="144"/>
        <v>80</v>
      </c>
      <c r="GK189" s="501" t="str">
        <f t="shared" si="144"/>
        <v/>
      </c>
      <c r="GL189" s="501" t="str">
        <f t="shared" si="144"/>
        <v/>
      </c>
      <c r="GM189" s="501" t="str">
        <f t="shared" si="144"/>
        <v/>
      </c>
      <c r="GN189" s="501">
        <f t="shared" si="136"/>
        <v>480</v>
      </c>
      <c r="GO189" s="505">
        <f t="shared" si="137"/>
        <v>8</v>
      </c>
    </row>
    <row r="190" spans="178:197" x14ac:dyDescent="0.25">
      <c r="FV190">
        <v>186</v>
      </c>
      <c r="FW190" s="181">
        <f t="shared" si="138"/>
        <v>0.12916666666666668</v>
      </c>
      <c r="FX190" s="501" t="str">
        <f t="shared" si="143"/>
        <v/>
      </c>
      <c r="FY190" s="501" t="str">
        <f t="shared" si="144"/>
        <v/>
      </c>
      <c r="FZ190" s="501" t="str">
        <f t="shared" si="144"/>
        <v/>
      </c>
      <c r="GA190" s="501" t="str">
        <f t="shared" si="144"/>
        <v/>
      </c>
      <c r="GB190" s="501" t="str">
        <f t="shared" si="144"/>
        <v/>
      </c>
      <c r="GC190" s="501" t="str">
        <f t="shared" si="144"/>
        <v/>
      </c>
      <c r="GD190" s="501">
        <f t="shared" si="140"/>
        <v>80</v>
      </c>
      <c r="GE190" s="501">
        <f t="shared" si="144"/>
        <v>80</v>
      </c>
      <c r="GF190" s="501">
        <f t="shared" si="144"/>
        <v>80</v>
      </c>
      <c r="GG190" s="501">
        <f t="shared" si="144"/>
        <v>80</v>
      </c>
      <c r="GH190" s="501" t="str">
        <f t="shared" si="144"/>
        <v/>
      </c>
      <c r="GI190" s="501">
        <f t="shared" si="144"/>
        <v>80</v>
      </c>
      <c r="GJ190" s="501">
        <f t="shared" si="144"/>
        <v>80</v>
      </c>
      <c r="GK190" s="501" t="str">
        <f t="shared" si="144"/>
        <v/>
      </c>
      <c r="GL190" s="501" t="str">
        <f t="shared" si="144"/>
        <v/>
      </c>
      <c r="GM190" s="501" t="str">
        <f t="shared" si="144"/>
        <v/>
      </c>
      <c r="GN190" s="501">
        <f t="shared" si="136"/>
        <v>480</v>
      </c>
      <c r="GO190" s="505">
        <f t="shared" si="137"/>
        <v>8</v>
      </c>
    </row>
    <row r="191" spans="178:197" x14ac:dyDescent="0.25">
      <c r="FV191">
        <v>187</v>
      </c>
      <c r="FW191" s="181">
        <f t="shared" si="138"/>
        <v>0.12986111111111112</v>
      </c>
      <c r="FX191" s="501" t="str">
        <f t="shared" si="143"/>
        <v/>
      </c>
      <c r="FY191" s="501" t="str">
        <f t="shared" si="144"/>
        <v/>
      </c>
      <c r="FZ191" s="501" t="str">
        <f t="shared" si="144"/>
        <v/>
      </c>
      <c r="GA191" s="501" t="str">
        <f t="shared" si="144"/>
        <v/>
      </c>
      <c r="GB191" s="501" t="str">
        <f t="shared" si="144"/>
        <v/>
      </c>
      <c r="GC191" s="501" t="str">
        <f t="shared" si="144"/>
        <v/>
      </c>
      <c r="GD191" s="501">
        <f t="shared" si="140"/>
        <v>80</v>
      </c>
      <c r="GE191" s="501">
        <f t="shared" si="144"/>
        <v>80</v>
      </c>
      <c r="GF191" s="501">
        <f t="shared" si="144"/>
        <v>80</v>
      </c>
      <c r="GG191" s="501">
        <f t="shared" si="144"/>
        <v>80</v>
      </c>
      <c r="GH191" s="501" t="str">
        <f t="shared" si="144"/>
        <v/>
      </c>
      <c r="GI191" s="501">
        <f t="shared" si="144"/>
        <v>80</v>
      </c>
      <c r="GJ191" s="501">
        <f t="shared" si="144"/>
        <v>80</v>
      </c>
      <c r="GK191" s="501" t="str">
        <f t="shared" si="144"/>
        <v/>
      </c>
      <c r="GL191" s="501" t="str">
        <f t="shared" si="144"/>
        <v/>
      </c>
      <c r="GM191" s="501" t="str">
        <f t="shared" si="144"/>
        <v/>
      </c>
      <c r="GN191" s="501">
        <f t="shared" si="136"/>
        <v>480</v>
      </c>
      <c r="GO191" s="505">
        <f t="shared" si="137"/>
        <v>8</v>
      </c>
    </row>
    <row r="192" spans="178:197" x14ac:dyDescent="0.25">
      <c r="FV192">
        <v>188</v>
      </c>
      <c r="FW192" s="181">
        <f t="shared" si="138"/>
        <v>0.13055555555555556</v>
      </c>
      <c r="FX192" s="501" t="str">
        <f t="shared" si="143"/>
        <v/>
      </c>
      <c r="FY192" s="501" t="str">
        <f t="shared" si="144"/>
        <v/>
      </c>
      <c r="FZ192" s="501" t="str">
        <f t="shared" si="144"/>
        <v/>
      </c>
      <c r="GA192" s="501" t="str">
        <f t="shared" si="144"/>
        <v/>
      </c>
      <c r="GB192" s="501" t="str">
        <f t="shared" si="144"/>
        <v/>
      </c>
      <c r="GC192" s="501" t="str">
        <f t="shared" si="144"/>
        <v/>
      </c>
      <c r="GD192" s="501">
        <f t="shared" si="140"/>
        <v>80</v>
      </c>
      <c r="GE192" s="501">
        <f t="shared" si="144"/>
        <v>80</v>
      </c>
      <c r="GF192" s="501">
        <f t="shared" si="144"/>
        <v>80</v>
      </c>
      <c r="GG192" s="501">
        <f t="shared" si="144"/>
        <v>80</v>
      </c>
      <c r="GH192" s="501" t="str">
        <f t="shared" si="144"/>
        <v/>
      </c>
      <c r="GI192" s="501">
        <f t="shared" si="144"/>
        <v>80</v>
      </c>
      <c r="GJ192" s="501">
        <f t="shared" si="144"/>
        <v>80</v>
      </c>
      <c r="GK192" s="501" t="str">
        <f t="shared" si="144"/>
        <v/>
      </c>
      <c r="GL192" s="501" t="str">
        <f t="shared" si="144"/>
        <v/>
      </c>
      <c r="GM192" s="501" t="str">
        <f t="shared" si="144"/>
        <v/>
      </c>
      <c r="GN192" s="501">
        <f t="shared" si="136"/>
        <v>480</v>
      </c>
      <c r="GO192" s="505">
        <f t="shared" si="137"/>
        <v>8</v>
      </c>
    </row>
    <row r="193" spans="178:197" x14ac:dyDescent="0.25">
      <c r="FV193">
        <v>189</v>
      </c>
      <c r="FW193" s="181">
        <f t="shared" si="138"/>
        <v>0.13125000000000001</v>
      </c>
      <c r="FX193" s="501" t="str">
        <f t="shared" si="143"/>
        <v/>
      </c>
      <c r="FY193" s="501" t="str">
        <f t="shared" si="144"/>
        <v/>
      </c>
      <c r="FZ193" s="501" t="str">
        <f t="shared" si="144"/>
        <v/>
      </c>
      <c r="GA193" s="501" t="str">
        <f t="shared" si="144"/>
        <v/>
      </c>
      <c r="GB193" s="501" t="str">
        <f t="shared" si="144"/>
        <v/>
      </c>
      <c r="GC193" s="501" t="str">
        <f t="shared" si="144"/>
        <v/>
      </c>
      <c r="GD193" s="501">
        <f t="shared" si="140"/>
        <v>80</v>
      </c>
      <c r="GE193" s="501">
        <f t="shared" si="144"/>
        <v>80</v>
      </c>
      <c r="GF193" s="501">
        <f t="shared" si="144"/>
        <v>80</v>
      </c>
      <c r="GG193" s="501">
        <f t="shared" si="144"/>
        <v>80</v>
      </c>
      <c r="GH193" s="501" t="str">
        <f t="shared" si="144"/>
        <v/>
      </c>
      <c r="GI193" s="501">
        <f t="shared" si="144"/>
        <v>80</v>
      </c>
      <c r="GJ193" s="501">
        <f t="shared" si="144"/>
        <v>80</v>
      </c>
      <c r="GK193" s="501" t="str">
        <f t="shared" si="144"/>
        <v/>
      </c>
      <c r="GL193" s="501" t="str">
        <f t="shared" si="144"/>
        <v/>
      </c>
      <c r="GM193" s="501" t="str">
        <f t="shared" si="144"/>
        <v/>
      </c>
      <c r="GN193" s="501">
        <f t="shared" si="136"/>
        <v>480</v>
      </c>
      <c r="GO193" s="505">
        <f t="shared" si="137"/>
        <v>8</v>
      </c>
    </row>
    <row r="194" spans="178:197" x14ac:dyDescent="0.25">
      <c r="FV194">
        <v>190</v>
      </c>
      <c r="FW194" s="181">
        <f t="shared" si="138"/>
        <v>0.13194444444444445</v>
      </c>
      <c r="FX194" s="501" t="str">
        <f t="shared" si="143"/>
        <v/>
      </c>
      <c r="FY194" s="501" t="str">
        <f t="shared" si="144"/>
        <v/>
      </c>
      <c r="FZ194" s="501" t="str">
        <f t="shared" si="144"/>
        <v/>
      </c>
      <c r="GA194" s="501" t="str">
        <f t="shared" si="144"/>
        <v/>
      </c>
      <c r="GB194" s="501" t="str">
        <f t="shared" si="144"/>
        <v/>
      </c>
      <c r="GC194" s="501" t="str">
        <f t="shared" si="144"/>
        <v/>
      </c>
      <c r="GD194" s="501">
        <f t="shared" si="140"/>
        <v>80</v>
      </c>
      <c r="GE194" s="501">
        <f t="shared" si="144"/>
        <v>80</v>
      </c>
      <c r="GF194" s="501">
        <f t="shared" si="144"/>
        <v>80</v>
      </c>
      <c r="GG194" s="501">
        <f t="shared" si="144"/>
        <v>80</v>
      </c>
      <c r="GH194" s="501" t="str">
        <f t="shared" si="144"/>
        <v/>
      </c>
      <c r="GI194" s="501">
        <f t="shared" si="144"/>
        <v>80</v>
      </c>
      <c r="GJ194" s="501">
        <f t="shared" si="144"/>
        <v>80</v>
      </c>
      <c r="GK194" s="501" t="str">
        <f t="shared" si="144"/>
        <v/>
      </c>
      <c r="GL194" s="501" t="str">
        <f t="shared" si="144"/>
        <v/>
      </c>
      <c r="GM194" s="501" t="str">
        <f t="shared" si="144"/>
        <v/>
      </c>
      <c r="GN194" s="501">
        <f t="shared" si="136"/>
        <v>480</v>
      </c>
      <c r="GO194" s="505">
        <f t="shared" si="137"/>
        <v>8</v>
      </c>
    </row>
    <row r="195" spans="178:197" x14ac:dyDescent="0.25">
      <c r="FV195">
        <v>191</v>
      </c>
      <c r="FW195" s="181">
        <f t="shared" si="138"/>
        <v>0.13263888888888889</v>
      </c>
      <c r="FX195" s="501" t="str">
        <f t="shared" si="143"/>
        <v/>
      </c>
      <c r="FY195" s="501" t="str">
        <f t="shared" si="144"/>
        <v/>
      </c>
      <c r="FZ195" s="501" t="str">
        <f t="shared" si="144"/>
        <v/>
      </c>
      <c r="GA195" s="501" t="str">
        <f t="shared" si="144"/>
        <v/>
      </c>
      <c r="GB195" s="501" t="str">
        <f t="shared" si="144"/>
        <v/>
      </c>
      <c r="GC195" s="501" t="str">
        <f t="shared" si="144"/>
        <v/>
      </c>
      <c r="GD195" s="501">
        <f t="shared" si="140"/>
        <v>80</v>
      </c>
      <c r="GE195" s="501">
        <f t="shared" si="144"/>
        <v>80</v>
      </c>
      <c r="GF195" s="501">
        <f t="shared" si="144"/>
        <v>80</v>
      </c>
      <c r="GG195" s="501">
        <f t="shared" si="144"/>
        <v>80</v>
      </c>
      <c r="GH195" s="501" t="str">
        <f t="shared" si="144"/>
        <v/>
      </c>
      <c r="GI195" s="501">
        <f t="shared" si="144"/>
        <v>80</v>
      </c>
      <c r="GJ195" s="501">
        <f t="shared" si="144"/>
        <v>80</v>
      </c>
      <c r="GK195" s="501" t="str">
        <f t="shared" si="144"/>
        <v/>
      </c>
      <c r="GL195" s="501" t="str">
        <f t="shared" si="144"/>
        <v/>
      </c>
      <c r="GM195" s="501" t="str">
        <f t="shared" si="144"/>
        <v/>
      </c>
      <c r="GN195" s="501">
        <f t="shared" si="136"/>
        <v>480</v>
      </c>
      <c r="GO195" s="505">
        <f t="shared" si="137"/>
        <v>8</v>
      </c>
    </row>
    <row r="196" spans="178:197" x14ac:dyDescent="0.25">
      <c r="FV196">
        <v>192</v>
      </c>
      <c r="FW196" s="181">
        <f t="shared" si="138"/>
        <v>0.13333333333333333</v>
      </c>
      <c r="FX196" s="501" t="str">
        <f t="shared" si="143"/>
        <v/>
      </c>
      <c r="FY196" s="501" t="str">
        <f t="shared" si="144"/>
        <v/>
      </c>
      <c r="FZ196" s="501" t="str">
        <f t="shared" si="144"/>
        <v/>
      </c>
      <c r="GA196" s="501" t="str">
        <f t="shared" si="144"/>
        <v/>
      </c>
      <c r="GB196" s="501" t="str">
        <f t="shared" si="144"/>
        <v/>
      </c>
      <c r="GC196" s="501" t="str">
        <f t="shared" si="144"/>
        <v/>
      </c>
      <c r="GD196" s="501">
        <f t="shared" si="140"/>
        <v>80</v>
      </c>
      <c r="GE196" s="501">
        <f t="shared" si="144"/>
        <v>80</v>
      </c>
      <c r="GF196" s="501">
        <f t="shared" si="144"/>
        <v>80</v>
      </c>
      <c r="GG196" s="501">
        <f t="shared" si="144"/>
        <v>80</v>
      </c>
      <c r="GH196" s="501" t="str">
        <f t="shared" si="144"/>
        <v/>
      </c>
      <c r="GI196" s="501">
        <f t="shared" si="144"/>
        <v>80</v>
      </c>
      <c r="GJ196" s="501">
        <f t="shared" si="144"/>
        <v>80</v>
      </c>
      <c r="GK196" s="501" t="str">
        <f t="shared" si="144"/>
        <v/>
      </c>
      <c r="GL196" s="501" t="str">
        <f t="shared" si="144"/>
        <v/>
      </c>
      <c r="GM196" s="501" t="str">
        <f t="shared" si="144"/>
        <v/>
      </c>
      <c r="GN196" s="501">
        <f t="shared" si="136"/>
        <v>480</v>
      </c>
      <c r="GO196" s="505">
        <f t="shared" si="137"/>
        <v>8</v>
      </c>
    </row>
    <row r="197" spans="178:197" x14ac:dyDescent="0.25">
      <c r="FV197">
        <v>193</v>
      </c>
      <c r="FW197" s="181">
        <f t="shared" si="138"/>
        <v>0.13402777777777777</v>
      </c>
      <c r="FX197" s="501" t="str">
        <f t="shared" si="143"/>
        <v/>
      </c>
      <c r="FY197" s="501" t="str">
        <f t="shared" si="144"/>
        <v/>
      </c>
      <c r="FZ197" s="501" t="str">
        <f t="shared" si="144"/>
        <v/>
      </c>
      <c r="GA197" s="501" t="str">
        <f t="shared" si="144"/>
        <v/>
      </c>
      <c r="GB197" s="501" t="str">
        <f t="shared" si="144"/>
        <v/>
      </c>
      <c r="GC197" s="501" t="str">
        <f t="shared" si="144"/>
        <v/>
      </c>
      <c r="GD197" s="501">
        <f t="shared" si="140"/>
        <v>80</v>
      </c>
      <c r="GE197" s="501">
        <f t="shared" si="144"/>
        <v>80</v>
      </c>
      <c r="GF197" s="501">
        <f t="shared" si="144"/>
        <v>80</v>
      </c>
      <c r="GG197" s="501">
        <f t="shared" si="144"/>
        <v>80</v>
      </c>
      <c r="GH197" s="501" t="str">
        <f t="shared" si="144"/>
        <v/>
      </c>
      <c r="GI197" s="501">
        <f t="shared" si="144"/>
        <v>80</v>
      </c>
      <c r="GJ197" s="501">
        <f t="shared" si="144"/>
        <v>80</v>
      </c>
      <c r="GK197" s="501" t="str">
        <f t="shared" si="144"/>
        <v/>
      </c>
      <c r="GL197" s="501" t="str">
        <f t="shared" si="144"/>
        <v/>
      </c>
      <c r="GM197" s="501" t="str">
        <f t="shared" si="144"/>
        <v/>
      </c>
      <c r="GN197" s="501">
        <f t="shared" ref="GN197:GN260" si="145">SUM(FX197:GM197)</f>
        <v>480</v>
      </c>
      <c r="GO197" s="505">
        <f t="shared" ref="GO197:GO260" si="146">GN197/60</f>
        <v>8</v>
      </c>
    </row>
    <row r="198" spans="178:197" x14ac:dyDescent="0.25">
      <c r="FV198">
        <v>194</v>
      </c>
      <c r="FW198" s="181">
        <f t="shared" ref="FW198:FW261" si="147">$FW$4+(FV198/24/60)</f>
        <v>0.13472222222222224</v>
      </c>
      <c r="FX198" s="501" t="str">
        <f t="shared" si="143"/>
        <v/>
      </c>
      <c r="FY198" s="501" t="str">
        <f t="shared" si="144"/>
        <v/>
      </c>
      <c r="FZ198" s="501" t="str">
        <f t="shared" si="144"/>
        <v/>
      </c>
      <c r="GA198" s="501" t="str">
        <f t="shared" si="144"/>
        <v/>
      </c>
      <c r="GB198" s="501" t="str">
        <f t="shared" si="144"/>
        <v/>
      </c>
      <c r="GC198" s="501" t="str">
        <f t="shared" si="144"/>
        <v/>
      </c>
      <c r="GD198" s="501">
        <f t="shared" si="140"/>
        <v>80</v>
      </c>
      <c r="GE198" s="501">
        <f t="shared" si="144"/>
        <v>80</v>
      </c>
      <c r="GF198" s="501">
        <f t="shared" si="144"/>
        <v>80</v>
      </c>
      <c r="GG198" s="501">
        <f t="shared" si="144"/>
        <v>80</v>
      </c>
      <c r="GH198" s="501" t="str">
        <f t="shared" si="144"/>
        <v/>
      </c>
      <c r="GI198" s="501">
        <f t="shared" si="144"/>
        <v>80</v>
      </c>
      <c r="GJ198" s="501">
        <f t="shared" si="144"/>
        <v>80</v>
      </c>
      <c r="GK198" s="501" t="str">
        <f t="shared" si="144"/>
        <v/>
      </c>
      <c r="GL198" s="501" t="str">
        <f t="shared" si="144"/>
        <v/>
      </c>
      <c r="GM198" s="501" t="str">
        <f t="shared" si="144"/>
        <v/>
      </c>
      <c r="GN198" s="501">
        <f t="shared" si="145"/>
        <v>480</v>
      </c>
      <c r="GO198" s="505">
        <f t="shared" si="146"/>
        <v>8</v>
      </c>
    </row>
    <row r="199" spans="178:197" x14ac:dyDescent="0.25">
      <c r="FV199">
        <v>195</v>
      </c>
      <c r="FW199" s="181">
        <f t="shared" si="147"/>
        <v>0.13541666666666666</v>
      </c>
      <c r="FX199" s="501" t="str">
        <f t="shared" si="143"/>
        <v/>
      </c>
      <c r="FY199" s="501" t="str">
        <f t="shared" si="144"/>
        <v/>
      </c>
      <c r="FZ199" s="501" t="str">
        <f t="shared" si="144"/>
        <v/>
      </c>
      <c r="GA199" s="501" t="str">
        <f t="shared" si="144"/>
        <v/>
      </c>
      <c r="GB199" s="501" t="str">
        <f t="shared" si="144"/>
        <v/>
      </c>
      <c r="GC199" s="501" t="str">
        <f t="shared" si="144"/>
        <v/>
      </c>
      <c r="GD199" s="501">
        <f t="shared" si="140"/>
        <v>80</v>
      </c>
      <c r="GE199" s="501">
        <f t="shared" si="144"/>
        <v>80</v>
      </c>
      <c r="GF199" s="501">
        <f t="shared" si="144"/>
        <v>80</v>
      </c>
      <c r="GG199" s="501">
        <f t="shared" si="144"/>
        <v>80</v>
      </c>
      <c r="GH199" s="501" t="str">
        <f t="shared" si="144"/>
        <v/>
      </c>
      <c r="GI199" s="501">
        <f t="shared" si="144"/>
        <v>80</v>
      </c>
      <c r="GJ199" s="501">
        <f t="shared" si="144"/>
        <v>80</v>
      </c>
      <c r="GK199" s="501" t="str">
        <f t="shared" si="144"/>
        <v/>
      </c>
      <c r="GL199" s="501" t="str">
        <f t="shared" si="144"/>
        <v/>
      </c>
      <c r="GM199" s="501" t="str">
        <f t="shared" si="144"/>
        <v/>
      </c>
      <c r="GN199" s="501">
        <f t="shared" si="145"/>
        <v>480</v>
      </c>
      <c r="GO199" s="505">
        <f t="shared" si="146"/>
        <v>8</v>
      </c>
    </row>
    <row r="200" spans="178:197" x14ac:dyDescent="0.25">
      <c r="FV200">
        <v>196</v>
      </c>
      <c r="FW200" s="181">
        <f t="shared" si="147"/>
        <v>0.1361111111111111</v>
      </c>
      <c r="FX200" s="501" t="str">
        <f t="shared" si="143"/>
        <v/>
      </c>
      <c r="FY200" s="501" t="str">
        <f t="shared" si="144"/>
        <v/>
      </c>
      <c r="FZ200" s="501" t="str">
        <f t="shared" si="144"/>
        <v/>
      </c>
      <c r="GA200" s="501" t="str">
        <f t="shared" si="144"/>
        <v/>
      </c>
      <c r="GB200" s="501" t="str">
        <f t="shared" si="144"/>
        <v/>
      </c>
      <c r="GC200" s="501" t="str">
        <f t="shared" si="144"/>
        <v/>
      </c>
      <c r="GD200" s="501">
        <f t="shared" si="140"/>
        <v>80</v>
      </c>
      <c r="GE200" s="501">
        <f t="shared" si="144"/>
        <v>80</v>
      </c>
      <c r="GF200" s="501">
        <f t="shared" si="144"/>
        <v>80</v>
      </c>
      <c r="GG200" s="501">
        <f t="shared" si="144"/>
        <v>80</v>
      </c>
      <c r="GH200" s="501" t="str">
        <f t="shared" si="144"/>
        <v/>
      </c>
      <c r="GI200" s="501">
        <f t="shared" si="144"/>
        <v>80</v>
      </c>
      <c r="GJ200" s="501">
        <f t="shared" si="144"/>
        <v>80</v>
      </c>
      <c r="GK200" s="501" t="str">
        <f t="shared" si="144"/>
        <v/>
      </c>
      <c r="GL200" s="501" t="str">
        <f t="shared" si="144"/>
        <v/>
      </c>
      <c r="GM200" s="501" t="str">
        <f t="shared" si="144"/>
        <v/>
      </c>
      <c r="GN200" s="501">
        <f t="shared" si="145"/>
        <v>480</v>
      </c>
      <c r="GO200" s="505">
        <f t="shared" si="146"/>
        <v>8</v>
      </c>
    </row>
    <row r="201" spans="178:197" x14ac:dyDescent="0.25">
      <c r="FV201">
        <v>197</v>
      </c>
      <c r="FW201" s="181">
        <f t="shared" si="147"/>
        <v>0.13680555555555557</v>
      </c>
      <c r="FX201" s="501" t="str">
        <f t="shared" si="143"/>
        <v/>
      </c>
      <c r="FY201" s="501" t="str">
        <f t="shared" si="144"/>
        <v/>
      </c>
      <c r="FZ201" s="501" t="str">
        <f t="shared" si="144"/>
        <v/>
      </c>
      <c r="GA201" s="501" t="str">
        <f t="shared" si="144"/>
        <v/>
      </c>
      <c r="GB201" s="501" t="str">
        <f t="shared" si="144"/>
        <v/>
      </c>
      <c r="GC201" s="501" t="str">
        <f t="shared" si="144"/>
        <v/>
      </c>
      <c r="GD201" s="501">
        <f t="shared" si="140"/>
        <v>80</v>
      </c>
      <c r="GE201" s="501">
        <f t="shared" si="144"/>
        <v>80</v>
      </c>
      <c r="GF201" s="501">
        <f t="shared" si="144"/>
        <v>80</v>
      </c>
      <c r="GG201" s="501">
        <f t="shared" si="144"/>
        <v>80</v>
      </c>
      <c r="GH201" s="501" t="str">
        <f t="shared" si="144"/>
        <v/>
      </c>
      <c r="GI201" s="501">
        <f t="shared" si="144"/>
        <v>80</v>
      </c>
      <c r="GJ201" s="501">
        <f t="shared" si="144"/>
        <v>80</v>
      </c>
      <c r="GK201" s="501" t="str">
        <f t="shared" si="144"/>
        <v/>
      </c>
      <c r="GL201" s="501" t="str">
        <f t="shared" si="144"/>
        <v/>
      </c>
      <c r="GM201" s="501" t="str">
        <f t="shared" si="144"/>
        <v/>
      </c>
      <c r="GN201" s="501">
        <f t="shared" si="145"/>
        <v>480</v>
      </c>
      <c r="GO201" s="505">
        <f t="shared" si="146"/>
        <v>8</v>
      </c>
    </row>
    <row r="202" spans="178:197" x14ac:dyDescent="0.25">
      <c r="FV202">
        <v>198</v>
      </c>
      <c r="FW202" s="181">
        <f t="shared" si="147"/>
        <v>0.13750000000000001</v>
      </c>
      <c r="FX202" s="501" t="str">
        <f t="shared" si="143"/>
        <v/>
      </c>
      <c r="FY202" s="501" t="str">
        <f t="shared" si="144"/>
        <v/>
      </c>
      <c r="FZ202" s="501" t="str">
        <f t="shared" si="144"/>
        <v/>
      </c>
      <c r="GA202" s="501" t="str">
        <f t="shared" si="144"/>
        <v/>
      </c>
      <c r="GB202" s="501" t="str">
        <f t="shared" si="144"/>
        <v/>
      </c>
      <c r="GC202" s="501" t="str">
        <f t="shared" si="144"/>
        <v/>
      </c>
      <c r="GD202" s="501">
        <f t="shared" si="140"/>
        <v>80</v>
      </c>
      <c r="GE202" s="501">
        <f t="shared" si="144"/>
        <v>80</v>
      </c>
      <c r="GF202" s="501">
        <f t="shared" si="144"/>
        <v>80</v>
      </c>
      <c r="GG202" s="501">
        <f t="shared" si="144"/>
        <v>80</v>
      </c>
      <c r="GH202" s="501" t="str">
        <f t="shared" si="144"/>
        <v/>
      </c>
      <c r="GI202" s="501">
        <f t="shared" si="144"/>
        <v>80</v>
      </c>
      <c r="GJ202" s="501">
        <f t="shared" si="144"/>
        <v>80</v>
      </c>
      <c r="GK202" s="501" t="str">
        <f t="shared" si="144"/>
        <v/>
      </c>
      <c r="GL202" s="501" t="str">
        <f t="shared" si="144"/>
        <v/>
      </c>
      <c r="GM202" s="501" t="str">
        <f t="shared" si="144"/>
        <v/>
      </c>
      <c r="GN202" s="501">
        <f t="shared" si="145"/>
        <v>480</v>
      </c>
      <c r="GO202" s="505">
        <f t="shared" si="146"/>
        <v>8</v>
      </c>
    </row>
    <row r="203" spans="178:197" x14ac:dyDescent="0.25">
      <c r="FV203">
        <v>199</v>
      </c>
      <c r="FW203" s="181">
        <f t="shared" si="147"/>
        <v>0.13819444444444443</v>
      </c>
      <c r="FX203" s="501" t="str">
        <f t="shared" si="143"/>
        <v/>
      </c>
      <c r="FY203" s="501" t="str">
        <f t="shared" si="144"/>
        <v/>
      </c>
      <c r="FZ203" s="501" t="str">
        <f t="shared" si="144"/>
        <v/>
      </c>
      <c r="GA203" s="501" t="str">
        <f t="shared" si="144"/>
        <v/>
      </c>
      <c r="GB203" s="501" t="str">
        <f t="shared" si="144"/>
        <v/>
      </c>
      <c r="GC203" s="501" t="str">
        <f t="shared" si="144"/>
        <v/>
      </c>
      <c r="GD203" s="501">
        <f t="shared" si="140"/>
        <v>80</v>
      </c>
      <c r="GE203" s="501">
        <f t="shared" si="144"/>
        <v>80</v>
      </c>
      <c r="GF203" s="501">
        <f t="shared" si="144"/>
        <v>80</v>
      </c>
      <c r="GG203" s="501">
        <f t="shared" si="144"/>
        <v>80</v>
      </c>
      <c r="GH203" s="501" t="str">
        <f t="shared" si="144"/>
        <v/>
      </c>
      <c r="GI203" s="501">
        <f t="shared" si="144"/>
        <v>80</v>
      </c>
      <c r="GJ203" s="501">
        <f t="shared" si="144"/>
        <v>80</v>
      </c>
      <c r="GK203" s="501" t="str">
        <f t="shared" si="144"/>
        <v/>
      </c>
      <c r="GL203" s="501" t="str">
        <f t="shared" si="144"/>
        <v/>
      </c>
      <c r="GM203" s="501" t="str">
        <f t="shared" ref="FY203:GM220" si="148">IF(AND(OR($FW203&gt;INDEX($FT$4:$FT$19,MATCH(GM$3,$FO$4:$FO$19,0)),$FW203=INDEX($FT$4:$FT$19,MATCH(GM$3,$FO$4:$FO$19,0))),$FW203+(0.000000001/60/24)&lt;INDEX($FU$4:$FU$19,MATCH(GM$3,$FO$4:$FO$19,0))),80,"")</f>
        <v/>
      </c>
      <c r="GN203" s="501">
        <f t="shared" si="145"/>
        <v>480</v>
      </c>
      <c r="GO203" s="505">
        <f t="shared" si="146"/>
        <v>8</v>
      </c>
    </row>
    <row r="204" spans="178:197" x14ac:dyDescent="0.25">
      <c r="FV204">
        <v>200</v>
      </c>
      <c r="FW204" s="181">
        <f t="shared" si="147"/>
        <v>0.1388888888888889</v>
      </c>
      <c r="FX204" s="501" t="str">
        <f t="shared" si="143"/>
        <v/>
      </c>
      <c r="FY204" s="501" t="str">
        <f t="shared" si="148"/>
        <v/>
      </c>
      <c r="FZ204" s="501" t="str">
        <f t="shared" si="148"/>
        <v/>
      </c>
      <c r="GA204" s="501" t="str">
        <f t="shared" si="148"/>
        <v/>
      </c>
      <c r="GB204" s="501" t="str">
        <f t="shared" si="148"/>
        <v/>
      </c>
      <c r="GC204" s="501" t="str">
        <f t="shared" si="148"/>
        <v/>
      </c>
      <c r="GD204" s="501">
        <f t="shared" si="140"/>
        <v>80</v>
      </c>
      <c r="GE204" s="501">
        <f t="shared" si="148"/>
        <v>80</v>
      </c>
      <c r="GF204" s="501">
        <f t="shared" si="148"/>
        <v>80</v>
      </c>
      <c r="GG204" s="501">
        <f t="shared" si="148"/>
        <v>80</v>
      </c>
      <c r="GH204" s="501" t="str">
        <f t="shared" si="148"/>
        <v/>
      </c>
      <c r="GI204" s="501">
        <f t="shared" si="148"/>
        <v>80</v>
      </c>
      <c r="GJ204" s="501">
        <f t="shared" si="148"/>
        <v>80</v>
      </c>
      <c r="GK204" s="501" t="str">
        <f t="shared" si="148"/>
        <v/>
      </c>
      <c r="GL204" s="501" t="str">
        <f t="shared" si="148"/>
        <v/>
      </c>
      <c r="GM204" s="501" t="str">
        <f t="shared" si="148"/>
        <v/>
      </c>
      <c r="GN204" s="501">
        <f t="shared" si="145"/>
        <v>480</v>
      </c>
      <c r="GO204" s="505">
        <f t="shared" si="146"/>
        <v>8</v>
      </c>
    </row>
    <row r="205" spans="178:197" x14ac:dyDescent="0.25">
      <c r="FV205">
        <v>201</v>
      </c>
      <c r="FW205" s="181">
        <f t="shared" si="147"/>
        <v>0.13958333333333334</v>
      </c>
      <c r="FX205" s="501" t="str">
        <f t="shared" si="143"/>
        <v/>
      </c>
      <c r="FY205" s="501" t="str">
        <f t="shared" si="148"/>
        <v/>
      </c>
      <c r="FZ205" s="501" t="str">
        <f t="shared" si="148"/>
        <v/>
      </c>
      <c r="GA205" s="501" t="str">
        <f t="shared" si="148"/>
        <v/>
      </c>
      <c r="GB205" s="501" t="str">
        <f t="shared" si="148"/>
        <v/>
      </c>
      <c r="GC205" s="501" t="str">
        <f t="shared" si="148"/>
        <v/>
      </c>
      <c r="GD205" s="501">
        <f t="shared" si="140"/>
        <v>80</v>
      </c>
      <c r="GE205" s="501">
        <f t="shared" si="148"/>
        <v>80</v>
      </c>
      <c r="GF205" s="501">
        <f t="shared" si="148"/>
        <v>80</v>
      </c>
      <c r="GG205" s="501">
        <f t="shared" si="148"/>
        <v>80</v>
      </c>
      <c r="GH205" s="501" t="str">
        <f t="shared" si="148"/>
        <v/>
      </c>
      <c r="GI205" s="501">
        <f t="shared" si="148"/>
        <v>80</v>
      </c>
      <c r="GJ205" s="501">
        <f t="shared" si="148"/>
        <v>80</v>
      </c>
      <c r="GK205" s="501" t="str">
        <f t="shared" si="148"/>
        <v/>
      </c>
      <c r="GL205" s="501" t="str">
        <f t="shared" si="148"/>
        <v/>
      </c>
      <c r="GM205" s="501" t="str">
        <f t="shared" si="148"/>
        <v/>
      </c>
      <c r="GN205" s="501">
        <f t="shared" si="145"/>
        <v>480</v>
      </c>
      <c r="GO205" s="505">
        <f t="shared" si="146"/>
        <v>8</v>
      </c>
    </row>
    <row r="206" spans="178:197" x14ac:dyDescent="0.25">
      <c r="FV206">
        <v>202</v>
      </c>
      <c r="FW206" s="181">
        <f t="shared" si="147"/>
        <v>0.14027777777777778</v>
      </c>
      <c r="FX206" s="501" t="str">
        <f t="shared" si="143"/>
        <v/>
      </c>
      <c r="FY206" s="501" t="str">
        <f t="shared" si="148"/>
        <v/>
      </c>
      <c r="FZ206" s="501" t="str">
        <f t="shared" si="148"/>
        <v/>
      </c>
      <c r="GA206" s="501" t="str">
        <f t="shared" si="148"/>
        <v/>
      </c>
      <c r="GB206" s="501" t="str">
        <f t="shared" si="148"/>
        <v/>
      </c>
      <c r="GC206" s="501" t="str">
        <f t="shared" si="148"/>
        <v/>
      </c>
      <c r="GD206" s="501">
        <f t="shared" si="140"/>
        <v>80</v>
      </c>
      <c r="GE206" s="501">
        <f t="shared" si="148"/>
        <v>80</v>
      </c>
      <c r="GF206" s="501">
        <f t="shared" si="148"/>
        <v>80</v>
      </c>
      <c r="GG206" s="501">
        <f t="shared" si="148"/>
        <v>80</v>
      </c>
      <c r="GH206" s="501" t="str">
        <f t="shared" si="148"/>
        <v/>
      </c>
      <c r="GI206" s="501">
        <f t="shared" si="148"/>
        <v>80</v>
      </c>
      <c r="GJ206" s="501">
        <f t="shared" si="148"/>
        <v>80</v>
      </c>
      <c r="GK206" s="501" t="str">
        <f t="shared" si="148"/>
        <v/>
      </c>
      <c r="GL206" s="501" t="str">
        <f t="shared" si="148"/>
        <v/>
      </c>
      <c r="GM206" s="501" t="str">
        <f t="shared" si="148"/>
        <v/>
      </c>
      <c r="GN206" s="501">
        <f t="shared" si="145"/>
        <v>480</v>
      </c>
      <c r="GO206" s="505">
        <f t="shared" si="146"/>
        <v>8</v>
      </c>
    </row>
    <row r="207" spans="178:197" x14ac:dyDescent="0.25">
      <c r="FV207">
        <v>203</v>
      </c>
      <c r="FW207" s="181">
        <f t="shared" si="147"/>
        <v>0.14097222222222222</v>
      </c>
      <c r="FX207" s="501" t="str">
        <f t="shared" si="143"/>
        <v/>
      </c>
      <c r="FY207" s="501" t="str">
        <f t="shared" si="148"/>
        <v/>
      </c>
      <c r="FZ207" s="501" t="str">
        <f t="shared" si="148"/>
        <v/>
      </c>
      <c r="GA207" s="501" t="str">
        <f t="shared" si="148"/>
        <v/>
      </c>
      <c r="GB207" s="501" t="str">
        <f t="shared" si="148"/>
        <v/>
      </c>
      <c r="GC207" s="501" t="str">
        <f t="shared" si="148"/>
        <v/>
      </c>
      <c r="GD207" s="501">
        <f t="shared" si="140"/>
        <v>80</v>
      </c>
      <c r="GE207" s="501">
        <f t="shared" si="148"/>
        <v>80</v>
      </c>
      <c r="GF207" s="501">
        <f t="shared" si="148"/>
        <v>80</v>
      </c>
      <c r="GG207" s="501">
        <f t="shared" si="148"/>
        <v>80</v>
      </c>
      <c r="GH207" s="501" t="str">
        <f t="shared" si="148"/>
        <v/>
      </c>
      <c r="GI207" s="501">
        <f t="shared" si="148"/>
        <v>80</v>
      </c>
      <c r="GJ207" s="501">
        <f t="shared" si="148"/>
        <v>80</v>
      </c>
      <c r="GK207" s="501" t="str">
        <f t="shared" si="148"/>
        <v/>
      </c>
      <c r="GL207" s="501" t="str">
        <f t="shared" si="148"/>
        <v/>
      </c>
      <c r="GM207" s="501" t="str">
        <f t="shared" si="148"/>
        <v/>
      </c>
      <c r="GN207" s="501">
        <f t="shared" si="145"/>
        <v>480</v>
      </c>
      <c r="GO207" s="505">
        <f t="shared" si="146"/>
        <v>8</v>
      </c>
    </row>
    <row r="208" spans="178:197" x14ac:dyDescent="0.25">
      <c r="FV208">
        <v>204</v>
      </c>
      <c r="FW208" s="181">
        <f t="shared" si="147"/>
        <v>0.14166666666666666</v>
      </c>
      <c r="FX208" s="501" t="str">
        <f t="shared" si="143"/>
        <v/>
      </c>
      <c r="FY208" s="501" t="str">
        <f t="shared" si="148"/>
        <v/>
      </c>
      <c r="FZ208" s="501" t="str">
        <f t="shared" si="148"/>
        <v/>
      </c>
      <c r="GA208" s="501" t="str">
        <f t="shared" si="148"/>
        <v/>
      </c>
      <c r="GB208" s="501" t="str">
        <f t="shared" si="148"/>
        <v/>
      </c>
      <c r="GC208" s="501" t="str">
        <f t="shared" si="148"/>
        <v/>
      </c>
      <c r="GD208" s="501">
        <f t="shared" si="140"/>
        <v>80</v>
      </c>
      <c r="GE208" s="501">
        <f t="shared" si="148"/>
        <v>80</v>
      </c>
      <c r="GF208" s="501">
        <f t="shared" si="148"/>
        <v>80</v>
      </c>
      <c r="GG208" s="501">
        <f t="shared" si="148"/>
        <v>80</v>
      </c>
      <c r="GH208" s="501" t="str">
        <f t="shared" si="148"/>
        <v/>
      </c>
      <c r="GI208" s="501">
        <f t="shared" si="148"/>
        <v>80</v>
      </c>
      <c r="GJ208" s="501">
        <f t="shared" si="148"/>
        <v>80</v>
      </c>
      <c r="GK208" s="501" t="str">
        <f t="shared" si="148"/>
        <v/>
      </c>
      <c r="GL208" s="501" t="str">
        <f t="shared" si="148"/>
        <v/>
      </c>
      <c r="GM208" s="501" t="str">
        <f t="shared" si="148"/>
        <v/>
      </c>
      <c r="GN208" s="501">
        <f t="shared" si="145"/>
        <v>480</v>
      </c>
      <c r="GO208" s="505">
        <f t="shared" si="146"/>
        <v>8</v>
      </c>
    </row>
    <row r="209" spans="178:197" x14ac:dyDescent="0.25">
      <c r="FV209">
        <v>205</v>
      </c>
      <c r="FW209" s="181">
        <f t="shared" si="147"/>
        <v>0.1423611111111111</v>
      </c>
      <c r="FX209" s="501" t="str">
        <f t="shared" si="143"/>
        <v/>
      </c>
      <c r="FY209" s="501" t="str">
        <f t="shared" si="148"/>
        <v/>
      </c>
      <c r="FZ209" s="501" t="str">
        <f t="shared" si="148"/>
        <v/>
      </c>
      <c r="GA209" s="501" t="str">
        <f t="shared" si="148"/>
        <v/>
      </c>
      <c r="GB209" s="501" t="str">
        <f t="shared" si="148"/>
        <v/>
      </c>
      <c r="GC209" s="501" t="str">
        <f t="shared" si="148"/>
        <v/>
      </c>
      <c r="GD209" s="501">
        <f t="shared" si="140"/>
        <v>80</v>
      </c>
      <c r="GE209" s="501">
        <f t="shared" si="148"/>
        <v>80</v>
      </c>
      <c r="GF209" s="501">
        <f t="shared" si="148"/>
        <v>80</v>
      </c>
      <c r="GG209" s="501">
        <f t="shared" si="148"/>
        <v>80</v>
      </c>
      <c r="GH209" s="501" t="str">
        <f t="shared" si="148"/>
        <v/>
      </c>
      <c r="GI209" s="501">
        <f t="shared" si="148"/>
        <v>80</v>
      </c>
      <c r="GJ209" s="501">
        <f t="shared" si="148"/>
        <v>80</v>
      </c>
      <c r="GK209" s="501" t="str">
        <f t="shared" si="148"/>
        <v/>
      </c>
      <c r="GL209" s="501" t="str">
        <f t="shared" si="148"/>
        <v/>
      </c>
      <c r="GM209" s="501" t="str">
        <f t="shared" si="148"/>
        <v/>
      </c>
      <c r="GN209" s="501">
        <f t="shared" si="145"/>
        <v>480</v>
      </c>
      <c r="GO209" s="505">
        <f t="shared" si="146"/>
        <v>8</v>
      </c>
    </row>
    <row r="210" spans="178:197" x14ac:dyDescent="0.25">
      <c r="FV210">
        <v>206</v>
      </c>
      <c r="FW210" s="181">
        <f t="shared" si="147"/>
        <v>0.14305555555555557</v>
      </c>
      <c r="FX210" s="501" t="str">
        <f t="shared" si="143"/>
        <v/>
      </c>
      <c r="FY210" s="501" t="str">
        <f t="shared" si="148"/>
        <v/>
      </c>
      <c r="FZ210" s="501" t="str">
        <f t="shared" si="148"/>
        <v/>
      </c>
      <c r="GA210" s="501" t="str">
        <f t="shared" si="148"/>
        <v/>
      </c>
      <c r="GB210" s="501" t="str">
        <f t="shared" si="148"/>
        <v/>
      </c>
      <c r="GC210" s="501" t="str">
        <f t="shared" si="148"/>
        <v/>
      </c>
      <c r="GD210" s="501">
        <f t="shared" si="140"/>
        <v>80</v>
      </c>
      <c r="GE210" s="501">
        <f t="shared" si="148"/>
        <v>80</v>
      </c>
      <c r="GF210" s="501">
        <f t="shared" si="148"/>
        <v>80</v>
      </c>
      <c r="GG210" s="501">
        <f t="shared" si="148"/>
        <v>80</v>
      </c>
      <c r="GH210" s="501" t="str">
        <f t="shared" si="148"/>
        <v/>
      </c>
      <c r="GI210" s="501">
        <f t="shared" si="148"/>
        <v>80</v>
      </c>
      <c r="GJ210" s="501">
        <f t="shared" si="148"/>
        <v>80</v>
      </c>
      <c r="GK210" s="501" t="str">
        <f t="shared" si="148"/>
        <v/>
      </c>
      <c r="GL210" s="501" t="str">
        <f t="shared" si="148"/>
        <v/>
      </c>
      <c r="GM210" s="501" t="str">
        <f t="shared" si="148"/>
        <v/>
      </c>
      <c r="GN210" s="501">
        <f t="shared" si="145"/>
        <v>480</v>
      </c>
      <c r="GO210" s="505">
        <f t="shared" si="146"/>
        <v>8</v>
      </c>
    </row>
    <row r="211" spans="178:197" x14ac:dyDescent="0.25">
      <c r="FV211">
        <v>207</v>
      </c>
      <c r="FW211" s="181">
        <f t="shared" si="147"/>
        <v>0.14374999999999999</v>
      </c>
      <c r="FX211" s="501" t="str">
        <f t="shared" si="143"/>
        <v/>
      </c>
      <c r="FY211" s="501" t="str">
        <f t="shared" si="148"/>
        <v/>
      </c>
      <c r="FZ211" s="501" t="str">
        <f t="shared" si="148"/>
        <v/>
      </c>
      <c r="GA211" s="501" t="str">
        <f t="shared" si="148"/>
        <v/>
      </c>
      <c r="GB211" s="501" t="str">
        <f t="shared" si="148"/>
        <v/>
      </c>
      <c r="GC211" s="501" t="str">
        <f t="shared" si="148"/>
        <v/>
      </c>
      <c r="GD211" s="501">
        <f t="shared" si="140"/>
        <v>80</v>
      </c>
      <c r="GE211" s="501">
        <f t="shared" si="148"/>
        <v>80</v>
      </c>
      <c r="GF211" s="501">
        <f t="shared" si="148"/>
        <v>80</v>
      </c>
      <c r="GG211" s="501">
        <f t="shared" si="148"/>
        <v>80</v>
      </c>
      <c r="GH211" s="501" t="str">
        <f t="shared" si="148"/>
        <v/>
      </c>
      <c r="GI211" s="501">
        <f t="shared" si="148"/>
        <v>80</v>
      </c>
      <c r="GJ211" s="501">
        <f t="shared" si="148"/>
        <v>80</v>
      </c>
      <c r="GK211" s="501" t="str">
        <f t="shared" si="148"/>
        <v/>
      </c>
      <c r="GL211" s="501" t="str">
        <f t="shared" si="148"/>
        <v/>
      </c>
      <c r="GM211" s="501" t="str">
        <f t="shared" si="148"/>
        <v/>
      </c>
      <c r="GN211" s="501">
        <f t="shared" si="145"/>
        <v>480</v>
      </c>
      <c r="GO211" s="505">
        <f t="shared" si="146"/>
        <v>8</v>
      </c>
    </row>
    <row r="212" spans="178:197" x14ac:dyDescent="0.25">
      <c r="FV212">
        <v>208</v>
      </c>
      <c r="FW212" s="181">
        <f t="shared" si="147"/>
        <v>0.14444444444444443</v>
      </c>
      <c r="FX212" s="501" t="str">
        <f t="shared" si="143"/>
        <v/>
      </c>
      <c r="FY212" s="501" t="str">
        <f t="shared" si="148"/>
        <v/>
      </c>
      <c r="FZ212" s="501" t="str">
        <f t="shared" si="148"/>
        <v/>
      </c>
      <c r="GA212" s="501" t="str">
        <f t="shared" si="148"/>
        <v/>
      </c>
      <c r="GB212" s="501" t="str">
        <f t="shared" si="148"/>
        <v/>
      </c>
      <c r="GC212" s="501" t="str">
        <f t="shared" si="148"/>
        <v/>
      </c>
      <c r="GD212" s="501">
        <f t="shared" ref="GD212:GD275" si="149">IF(AND(OR($FW212&gt;INDEX($FT$4:$FT$19,MATCH(GD$3,$FO$4:$FO$19,0)),$FW212=INDEX($FT$4:$FT$19,MATCH(GD$3,$FO$4:$FO$19,0))),$FW212+(0.000000001/60/24)&lt;INDEX($FU$4:$FU$19,MATCH(GD$3,$FO$4:$FO$19,0))),80,"")</f>
        <v>80</v>
      </c>
      <c r="GE212" s="501">
        <f t="shared" si="148"/>
        <v>80</v>
      </c>
      <c r="GF212" s="501">
        <f t="shared" si="148"/>
        <v>80</v>
      </c>
      <c r="GG212" s="501">
        <f t="shared" si="148"/>
        <v>80</v>
      </c>
      <c r="GH212" s="501" t="str">
        <f t="shared" si="148"/>
        <v/>
      </c>
      <c r="GI212" s="501">
        <f t="shared" si="148"/>
        <v>80</v>
      </c>
      <c r="GJ212" s="501">
        <f t="shared" si="148"/>
        <v>80</v>
      </c>
      <c r="GK212" s="501" t="str">
        <f t="shared" si="148"/>
        <v/>
      </c>
      <c r="GL212" s="501" t="str">
        <f t="shared" si="148"/>
        <v/>
      </c>
      <c r="GM212" s="501" t="str">
        <f t="shared" si="148"/>
        <v/>
      </c>
      <c r="GN212" s="501">
        <f t="shared" si="145"/>
        <v>480</v>
      </c>
      <c r="GO212" s="505">
        <f t="shared" si="146"/>
        <v>8</v>
      </c>
    </row>
    <row r="213" spans="178:197" x14ac:dyDescent="0.25">
      <c r="FV213">
        <v>209</v>
      </c>
      <c r="FW213" s="181">
        <f t="shared" si="147"/>
        <v>0.1451388888888889</v>
      </c>
      <c r="FX213" s="501" t="str">
        <f t="shared" si="143"/>
        <v/>
      </c>
      <c r="FY213" s="501" t="str">
        <f t="shared" si="148"/>
        <v/>
      </c>
      <c r="FZ213" s="501" t="str">
        <f t="shared" si="148"/>
        <v/>
      </c>
      <c r="GA213" s="501" t="str">
        <f t="shared" si="148"/>
        <v/>
      </c>
      <c r="GB213" s="501" t="str">
        <f t="shared" si="148"/>
        <v/>
      </c>
      <c r="GC213" s="501" t="str">
        <f t="shared" si="148"/>
        <v/>
      </c>
      <c r="GD213" s="501">
        <f t="shared" si="149"/>
        <v>80</v>
      </c>
      <c r="GE213" s="501">
        <f t="shared" si="148"/>
        <v>80</v>
      </c>
      <c r="GF213" s="501">
        <f t="shared" si="148"/>
        <v>80</v>
      </c>
      <c r="GG213" s="501">
        <f t="shared" si="148"/>
        <v>80</v>
      </c>
      <c r="GH213" s="501" t="str">
        <f t="shared" si="148"/>
        <v/>
      </c>
      <c r="GI213" s="501">
        <f t="shared" si="148"/>
        <v>80</v>
      </c>
      <c r="GJ213" s="501">
        <f t="shared" si="148"/>
        <v>80</v>
      </c>
      <c r="GK213" s="501" t="str">
        <f t="shared" si="148"/>
        <v/>
      </c>
      <c r="GL213" s="501" t="str">
        <f t="shared" si="148"/>
        <v/>
      </c>
      <c r="GM213" s="501" t="str">
        <f t="shared" si="148"/>
        <v/>
      </c>
      <c r="GN213" s="501">
        <f t="shared" si="145"/>
        <v>480</v>
      </c>
      <c r="GO213" s="505">
        <f t="shared" si="146"/>
        <v>8</v>
      </c>
    </row>
    <row r="214" spans="178:197" x14ac:dyDescent="0.25">
      <c r="FV214">
        <v>210</v>
      </c>
      <c r="FW214" s="181">
        <f t="shared" si="147"/>
        <v>0.14583333333333334</v>
      </c>
      <c r="FX214" s="501" t="str">
        <f t="shared" si="143"/>
        <v/>
      </c>
      <c r="FY214" s="501" t="str">
        <f t="shared" si="148"/>
        <v/>
      </c>
      <c r="FZ214" s="501" t="str">
        <f t="shared" si="148"/>
        <v/>
      </c>
      <c r="GA214" s="501" t="str">
        <f t="shared" si="148"/>
        <v/>
      </c>
      <c r="GB214" s="501" t="str">
        <f t="shared" si="148"/>
        <v/>
      </c>
      <c r="GC214" s="501" t="str">
        <f t="shared" si="148"/>
        <v/>
      </c>
      <c r="GD214" s="501">
        <f t="shared" si="149"/>
        <v>80</v>
      </c>
      <c r="GE214" s="501">
        <f t="shared" si="148"/>
        <v>80</v>
      </c>
      <c r="GF214" s="501">
        <f t="shared" si="148"/>
        <v>80</v>
      </c>
      <c r="GG214" s="501">
        <f t="shared" si="148"/>
        <v>80</v>
      </c>
      <c r="GH214" s="501" t="str">
        <f t="shared" si="148"/>
        <v/>
      </c>
      <c r="GI214" s="501">
        <f t="shared" si="148"/>
        <v>80</v>
      </c>
      <c r="GJ214" s="501">
        <f t="shared" si="148"/>
        <v>80</v>
      </c>
      <c r="GK214" s="501" t="str">
        <f t="shared" si="148"/>
        <v/>
      </c>
      <c r="GL214" s="501" t="str">
        <f t="shared" si="148"/>
        <v/>
      </c>
      <c r="GM214" s="501" t="str">
        <f t="shared" si="148"/>
        <v/>
      </c>
      <c r="GN214" s="501">
        <f t="shared" si="145"/>
        <v>480</v>
      </c>
      <c r="GO214" s="505">
        <f t="shared" si="146"/>
        <v>8</v>
      </c>
    </row>
    <row r="215" spans="178:197" x14ac:dyDescent="0.25">
      <c r="FV215">
        <v>211</v>
      </c>
      <c r="FW215" s="181">
        <f t="shared" si="147"/>
        <v>0.14652777777777776</v>
      </c>
      <c r="FX215" s="501" t="str">
        <f t="shared" si="143"/>
        <v/>
      </c>
      <c r="FY215" s="501" t="str">
        <f t="shared" si="148"/>
        <v/>
      </c>
      <c r="FZ215" s="501" t="str">
        <f t="shared" si="148"/>
        <v/>
      </c>
      <c r="GA215" s="501" t="str">
        <f t="shared" si="148"/>
        <v/>
      </c>
      <c r="GB215" s="501" t="str">
        <f t="shared" si="148"/>
        <v/>
      </c>
      <c r="GC215" s="501" t="str">
        <f t="shared" si="148"/>
        <v/>
      </c>
      <c r="GD215" s="501">
        <f t="shared" si="149"/>
        <v>80</v>
      </c>
      <c r="GE215" s="501">
        <f t="shared" si="148"/>
        <v>80</v>
      </c>
      <c r="GF215" s="501">
        <f t="shared" si="148"/>
        <v>80</v>
      </c>
      <c r="GG215" s="501">
        <f t="shared" si="148"/>
        <v>80</v>
      </c>
      <c r="GH215" s="501" t="str">
        <f t="shared" si="148"/>
        <v/>
      </c>
      <c r="GI215" s="501">
        <f t="shared" si="148"/>
        <v>80</v>
      </c>
      <c r="GJ215" s="501">
        <f t="shared" si="148"/>
        <v>80</v>
      </c>
      <c r="GK215" s="501" t="str">
        <f t="shared" si="148"/>
        <v/>
      </c>
      <c r="GL215" s="501" t="str">
        <f t="shared" si="148"/>
        <v/>
      </c>
      <c r="GM215" s="501" t="str">
        <f t="shared" si="148"/>
        <v/>
      </c>
      <c r="GN215" s="501">
        <f t="shared" si="145"/>
        <v>480</v>
      </c>
      <c r="GO215" s="505">
        <f t="shared" si="146"/>
        <v>8</v>
      </c>
    </row>
    <row r="216" spans="178:197" x14ac:dyDescent="0.25">
      <c r="FV216">
        <v>212</v>
      </c>
      <c r="FW216" s="181">
        <f t="shared" si="147"/>
        <v>0.14722222222222223</v>
      </c>
      <c r="FX216" s="501" t="str">
        <f t="shared" si="143"/>
        <v/>
      </c>
      <c r="FY216" s="501" t="str">
        <f t="shared" si="148"/>
        <v/>
      </c>
      <c r="FZ216" s="501" t="str">
        <f t="shared" si="148"/>
        <v/>
      </c>
      <c r="GA216" s="501" t="str">
        <f t="shared" si="148"/>
        <v/>
      </c>
      <c r="GB216" s="501" t="str">
        <f t="shared" si="148"/>
        <v/>
      </c>
      <c r="GC216" s="501" t="str">
        <f t="shared" si="148"/>
        <v/>
      </c>
      <c r="GD216" s="501">
        <f t="shared" si="149"/>
        <v>80</v>
      </c>
      <c r="GE216" s="501">
        <f t="shared" si="148"/>
        <v>80</v>
      </c>
      <c r="GF216" s="501">
        <f t="shared" si="148"/>
        <v>80</v>
      </c>
      <c r="GG216" s="501">
        <f t="shared" si="148"/>
        <v>80</v>
      </c>
      <c r="GH216" s="501" t="str">
        <f t="shared" si="148"/>
        <v/>
      </c>
      <c r="GI216" s="501">
        <f t="shared" si="148"/>
        <v>80</v>
      </c>
      <c r="GJ216" s="501">
        <f t="shared" si="148"/>
        <v>80</v>
      </c>
      <c r="GK216" s="501" t="str">
        <f t="shared" si="148"/>
        <v/>
      </c>
      <c r="GL216" s="501" t="str">
        <f t="shared" si="148"/>
        <v/>
      </c>
      <c r="GM216" s="501" t="str">
        <f t="shared" si="148"/>
        <v/>
      </c>
      <c r="GN216" s="501">
        <f t="shared" si="145"/>
        <v>480</v>
      </c>
      <c r="GO216" s="505">
        <f t="shared" si="146"/>
        <v>8</v>
      </c>
    </row>
    <row r="217" spans="178:197" x14ac:dyDescent="0.25">
      <c r="FV217">
        <v>213</v>
      </c>
      <c r="FW217" s="181">
        <f t="shared" si="147"/>
        <v>0.14791666666666667</v>
      </c>
      <c r="FX217" s="501" t="str">
        <f t="shared" si="143"/>
        <v/>
      </c>
      <c r="FY217" s="501" t="str">
        <f t="shared" si="148"/>
        <v/>
      </c>
      <c r="FZ217" s="501" t="str">
        <f t="shared" si="148"/>
        <v/>
      </c>
      <c r="GA217" s="501" t="str">
        <f t="shared" si="148"/>
        <v/>
      </c>
      <c r="GB217" s="501" t="str">
        <f t="shared" si="148"/>
        <v/>
      </c>
      <c r="GC217" s="501" t="str">
        <f t="shared" si="148"/>
        <v/>
      </c>
      <c r="GD217" s="501">
        <f t="shared" si="149"/>
        <v>80</v>
      </c>
      <c r="GE217" s="501">
        <f t="shared" si="148"/>
        <v>80</v>
      </c>
      <c r="GF217" s="501">
        <f t="shared" si="148"/>
        <v>80</v>
      </c>
      <c r="GG217" s="501">
        <f t="shared" si="148"/>
        <v>80</v>
      </c>
      <c r="GH217" s="501" t="str">
        <f t="shared" si="148"/>
        <v/>
      </c>
      <c r="GI217" s="501">
        <f t="shared" si="148"/>
        <v>80</v>
      </c>
      <c r="GJ217" s="501">
        <f t="shared" si="148"/>
        <v>80</v>
      </c>
      <c r="GK217" s="501" t="str">
        <f t="shared" si="148"/>
        <v/>
      </c>
      <c r="GL217" s="501" t="str">
        <f t="shared" si="148"/>
        <v/>
      </c>
      <c r="GM217" s="501" t="str">
        <f t="shared" si="148"/>
        <v/>
      </c>
      <c r="GN217" s="501">
        <f t="shared" si="145"/>
        <v>480</v>
      </c>
      <c r="GO217" s="505">
        <f t="shared" si="146"/>
        <v>8</v>
      </c>
    </row>
    <row r="218" spans="178:197" x14ac:dyDescent="0.25">
      <c r="FV218">
        <v>214</v>
      </c>
      <c r="FW218" s="181">
        <f t="shared" si="147"/>
        <v>0.14861111111111111</v>
      </c>
      <c r="FX218" s="501" t="str">
        <f t="shared" si="143"/>
        <v/>
      </c>
      <c r="FY218" s="501" t="str">
        <f t="shared" si="148"/>
        <v/>
      </c>
      <c r="FZ218" s="501" t="str">
        <f t="shared" si="148"/>
        <v/>
      </c>
      <c r="GA218" s="501" t="str">
        <f t="shared" si="148"/>
        <v/>
      </c>
      <c r="GB218" s="501" t="str">
        <f t="shared" si="148"/>
        <v/>
      </c>
      <c r="GC218" s="501" t="str">
        <f t="shared" si="148"/>
        <v/>
      </c>
      <c r="GD218" s="501">
        <f t="shared" si="149"/>
        <v>80</v>
      </c>
      <c r="GE218" s="501">
        <f t="shared" si="148"/>
        <v>80</v>
      </c>
      <c r="GF218" s="501">
        <f t="shared" si="148"/>
        <v>80</v>
      </c>
      <c r="GG218" s="501">
        <f t="shared" si="148"/>
        <v>80</v>
      </c>
      <c r="GH218" s="501" t="str">
        <f t="shared" si="148"/>
        <v/>
      </c>
      <c r="GI218" s="501">
        <f t="shared" si="148"/>
        <v>80</v>
      </c>
      <c r="GJ218" s="501">
        <f t="shared" si="148"/>
        <v>80</v>
      </c>
      <c r="GK218" s="501" t="str">
        <f t="shared" si="148"/>
        <v/>
      </c>
      <c r="GL218" s="501" t="str">
        <f t="shared" si="148"/>
        <v/>
      </c>
      <c r="GM218" s="501" t="str">
        <f t="shared" si="148"/>
        <v/>
      </c>
      <c r="GN218" s="501">
        <f t="shared" si="145"/>
        <v>480</v>
      </c>
      <c r="GO218" s="505">
        <f t="shared" si="146"/>
        <v>8</v>
      </c>
    </row>
    <row r="219" spans="178:197" x14ac:dyDescent="0.25">
      <c r="FV219">
        <v>215</v>
      </c>
      <c r="FW219" s="181">
        <f t="shared" si="147"/>
        <v>0.14930555555555555</v>
      </c>
      <c r="FX219" s="501" t="str">
        <f t="shared" si="143"/>
        <v/>
      </c>
      <c r="FY219" s="501" t="str">
        <f t="shared" si="148"/>
        <v/>
      </c>
      <c r="FZ219" s="501" t="str">
        <f t="shared" si="148"/>
        <v/>
      </c>
      <c r="GA219" s="501" t="str">
        <f t="shared" si="148"/>
        <v/>
      </c>
      <c r="GB219" s="501" t="str">
        <f t="shared" si="148"/>
        <v/>
      </c>
      <c r="GC219" s="501" t="str">
        <f t="shared" si="148"/>
        <v/>
      </c>
      <c r="GD219" s="501">
        <f t="shared" si="149"/>
        <v>80</v>
      </c>
      <c r="GE219" s="501">
        <f t="shared" si="148"/>
        <v>80</v>
      </c>
      <c r="GF219" s="501">
        <f t="shared" si="148"/>
        <v>80</v>
      </c>
      <c r="GG219" s="501">
        <f t="shared" si="148"/>
        <v>80</v>
      </c>
      <c r="GH219" s="501" t="str">
        <f t="shared" si="148"/>
        <v/>
      </c>
      <c r="GI219" s="501">
        <f t="shared" si="148"/>
        <v>80</v>
      </c>
      <c r="GJ219" s="501">
        <f t="shared" si="148"/>
        <v>80</v>
      </c>
      <c r="GK219" s="501" t="str">
        <f t="shared" si="148"/>
        <v/>
      </c>
      <c r="GL219" s="501" t="str">
        <f t="shared" si="148"/>
        <v/>
      </c>
      <c r="GM219" s="501" t="str">
        <f t="shared" si="148"/>
        <v/>
      </c>
      <c r="GN219" s="501">
        <f t="shared" si="145"/>
        <v>480</v>
      </c>
      <c r="GO219" s="505">
        <f t="shared" si="146"/>
        <v>8</v>
      </c>
    </row>
    <row r="220" spans="178:197" x14ac:dyDescent="0.25">
      <c r="FV220">
        <v>216</v>
      </c>
      <c r="FW220" s="181">
        <f t="shared" si="147"/>
        <v>0.15</v>
      </c>
      <c r="FX220" s="501" t="str">
        <f t="shared" si="143"/>
        <v/>
      </c>
      <c r="FY220" s="501" t="str">
        <f t="shared" si="148"/>
        <v/>
      </c>
      <c r="FZ220" s="501" t="str">
        <f t="shared" si="148"/>
        <v/>
      </c>
      <c r="GA220" s="501" t="str">
        <f t="shared" si="148"/>
        <v/>
      </c>
      <c r="GB220" s="501" t="str">
        <f t="shared" si="148"/>
        <v/>
      </c>
      <c r="GC220" s="501" t="str">
        <f t="shared" si="148"/>
        <v/>
      </c>
      <c r="GD220" s="501">
        <f t="shared" si="149"/>
        <v>80</v>
      </c>
      <c r="GE220" s="501">
        <f t="shared" si="148"/>
        <v>80</v>
      </c>
      <c r="GF220" s="501">
        <f t="shared" si="148"/>
        <v>80</v>
      </c>
      <c r="GG220" s="501">
        <f t="shared" si="148"/>
        <v>80</v>
      </c>
      <c r="GH220" s="501" t="str">
        <f t="shared" si="148"/>
        <v/>
      </c>
      <c r="GI220" s="501">
        <f t="shared" si="148"/>
        <v>80</v>
      </c>
      <c r="GJ220" s="501">
        <f t="shared" si="148"/>
        <v>80</v>
      </c>
      <c r="GK220" s="501" t="str">
        <f t="shared" si="148"/>
        <v/>
      </c>
      <c r="GL220" s="501" t="str">
        <f t="shared" si="148"/>
        <v/>
      </c>
      <c r="GM220" s="501" t="str">
        <f t="shared" ref="FY220:GM237" si="150">IF(AND(OR($FW220&gt;INDEX($FT$4:$FT$19,MATCH(GM$3,$FO$4:$FO$19,0)),$FW220=INDEX($FT$4:$FT$19,MATCH(GM$3,$FO$4:$FO$19,0))),$FW220+(0.000000001/60/24)&lt;INDEX($FU$4:$FU$19,MATCH(GM$3,$FO$4:$FO$19,0))),80,"")</f>
        <v/>
      </c>
      <c r="GN220" s="501">
        <f t="shared" si="145"/>
        <v>480</v>
      </c>
      <c r="GO220" s="505">
        <f t="shared" si="146"/>
        <v>8</v>
      </c>
    </row>
    <row r="221" spans="178:197" x14ac:dyDescent="0.25">
      <c r="FV221">
        <v>217</v>
      </c>
      <c r="FW221" s="181">
        <f t="shared" si="147"/>
        <v>0.15069444444444444</v>
      </c>
      <c r="FX221" s="501" t="str">
        <f t="shared" si="143"/>
        <v/>
      </c>
      <c r="FY221" s="501" t="str">
        <f t="shared" si="150"/>
        <v/>
      </c>
      <c r="FZ221" s="501" t="str">
        <f t="shared" si="150"/>
        <v/>
      </c>
      <c r="GA221" s="501" t="str">
        <f t="shared" si="150"/>
        <v/>
      </c>
      <c r="GB221" s="501" t="str">
        <f t="shared" si="150"/>
        <v/>
      </c>
      <c r="GC221" s="501" t="str">
        <f t="shared" si="150"/>
        <v/>
      </c>
      <c r="GD221" s="501">
        <f t="shared" si="149"/>
        <v>80</v>
      </c>
      <c r="GE221" s="501">
        <f t="shared" si="150"/>
        <v>80</v>
      </c>
      <c r="GF221" s="501">
        <f t="shared" si="150"/>
        <v>80</v>
      </c>
      <c r="GG221" s="501">
        <f t="shared" si="150"/>
        <v>80</v>
      </c>
      <c r="GH221" s="501" t="str">
        <f t="shared" si="150"/>
        <v/>
      </c>
      <c r="GI221" s="501">
        <f t="shared" si="150"/>
        <v>80</v>
      </c>
      <c r="GJ221" s="501">
        <f t="shared" si="150"/>
        <v>80</v>
      </c>
      <c r="GK221" s="501" t="str">
        <f t="shared" si="150"/>
        <v/>
      </c>
      <c r="GL221" s="501" t="str">
        <f t="shared" si="150"/>
        <v/>
      </c>
      <c r="GM221" s="501" t="str">
        <f t="shared" si="150"/>
        <v/>
      </c>
      <c r="GN221" s="501">
        <f t="shared" si="145"/>
        <v>480</v>
      </c>
      <c r="GO221" s="505">
        <f t="shared" si="146"/>
        <v>8</v>
      </c>
    </row>
    <row r="222" spans="178:197" x14ac:dyDescent="0.25">
      <c r="FV222">
        <v>218</v>
      </c>
      <c r="FW222" s="181">
        <f t="shared" si="147"/>
        <v>0.15138888888888891</v>
      </c>
      <c r="FX222" s="501" t="str">
        <f t="shared" si="143"/>
        <v/>
      </c>
      <c r="FY222" s="501" t="str">
        <f t="shared" si="150"/>
        <v/>
      </c>
      <c r="FZ222" s="501" t="str">
        <f t="shared" si="150"/>
        <v/>
      </c>
      <c r="GA222" s="501" t="str">
        <f t="shared" si="150"/>
        <v/>
      </c>
      <c r="GB222" s="501" t="str">
        <f t="shared" si="150"/>
        <v/>
      </c>
      <c r="GC222" s="501" t="str">
        <f t="shared" si="150"/>
        <v/>
      </c>
      <c r="GD222" s="501">
        <f t="shared" si="149"/>
        <v>80</v>
      </c>
      <c r="GE222" s="501">
        <f t="shared" si="150"/>
        <v>80</v>
      </c>
      <c r="GF222" s="501">
        <f t="shared" si="150"/>
        <v>80</v>
      </c>
      <c r="GG222" s="501">
        <f t="shared" si="150"/>
        <v>80</v>
      </c>
      <c r="GH222" s="501" t="str">
        <f t="shared" si="150"/>
        <v/>
      </c>
      <c r="GI222" s="501">
        <f t="shared" si="150"/>
        <v>80</v>
      </c>
      <c r="GJ222" s="501">
        <f t="shared" si="150"/>
        <v>80</v>
      </c>
      <c r="GK222" s="501" t="str">
        <f t="shared" si="150"/>
        <v/>
      </c>
      <c r="GL222" s="501" t="str">
        <f t="shared" si="150"/>
        <v/>
      </c>
      <c r="GM222" s="501" t="str">
        <f t="shared" si="150"/>
        <v/>
      </c>
      <c r="GN222" s="501">
        <f t="shared" si="145"/>
        <v>480</v>
      </c>
      <c r="GO222" s="505">
        <f t="shared" si="146"/>
        <v>8</v>
      </c>
    </row>
    <row r="223" spans="178:197" x14ac:dyDescent="0.25">
      <c r="FV223">
        <v>219</v>
      </c>
      <c r="FW223" s="181">
        <f t="shared" si="147"/>
        <v>0.15208333333333332</v>
      </c>
      <c r="FX223" s="501" t="str">
        <f t="shared" si="143"/>
        <v/>
      </c>
      <c r="FY223" s="501" t="str">
        <f t="shared" si="150"/>
        <v/>
      </c>
      <c r="FZ223" s="501" t="str">
        <f t="shared" si="150"/>
        <v/>
      </c>
      <c r="GA223" s="501" t="str">
        <f t="shared" si="150"/>
        <v/>
      </c>
      <c r="GB223" s="501" t="str">
        <f t="shared" si="150"/>
        <v/>
      </c>
      <c r="GC223" s="501" t="str">
        <f t="shared" si="150"/>
        <v/>
      </c>
      <c r="GD223" s="501">
        <f t="shared" si="149"/>
        <v>80</v>
      </c>
      <c r="GE223" s="501">
        <f t="shared" si="150"/>
        <v>80</v>
      </c>
      <c r="GF223" s="501">
        <f t="shared" si="150"/>
        <v>80</v>
      </c>
      <c r="GG223" s="501">
        <f t="shared" si="150"/>
        <v>80</v>
      </c>
      <c r="GH223" s="501" t="str">
        <f t="shared" si="150"/>
        <v/>
      </c>
      <c r="GI223" s="501">
        <f t="shared" si="150"/>
        <v>80</v>
      </c>
      <c r="GJ223" s="501">
        <f t="shared" si="150"/>
        <v>80</v>
      </c>
      <c r="GK223" s="501" t="str">
        <f t="shared" si="150"/>
        <v/>
      </c>
      <c r="GL223" s="501" t="str">
        <f t="shared" si="150"/>
        <v/>
      </c>
      <c r="GM223" s="501" t="str">
        <f t="shared" si="150"/>
        <v/>
      </c>
      <c r="GN223" s="501">
        <f t="shared" si="145"/>
        <v>480</v>
      </c>
      <c r="GO223" s="505">
        <f t="shared" si="146"/>
        <v>8</v>
      </c>
    </row>
    <row r="224" spans="178:197" x14ac:dyDescent="0.25">
      <c r="FV224">
        <v>220</v>
      </c>
      <c r="FW224" s="181">
        <f t="shared" si="147"/>
        <v>0.15277777777777776</v>
      </c>
      <c r="FX224" s="501" t="str">
        <f t="shared" si="143"/>
        <v/>
      </c>
      <c r="FY224" s="501" t="str">
        <f t="shared" si="150"/>
        <v/>
      </c>
      <c r="FZ224" s="501" t="str">
        <f t="shared" si="150"/>
        <v/>
      </c>
      <c r="GA224" s="501" t="str">
        <f t="shared" si="150"/>
        <v/>
      </c>
      <c r="GB224" s="501" t="str">
        <f t="shared" si="150"/>
        <v/>
      </c>
      <c r="GC224" s="501" t="str">
        <f t="shared" si="150"/>
        <v/>
      </c>
      <c r="GD224" s="501">
        <f t="shared" si="149"/>
        <v>80</v>
      </c>
      <c r="GE224" s="501">
        <f t="shared" si="150"/>
        <v>80</v>
      </c>
      <c r="GF224" s="501">
        <f t="shared" si="150"/>
        <v>80</v>
      </c>
      <c r="GG224" s="501">
        <f t="shared" si="150"/>
        <v>80</v>
      </c>
      <c r="GH224" s="501" t="str">
        <f t="shared" si="150"/>
        <v/>
      </c>
      <c r="GI224" s="501">
        <f t="shared" si="150"/>
        <v>80</v>
      </c>
      <c r="GJ224" s="501">
        <f t="shared" si="150"/>
        <v>80</v>
      </c>
      <c r="GK224" s="501" t="str">
        <f t="shared" si="150"/>
        <v/>
      </c>
      <c r="GL224" s="501" t="str">
        <f t="shared" si="150"/>
        <v/>
      </c>
      <c r="GM224" s="501" t="str">
        <f t="shared" si="150"/>
        <v/>
      </c>
      <c r="GN224" s="501">
        <f t="shared" si="145"/>
        <v>480</v>
      </c>
      <c r="GO224" s="505">
        <f t="shared" si="146"/>
        <v>8</v>
      </c>
    </row>
    <row r="225" spans="178:197" x14ac:dyDescent="0.25">
      <c r="FV225">
        <v>221</v>
      </c>
      <c r="FW225" s="181">
        <f t="shared" si="147"/>
        <v>0.15347222222222223</v>
      </c>
      <c r="FX225" s="501" t="str">
        <f t="shared" si="143"/>
        <v/>
      </c>
      <c r="FY225" s="501" t="str">
        <f t="shared" si="150"/>
        <v/>
      </c>
      <c r="FZ225" s="501" t="str">
        <f t="shared" si="150"/>
        <v/>
      </c>
      <c r="GA225" s="501" t="str">
        <f t="shared" si="150"/>
        <v/>
      </c>
      <c r="GB225" s="501" t="str">
        <f t="shared" si="150"/>
        <v/>
      </c>
      <c r="GC225" s="501" t="str">
        <f t="shared" si="150"/>
        <v/>
      </c>
      <c r="GD225" s="501">
        <f t="shared" si="149"/>
        <v>80</v>
      </c>
      <c r="GE225" s="501">
        <f t="shared" si="150"/>
        <v>80</v>
      </c>
      <c r="GF225" s="501">
        <f t="shared" si="150"/>
        <v>80</v>
      </c>
      <c r="GG225" s="501">
        <f t="shared" si="150"/>
        <v>80</v>
      </c>
      <c r="GH225" s="501" t="str">
        <f t="shared" si="150"/>
        <v/>
      </c>
      <c r="GI225" s="501">
        <f t="shared" si="150"/>
        <v>80</v>
      </c>
      <c r="GJ225" s="501">
        <f t="shared" si="150"/>
        <v>80</v>
      </c>
      <c r="GK225" s="501" t="str">
        <f t="shared" si="150"/>
        <v/>
      </c>
      <c r="GL225" s="501" t="str">
        <f t="shared" si="150"/>
        <v/>
      </c>
      <c r="GM225" s="501" t="str">
        <f t="shared" si="150"/>
        <v/>
      </c>
      <c r="GN225" s="501">
        <f t="shared" si="145"/>
        <v>480</v>
      </c>
      <c r="GO225" s="505">
        <f t="shared" si="146"/>
        <v>8</v>
      </c>
    </row>
    <row r="226" spans="178:197" x14ac:dyDescent="0.25">
      <c r="FV226">
        <v>222</v>
      </c>
      <c r="FW226" s="181">
        <f t="shared" si="147"/>
        <v>0.15416666666666667</v>
      </c>
      <c r="FX226" s="501" t="str">
        <f t="shared" si="143"/>
        <v/>
      </c>
      <c r="FY226" s="501" t="str">
        <f t="shared" si="150"/>
        <v/>
      </c>
      <c r="FZ226" s="501" t="str">
        <f t="shared" si="150"/>
        <v/>
      </c>
      <c r="GA226" s="501" t="str">
        <f t="shared" si="150"/>
        <v/>
      </c>
      <c r="GB226" s="501" t="str">
        <f t="shared" si="150"/>
        <v/>
      </c>
      <c r="GC226" s="501" t="str">
        <f t="shared" si="150"/>
        <v/>
      </c>
      <c r="GD226" s="501">
        <f t="shared" si="149"/>
        <v>80</v>
      </c>
      <c r="GE226" s="501">
        <f t="shared" si="150"/>
        <v>80</v>
      </c>
      <c r="GF226" s="501">
        <f t="shared" si="150"/>
        <v>80</v>
      </c>
      <c r="GG226" s="501">
        <f t="shared" si="150"/>
        <v>80</v>
      </c>
      <c r="GH226" s="501" t="str">
        <f t="shared" si="150"/>
        <v/>
      </c>
      <c r="GI226" s="501">
        <f t="shared" si="150"/>
        <v>80</v>
      </c>
      <c r="GJ226" s="501">
        <f t="shared" si="150"/>
        <v>80</v>
      </c>
      <c r="GK226" s="501" t="str">
        <f t="shared" si="150"/>
        <v/>
      </c>
      <c r="GL226" s="501" t="str">
        <f t="shared" si="150"/>
        <v/>
      </c>
      <c r="GM226" s="501" t="str">
        <f t="shared" si="150"/>
        <v/>
      </c>
      <c r="GN226" s="501">
        <f t="shared" si="145"/>
        <v>480</v>
      </c>
      <c r="GO226" s="505">
        <f t="shared" si="146"/>
        <v>8</v>
      </c>
    </row>
    <row r="227" spans="178:197" x14ac:dyDescent="0.25">
      <c r="FV227">
        <v>223</v>
      </c>
      <c r="FW227" s="181">
        <f t="shared" si="147"/>
        <v>0.15486111111111109</v>
      </c>
      <c r="FX227" s="501" t="str">
        <f t="shared" si="143"/>
        <v/>
      </c>
      <c r="FY227" s="501" t="str">
        <f t="shared" si="150"/>
        <v/>
      </c>
      <c r="FZ227" s="501" t="str">
        <f t="shared" si="150"/>
        <v/>
      </c>
      <c r="GA227" s="501" t="str">
        <f t="shared" si="150"/>
        <v/>
      </c>
      <c r="GB227" s="501" t="str">
        <f t="shared" si="150"/>
        <v/>
      </c>
      <c r="GC227" s="501" t="str">
        <f t="shared" si="150"/>
        <v/>
      </c>
      <c r="GD227" s="501">
        <f t="shared" si="149"/>
        <v>80</v>
      </c>
      <c r="GE227" s="501">
        <f t="shared" si="150"/>
        <v>80</v>
      </c>
      <c r="GF227" s="501">
        <f t="shared" si="150"/>
        <v>80</v>
      </c>
      <c r="GG227" s="501">
        <f t="shared" si="150"/>
        <v>80</v>
      </c>
      <c r="GH227" s="501" t="str">
        <f t="shared" si="150"/>
        <v/>
      </c>
      <c r="GI227" s="501">
        <f t="shared" si="150"/>
        <v>80</v>
      </c>
      <c r="GJ227" s="501">
        <f t="shared" si="150"/>
        <v>80</v>
      </c>
      <c r="GK227" s="501" t="str">
        <f t="shared" si="150"/>
        <v/>
      </c>
      <c r="GL227" s="501" t="str">
        <f t="shared" si="150"/>
        <v/>
      </c>
      <c r="GM227" s="501" t="str">
        <f t="shared" si="150"/>
        <v/>
      </c>
      <c r="GN227" s="501">
        <f t="shared" si="145"/>
        <v>480</v>
      </c>
      <c r="GO227" s="505">
        <f t="shared" si="146"/>
        <v>8</v>
      </c>
    </row>
    <row r="228" spans="178:197" x14ac:dyDescent="0.25">
      <c r="FV228">
        <v>224</v>
      </c>
      <c r="FW228" s="181">
        <f t="shared" si="147"/>
        <v>0.15555555555555556</v>
      </c>
      <c r="FX228" s="501" t="str">
        <f t="shared" si="143"/>
        <v/>
      </c>
      <c r="FY228" s="501" t="str">
        <f t="shared" si="150"/>
        <v/>
      </c>
      <c r="FZ228" s="501" t="str">
        <f t="shared" si="150"/>
        <v/>
      </c>
      <c r="GA228" s="501" t="str">
        <f t="shared" si="150"/>
        <v/>
      </c>
      <c r="GB228" s="501" t="str">
        <f t="shared" si="150"/>
        <v/>
      </c>
      <c r="GC228" s="501" t="str">
        <f t="shared" si="150"/>
        <v/>
      </c>
      <c r="GD228" s="501">
        <f t="shared" si="149"/>
        <v>80</v>
      </c>
      <c r="GE228" s="501">
        <f t="shared" si="150"/>
        <v>80</v>
      </c>
      <c r="GF228" s="501">
        <f t="shared" si="150"/>
        <v>80</v>
      </c>
      <c r="GG228" s="501">
        <f t="shared" si="150"/>
        <v>80</v>
      </c>
      <c r="GH228" s="501" t="str">
        <f t="shared" si="150"/>
        <v/>
      </c>
      <c r="GI228" s="501">
        <f t="shared" si="150"/>
        <v>80</v>
      </c>
      <c r="GJ228" s="501">
        <f t="shared" si="150"/>
        <v>80</v>
      </c>
      <c r="GK228" s="501" t="str">
        <f t="shared" si="150"/>
        <v/>
      </c>
      <c r="GL228" s="501" t="str">
        <f t="shared" si="150"/>
        <v/>
      </c>
      <c r="GM228" s="501" t="str">
        <f t="shared" si="150"/>
        <v/>
      </c>
      <c r="GN228" s="501">
        <f t="shared" si="145"/>
        <v>480</v>
      </c>
      <c r="GO228" s="505">
        <f t="shared" si="146"/>
        <v>8</v>
      </c>
    </row>
    <row r="229" spans="178:197" x14ac:dyDescent="0.25">
      <c r="FV229">
        <v>225</v>
      </c>
      <c r="FW229" s="181">
        <f t="shared" si="147"/>
        <v>0.15625</v>
      </c>
      <c r="FX229" s="501" t="str">
        <f t="shared" si="143"/>
        <v/>
      </c>
      <c r="FY229" s="501" t="str">
        <f t="shared" si="150"/>
        <v/>
      </c>
      <c r="FZ229" s="501" t="str">
        <f t="shared" si="150"/>
        <v/>
      </c>
      <c r="GA229" s="501" t="str">
        <f t="shared" si="150"/>
        <v/>
      </c>
      <c r="GB229" s="501" t="str">
        <f t="shared" si="150"/>
        <v/>
      </c>
      <c r="GC229" s="501" t="str">
        <f t="shared" si="150"/>
        <v/>
      </c>
      <c r="GD229" s="501">
        <f t="shared" si="149"/>
        <v>80</v>
      </c>
      <c r="GE229" s="501">
        <f t="shared" si="150"/>
        <v>80</v>
      </c>
      <c r="GF229" s="501">
        <f t="shared" si="150"/>
        <v>80</v>
      </c>
      <c r="GG229" s="501">
        <f t="shared" si="150"/>
        <v>80</v>
      </c>
      <c r="GH229" s="501" t="str">
        <f t="shared" si="150"/>
        <v/>
      </c>
      <c r="GI229" s="501">
        <f t="shared" si="150"/>
        <v>80</v>
      </c>
      <c r="GJ229" s="501">
        <f t="shared" si="150"/>
        <v>80</v>
      </c>
      <c r="GK229" s="501" t="str">
        <f t="shared" si="150"/>
        <v/>
      </c>
      <c r="GL229" s="501" t="str">
        <f t="shared" si="150"/>
        <v/>
      </c>
      <c r="GM229" s="501" t="str">
        <f t="shared" si="150"/>
        <v/>
      </c>
      <c r="GN229" s="501">
        <f t="shared" si="145"/>
        <v>480</v>
      </c>
      <c r="GO229" s="505">
        <f t="shared" si="146"/>
        <v>8</v>
      </c>
    </row>
    <row r="230" spans="178:197" x14ac:dyDescent="0.25">
      <c r="FV230">
        <v>226</v>
      </c>
      <c r="FW230" s="181">
        <f t="shared" si="147"/>
        <v>0.15694444444444444</v>
      </c>
      <c r="FX230" s="501" t="str">
        <f t="shared" si="143"/>
        <v/>
      </c>
      <c r="FY230" s="501" t="str">
        <f t="shared" si="150"/>
        <v/>
      </c>
      <c r="FZ230" s="501" t="str">
        <f t="shared" si="150"/>
        <v/>
      </c>
      <c r="GA230" s="501" t="str">
        <f t="shared" si="150"/>
        <v/>
      </c>
      <c r="GB230" s="501" t="str">
        <f t="shared" si="150"/>
        <v/>
      </c>
      <c r="GC230" s="501" t="str">
        <f t="shared" si="150"/>
        <v/>
      </c>
      <c r="GD230" s="501">
        <f t="shared" si="149"/>
        <v>80</v>
      </c>
      <c r="GE230" s="501">
        <f t="shared" si="150"/>
        <v>80</v>
      </c>
      <c r="GF230" s="501">
        <f t="shared" si="150"/>
        <v>80</v>
      </c>
      <c r="GG230" s="501" t="str">
        <f t="shared" si="150"/>
        <v/>
      </c>
      <c r="GH230" s="501" t="str">
        <f t="shared" si="150"/>
        <v/>
      </c>
      <c r="GI230" s="501">
        <f t="shared" si="150"/>
        <v>80</v>
      </c>
      <c r="GJ230" s="501">
        <f t="shared" si="150"/>
        <v>80</v>
      </c>
      <c r="GK230" s="501">
        <f t="shared" si="150"/>
        <v>80</v>
      </c>
      <c r="GL230" s="501" t="str">
        <f t="shared" si="150"/>
        <v/>
      </c>
      <c r="GM230" s="501" t="str">
        <f t="shared" si="150"/>
        <v/>
      </c>
      <c r="GN230" s="501">
        <f t="shared" si="145"/>
        <v>480</v>
      </c>
      <c r="GO230" s="505">
        <f t="shared" si="146"/>
        <v>8</v>
      </c>
    </row>
    <row r="231" spans="178:197" x14ac:dyDescent="0.25">
      <c r="FV231">
        <v>227</v>
      </c>
      <c r="FW231" s="181">
        <f t="shared" si="147"/>
        <v>0.15763888888888891</v>
      </c>
      <c r="FX231" s="501" t="str">
        <f t="shared" si="143"/>
        <v/>
      </c>
      <c r="FY231" s="501" t="str">
        <f t="shared" si="150"/>
        <v/>
      </c>
      <c r="FZ231" s="501" t="str">
        <f t="shared" si="150"/>
        <v/>
      </c>
      <c r="GA231" s="501" t="str">
        <f t="shared" si="150"/>
        <v/>
      </c>
      <c r="GB231" s="501" t="str">
        <f t="shared" si="150"/>
        <v/>
      </c>
      <c r="GC231" s="501" t="str">
        <f t="shared" si="150"/>
        <v/>
      </c>
      <c r="GD231" s="501">
        <f t="shared" si="149"/>
        <v>80</v>
      </c>
      <c r="GE231" s="501">
        <f t="shared" si="150"/>
        <v>80</v>
      </c>
      <c r="GF231" s="501" t="str">
        <f t="shared" si="150"/>
        <v/>
      </c>
      <c r="GG231" s="501" t="str">
        <f t="shared" si="150"/>
        <v/>
      </c>
      <c r="GH231" s="501" t="str">
        <f t="shared" si="150"/>
        <v/>
      </c>
      <c r="GI231" s="501">
        <f t="shared" si="150"/>
        <v>80</v>
      </c>
      <c r="GJ231" s="501">
        <f t="shared" si="150"/>
        <v>80</v>
      </c>
      <c r="GK231" s="501">
        <f t="shared" si="150"/>
        <v>80</v>
      </c>
      <c r="GL231" s="501">
        <f t="shared" si="150"/>
        <v>80</v>
      </c>
      <c r="GM231" s="501" t="str">
        <f t="shared" si="150"/>
        <v/>
      </c>
      <c r="GN231" s="501">
        <f t="shared" si="145"/>
        <v>480</v>
      </c>
      <c r="GO231" s="505">
        <f t="shared" si="146"/>
        <v>8</v>
      </c>
    </row>
    <row r="232" spans="178:197" x14ac:dyDescent="0.25">
      <c r="FV232">
        <v>228</v>
      </c>
      <c r="FW232" s="181">
        <f t="shared" si="147"/>
        <v>0.15833333333333333</v>
      </c>
      <c r="FX232" s="501" t="str">
        <f t="shared" si="143"/>
        <v/>
      </c>
      <c r="FY232" s="501" t="str">
        <f t="shared" si="150"/>
        <v/>
      </c>
      <c r="FZ232" s="501" t="str">
        <f t="shared" si="150"/>
        <v/>
      </c>
      <c r="GA232" s="501" t="str">
        <f t="shared" si="150"/>
        <v/>
      </c>
      <c r="GB232" s="501" t="str">
        <f t="shared" si="150"/>
        <v/>
      </c>
      <c r="GC232" s="501" t="str">
        <f t="shared" si="150"/>
        <v/>
      </c>
      <c r="GD232" s="501">
        <f t="shared" si="149"/>
        <v>80</v>
      </c>
      <c r="GE232" s="501">
        <f t="shared" si="150"/>
        <v>80</v>
      </c>
      <c r="GF232" s="501" t="str">
        <f t="shared" si="150"/>
        <v/>
      </c>
      <c r="GG232" s="501" t="str">
        <f t="shared" si="150"/>
        <v/>
      </c>
      <c r="GH232" s="501" t="str">
        <f t="shared" si="150"/>
        <v/>
      </c>
      <c r="GI232" s="501">
        <f t="shared" si="150"/>
        <v>80</v>
      </c>
      <c r="GJ232" s="501">
        <f t="shared" si="150"/>
        <v>80</v>
      </c>
      <c r="GK232" s="501">
        <f t="shared" si="150"/>
        <v>80</v>
      </c>
      <c r="GL232" s="501">
        <f t="shared" si="150"/>
        <v>80</v>
      </c>
      <c r="GM232" s="501" t="str">
        <f t="shared" si="150"/>
        <v/>
      </c>
      <c r="GN232" s="501">
        <f t="shared" si="145"/>
        <v>480</v>
      </c>
      <c r="GO232" s="505">
        <f t="shared" si="146"/>
        <v>8</v>
      </c>
    </row>
    <row r="233" spans="178:197" x14ac:dyDescent="0.25">
      <c r="FV233">
        <v>229</v>
      </c>
      <c r="FW233" s="181">
        <f t="shared" si="147"/>
        <v>0.15902777777777777</v>
      </c>
      <c r="FX233" s="501" t="str">
        <f t="shared" si="143"/>
        <v/>
      </c>
      <c r="FY233" s="501" t="str">
        <f t="shared" si="150"/>
        <v/>
      </c>
      <c r="FZ233" s="501" t="str">
        <f t="shared" si="150"/>
        <v/>
      </c>
      <c r="GA233" s="501" t="str">
        <f t="shared" si="150"/>
        <v/>
      </c>
      <c r="GB233" s="501" t="str">
        <f t="shared" si="150"/>
        <v/>
      </c>
      <c r="GC233" s="501" t="str">
        <f t="shared" si="150"/>
        <v/>
      </c>
      <c r="GD233" s="501">
        <f t="shared" si="149"/>
        <v>80</v>
      </c>
      <c r="GE233" s="501">
        <f t="shared" si="150"/>
        <v>80</v>
      </c>
      <c r="GF233" s="501" t="str">
        <f t="shared" si="150"/>
        <v/>
      </c>
      <c r="GG233" s="501" t="str">
        <f t="shared" si="150"/>
        <v/>
      </c>
      <c r="GH233" s="501" t="str">
        <f t="shared" si="150"/>
        <v/>
      </c>
      <c r="GI233" s="501">
        <f t="shared" si="150"/>
        <v>80</v>
      </c>
      <c r="GJ233" s="501">
        <f t="shared" si="150"/>
        <v>80</v>
      </c>
      <c r="GK233" s="501">
        <f t="shared" si="150"/>
        <v>80</v>
      </c>
      <c r="GL233" s="501">
        <f t="shared" si="150"/>
        <v>80</v>
      </c>
      <c r="GM233" s="501" t="str">
        <f t="shared" si="150"/>
        <v/>
      </c>
      <c r="GN233" s="501">
        <f t="shared" si="145"/>
        <v>480</v>
      </c>
      <c r="GO233" s="505">
        <f t="shared" si="146"/>
        <v>8</v>
      </c>
    </row>
    <row r="234" spans="178:197" x14ac:dyDescent="0.25">
      <c r="FV234">
        <v>230</v>
      </c>
      <c r="FW234" s="181">
        <f t="shared" si="147"/>
        <v>0.15972222222222224</v>
      </c>
      <c r="FX234" s="501" t="str">
        <f t="shared" si="143"/>
        <v/>
      </c>
      <c r="FY234" s="501" t="str">
        <f t="shared" si="150"/>
        <v/>
      </c>
      <c r="FZ234" s="501" t="str">
        <f t="shared" si="150"/>
        <v/>
      </c>
      <c r="GA234" s="501" t="str">
        <f t="shared" si="150"/>
        <v/>
      </c>
      <c r="GB234" s="501" t="str">
        <f t="shared" si="150"/>
        <v/>
      </c>
      <c r="GC234" s="501" t="str">
        <f t="shared" si="150"/>
        <v/>
      </c>
      <c r="GD234" s="501">
        <f t="shared" si="149"/>
        <v>80</v>
      </c>
      <c r="GE234" s="501">
        <f t="shared" si="150"/>
        <v>80</v>
      </c>
      <c r="GF234" s="501" t="str">
        <f t="shared" si="150"/>
        <v/>
      </c>
      <c r="GG234" s="501" t="str">
        <f t="shared" si="150"/>
        <v/>
      </c>
      <c r="GH234" s="501" t="str">
        <f t="shared" si="150"/>
        <v/>
      </c>
      <c r="GI234" s="501">
        <f t="shared" si="150"/>
        <v>80</v>
      </c>
      <c r="GJ234" s="501">
        <f t="shared" si="150"/>
        <v>80</v>
      </c>
      <c r="GK234" s="501">
        <f t="shared" si="150"/>
        <v>80</v>
      </c>
      <c r="GL234" s="501">
        <f t="shared" si="150"/>
        <v>80</v>
      </c>
      <c r="GM234" s="501" t="str">
        <f t="shared" si="150"/>
        <v/>
      </c>
      <c r="GN234" s="501">
        <f t="shared" si="145"/>
        <v>480</v>
      </c>
      <c r="GO234" s="505">
        <f t="shared" si="146"/>
        <v>8</v>
      </c>
    </row>
    <row r="235" spans="178:197" x14ac:dyDescent="0.25">
      <c r="FV235">
        <v>231</v>
      </c>
      <c r="FW235" s="181">
        <f t="shared" si="147"/>
        <v>0.16041666666666668</v>
      </c>
      <c r="FX235" s="501" t="str">
        <f t="shared" si="143"/>
        <v/>
      </c>
      <c r="FY235" s="501" t="str">
        <f t="shared" si="150"/>
        <v/>
      </c>
      <c r="FZ235" s="501" t="str">
        <f t="shared" si="150"/>
        <v/>
      </c>
      <c r="GA235" s="501" t="str">
        <f t="shared" si="150"/>
        <v/>
      </c>
      <c r="GB235" s="501" t="str">
        <f t="shared" si="150"/>
        <v/>
      </c>
      <c r="GC235" s="501" t="str">
        <f t="shared" si="150"/>
        <v/>
      </c>
      <c r="GD235" s="501">
        <f t="shared" si="149"/>
        <v>80</v>
      </c>
      <c r="GE235" s="501">
        <f t="shared" si="150"/>
        <v>80</v>
      </c>
      <c r="GF235" s="501" t="str">
        <f t="shared" si="150"/>
        <v/>
      </c>
      <c r="GG235" s="501" t="str">
        <f t="shared" si="150"/>
        <v/>
      </c>
      <c r="GH235" s="501" t="str">
        <f t="shared" si="150"/>
        <v/>
      </c>
      <c r="GI235" s="501" t="str">
        <f t="shared" si="150"/>
        <v/>
      </c>
      <c r="GJ235" s="501">
        <f t="shared" si="150"/>
        <v>80</v>
      </c>
      <c r="GK235" s="501">
        <f t="shared" si="150"/>
        <v>80</v>
      </c>
      <c r="GL235" s="501">
        <f t="shared" si="150"/>
        <v>80</v>
      </c>
      <c r="GM235" s="501">
        <f t="shared" si="150"/>
        <v>80</v>
      </c>
      <c r="GN235" s="501">
        <f t="shared" si="145"/>
        <v>480</v>
      </c>
      <c r="GO235" s="505">
        <f t="shared" si="146"/>
        <v>8</v>
      </c>
    </row>
    <row r="236" spans="178:197" x14ac:dyDescent="0.25">
      <c r="FV236">
        <v>232</v>
      </c>
      <c r="FW236" s="181">
        <f t="shared" si="147"/>
        <v>0.16111111111111109</v>
      </c>
      <c r="FX236" s="501" t="str">
        <f t="shared" si="143"/>
        <v/>
      </c>
      <c r="FY236" s="501" t="str">
        <f t="shared" si="150"/>
        <v/>
      </c>
      <c r="FZ236" s="501" t="str">
        <f t="shared" si="150"/>
        <v/>
      </c>
      <c r="GA236" s="501" t="str">
        <f t="shared" si="150"/>
        <v/>
      </c>
      <c r="GB236" s="501" t="str">
        <f t="shared" si="150"/>
        <v/>
      </c>
      <c r="GC236" s="501" t="str">
        <f t="shared" si="150"/>
        <v/>
      </c>
      <c r="GD236" s="501">
        <f t="shared" si="149"/>
        <v>80</v>
      </c>
      <c r="GE236" s="501">
        <f t="shared" si="150"/>
        <v>80</v>
      </c>
      <c r="GF236" s="501" t="str">
        <f t="shared" si="150"/>
        <v/>
      </c>
      <c r="GG236" s="501" t="str">
        <f t="shared" si="150"/>
        <v/>
      </c>
      <c r="GH236" s="501" t="str">
        <f t="shared" si="150"/>
        <v/>
      </c>
      <c r="GI236" s="501" t="str">
        <f t="shared" si="150"/>
        <v/>
      </c>
      <c r="GJ236" s="501">
        <f t="shared" si="150"/>
        <v>80</v>
      </c>
      <c r="GK236" s="501">
        <f t="shared" si="150"/>
        <v>80</v>
      </c>
      <c r="GL236" s="501">
        <f t="shared" si="150"/>
        <v>80</v>
      </c>
      <c r="GM236" s="501">
        <f t="shared" si="150"/>
        <v>80</v>
      </c>
      <c r="GN236" s="501">
        <f t="shared" si="145"/>
        <v>480</v>
      </c>
      <c r="GO236" s="505">
        <f t="shared" si="146"/>
        <v>8</v>
      </c>
    </row>
    <row r="237" spans="178:197" x14ac:dyDescent="0.25">
      <c r="FV237">
        <v>233</v>
      </c>
      <c r="FW237" s="181">
        <f t="shared" si="147"/>
        <v>0.16180555555555556</v>
      </c>
      <c r="FX237" s="501" t="str">
        <f t="shared" si="143"/>
        <v/>
      </c>
      <c r="FY237" s="501" t="str">
        <f t="shared" si="150"/>
        <v/>
      </c>
      <c r="FZ237" s="501" t="str">
        <f t="shared" si="150"/>
        <v/>
      </c>
      <c r="GA237" s="501" t="str">
        <f t="shared" si="150"/>
        <v/>
      </c>
      <c r="GB237" s="501" t="str">
        <f t="shared" si="150"/>
        <v/>
      </c>
      <c r="GC237" s="501" t="str">
        <f t="shared" si="150"/>
        <v/>
      </c>
      <c r="GD237" s="501">
        <f t="shared" si="149"/>
        <v>80</v>
      </c>
      <c r="GE237" s="501">
        <f t="shared" si="150"/>
        <v>80</v>
      </c>
      <c r="GF237" s="501" t="str">
        <f t="shared" si="150"/>
        <v/>
      </c>
      <c r="GG237" s="501" t="str">
        <f t="shared" si="150"/>
        <v/>
      </c>
      <c r="GH237" s="501" t="str">
        <f t="shared" si="150"/>
        <v/>
      </c>
      <c r="GI237" s="501" t="str">
        <f t="shared" si="150"/>
        <v/>
      </c>
      <c r="GJ237" s="501">
        <f t="shared" si="150"/>
        <v>80</v>
      </c>
      <c r="GK237" s="501">
        <f t="shared" si="150"/>
        <v>80</v>
      </c>
      <c r="GL237" s="501">
        <f t="shared" si="150"/>
        <v>80</v>
      </c>
      <c r="GM237" s="501">
        <f t="shared" ref="FY237:GM254" si="151">IF(AND(OR($FW237&gt;INDEX($FT$4:$FT$19,MATCH(GM$3,$FO$4:$FO$19,0)),$FW237=INDEX($FT$4:$FT$19,MATCH(GM$3,$FO$4:$FO$19,0))),$FW237+(0.000000001/60/24)&lt;INDEX($FU$4:$FU$19,MATCH(GM$3,$FO$4:$FO$19,0))),80,"")</f>
        <v>80</v>
      </c>
      <c r="GN237" s="501">
        <f t="shared" si="145"/>
        <v>480</v>
      </c>
      <c r="GO237" s="505">
        <f t="shared" si="146"/>
        <v>8</v>
      </c>
    </row>
    <row r="238" spans="178:197" x14ac:dyDescent="0.25">
      <c r="FV238">
        <v>234</v>
      </c>
      <c r="FW238" s="181">
        <f t="shared" si="147"/>
        <v>0.16250000000000001</v>
      </c>
      <c r="FX238" s="501" t="str">
        <f t="shared" si="143"/>
        <v/>
      </c>
      <c r="FY238" s="501" t="str">
        <f t="shared" si="151"/>
        <v/>
      </c>
      <c r="FZ238" s="501" t="str">
        <f t="shared" si="151"/>
        <v/>
      </c>
      <c r="GA238" s="501" t="str">
        <f t="shared" si="151"/>
        <v/>
      </c>
      <c r="GB238" s="501" t="str">
        <f t="shared" si="151"/>
        <v/>
      </c>
      <c r="GC238" s="501" t="str">
        <f t="shared" si="151"/>
        <v/>
      </c>
      <c r="GD238" s="501" t="str">
        <f t="shared" si="149"/>
        <v/>
      </c>
      <c r="GE238" s="501">
        <f t="shared" si="151"/>
        <v>80</v>
      </c>
      <c r="GF238" s="501" t="str">
        <f t="shared" si="151"/>
        <v/>
      </c>
      <c r="GG238" s="501" t="str">
        <f t="shared" si="151"/>
        <v/>
      </c>
      <c r="GH238" s="501">
        <f t="shared" si="151"/>
        <v>80</v>
      </c>
      <c r="GI238" s="501" t="str">
        <f t="shared" si="151"/>
        <v/>
      </c>
      <c r="GJ238" s="501">
        <f t="shared" si="151"/>
        <v>80</v>
      </c>
      <c r="GK238" s="501">
        <f t="shared" si="151"/>
        <v>80</v>
      </c>
      <c r="GL238" s="501">
        <f t="shared" si="151"/>
        <v>80</v>
      </c>
      <c r="GM238" s="501">
        <f t="shared" si="151"/>
        <v>80</v>
      </c>
      <c r="GN238" s="501">
        <f t="shared" si="145"/>
        <v>480</v>
      </c>
      <c r="GO238" s="505">
        <f t="shared" si="146"/>
        <v>8</v>
      </c>
    </row>
    <row r="239" spans="178:197" x14ac:dyDescent="0.25">
      <c r="FV239">
        <v>235</v>
      </c>
      <c r="FW239" s="181">
        <f t="shared" si="147"/>
        <v>0.16319444444444445</v>
      </c>
      <c r="FX239" s="501" t="str">
        <f t="shared" si="143"/>
        <v/>
      </c>
      <c r="FY239" s="501" t="str">
        <f t="shared" si="151"/>
        <v/>
      </c>
      <c r="FZ239" s="501" t="str">
        <f t="shared" si="151"/>
        <v/>
      </c>
      <c r="GA239" s="501" t="str">
        <f t="shared" si="151"/>
        <v/>
      </c>
      <c r="GB239" s="501" t="str">
        <f t="shared" si="151"/>
        <v/>
      </c>
      <c r="GC239" s="501" t="str">
        <f t="shared" si="151"/>
        <v/>
      </c>
      <c r="GD239" s="501" t="str">
        <f t="shared" si="149"/>
        <v/>
      </c>
      <c r="GE239" s="501">
        <f t="shared" si="151"/>
        <v>80</v>
      </c>
      <c r="GF239" s="501" t="str">
        <f t="shared" si="151"/>
        <v/>
      </c>
      <c r="GG239" s="501" t="str">
        <f t="shared" si="151"/>
        <v/>
      </c>
      <c r="GH239" s="501">
        <f t="shared" si="151"/>
        <v>80</v>
      </c>
      <c r="GI239" s="501" t="str">
        <f t="shared" si="151"/>
        <v/>
      </c>
      <c r="GJ239" s="501">
        <f t="shared" si="151"/>
        <v>80</v>
      </c>
      <c r="GK239" s="501">
        <f t="shared" si="151"/>
        <v>80</v>
      </c>
      <c r="GL239" s="501">
        <f t="shared" si="151"/>
        <v>80</v>
      </c>
      <c r="GM239" s="501">
        <f t="shared" si="151"/>
        <v>80</v>
      </c>
      <c r="GN239" s="501">
        <f t="shared" si="145"/>
        <v>480</v>
      </c>
      <c r="GO239" s="505">
        <f t="shared" si="146"/>
        <v>8</v>
      </c>
    </row>
    <row r="240" spans="178:197" x14ac:dyDescent="0.25">
      <c r="FV240">
        <v>236</v>
      </c>
      <c r="FW240" s="181">
        <f t="shared" si="147"/>
        <v>0.16388888888888889</v>
      </c>
      <c r="FX240" s="501" t="str">
        <f t="shared" si="143"/>
        <v/>
      </c>
      <c r="FY240" s="501" t="str">
        <f t="shared" si="151"/>
        <v/>
      </c>
      <c r="FZ240" s="501" t="str">
        <f t="shared" si="151"/>
        <v/>
      </c>
      <c r="GA240" s="501" t="str">
        <f t="shared" si="151"/>
        <v/>
      </c>
      <c r="GB240" s="501" t="str">
        <f t="shared" si="151"/>
        <v/>
      </c>
      <c r="GC240" s="501" t="str">
        <f t="shared" si="151"/>
        <v/>
      </c>
      <c r="GD240" s="501" t="str">
        <f t="shared" si="149"/>
        <v/>
      </c>
      <c r="GE240" s="501" t="str">
        <f t="shared" si="151"/>
        <v/>
      </c>
      <c r="GF240" s="501" t="str">
        <f t="shared" si="151"/>
        <v/>
      </c>
      <c r="GG240" s="501" t="str">
        <f t="shared" si="151"/>
        <v/>
      </c>
      <c r="GH240" s="501">
        <f t="shared" si="151"/>
        <v>80</v>
      </c>
      <c r="GI240" s="501" t="str">
        <f t="shared" si="151"/>
        <v/>
      </c>
      <c r="GJ240" s="501">
        <f t="shared" si="151"/>
        <v>80</v>
      </c>
      <c r="GK240" s="501">
        <f t="shared" si="151"/>
        <v>80</v>
      </c>
      <c r="GL240" s="501">
        <f t="shared" si="151"/>
        <v>80</v>
      </c>
      <c r="GM240" s="501">
        <f t="shared" si="151"/>
        <v>80</v>
      </c>
      <c r="GN240" s="501">
        <f t="shared" si="145"/>
        <v>400</v>
      </c>
      <c r="GO240" s="505">
        <f t="shared" si="146"/>
        <v>6.666666666666667</v>
      </c>
    </row>
    <row r="241" spans="178:197" x14ac:dyDescent="0.25">
      <c r="FV241">
        <v>237</v>
      </c>
      <c r="FW241" s="181">
        <f t="shared" si="147"/>
        <v>0.16458333333333333</v>
      </c>
      <c r="FX241" s="501" t="str">
        <f t="shared" si="143"/>
        <v/>
      </c>
      <c r="FY241" s="501" t="str">
        <f t="shared" si="151"/>
        <v/>
      </c>
      <c r="FZ241" s="501" t="str">
        <f t="shared" si="151"/>
        <v/>
      </c>
      <c r="GA241" s="501" t="str">
        <f t="shared" si="151"/>
        <v/>
      </c>
      <c r="GB241" s="501" t="str">
        <f t="shared" si="151"/>
        <v/>
      </c>
      <c r="GC241" s="501" t="str">
        <f t="shared" si="151"/>
        <v/>
      </c>
      <c r="GD241" s="501" t="str">
        <f t="shared" si="149"/>
        <v/>
      </c>
      <c r="GE241" s="501" t="str">
        <f t="shared" si="151"/>
        <v/>
      </c>
      <c r="GF241" s="501" t="str">
        <f t="shared" si="151"/>
        <v/>
      </c>
      <c r="GG241" s="501" t="str">
        <f t="shared" si="151"/>
        <v/>
      </c>
      <c r="GH241" s="501">
        <f t="shared" si="151"/>
        <v>80</v>
      </c>
      <c r="GI241" s="501" t="str">
        <f t="shared" si="151"/>
        <v/>
      </c>
      <c r="GJ241" s="501">
        <f t="shared" si="151"/>
        <v>80</v>
      </c>
      <c r="GK241" s="501">
        <f t="shared" si="151"/>
        <v>80</v>
      </c>
      <c r="GL241" s="501">
        <f t="shared" si="151"/>
        <v>80</v>
      </c>
      <c r="GM241" s="501">
        <f t="shared" si="151"/>
        <v>80</v>
      </c>
      <c r="GN241" s="501">
        <f t="shared" si="145"/>
        <v>400</v>
      </c>
      <c r="GO241" s="505">
        <f t="shared" si="146"/>
        <v>6.666666666666667</v>
      </c>
    </row>
    <row r="242" spans="178:197" x14ac:dyDescent="0.25">
      <c r="FV242">
        <v>238</v>
      </c>
      <c r="FW242" s="181">
        <f t="shared" si="147"/>
        <v>0.16527777777777777</v>
      </c>
      <c r="FX242" s="501" t="str">
        <f t="shared" si="143"/>
        <v/>
      </c>
      <c r="FY242" s="501" t="str">
        <f t="shared" si="151"/>
        <v/>
      </c>
      <c r="FZ242" s="501" t="str">
        <f t="shared" si="151"/>
        <v/>
      </c>
      <c r="GA242" s="501" t="str">
        <f t="shared" si="151"/>
        <v/>
      </c>
      <c r="GB242" s="501" t="str">
        <f t="shared" si="151"/>
        <v/>
      </c>
      <c r="GC242" s="501" t="str">
        <f t="shared" si="151"/>
        <v/>
      </c>
      <c r="GD242" s="501" t="str">
        <f t="shared" si="149"/>
        <v/>
      </c>
      <c r="GE242" s="501" t="str">
        <f t="shared" si="151"/>
        <v/>
      </c>
      <c r="GF242" s="501" t="str">
        <f t="shared" si="151"/>
        <v/>
      </c>
      <c r="GG242" s="501" t="str">
        <f t="shared" si="151"/>
        <v/>
      </c>
      <c r="GH242" s="501">
        <f t="shared" si="151"/>
        <v>80</v>
      </c>
      <c r="GI242" s="501" t="str">
        <f t="shared" si="151"/>
        <v/>
      </c>
      <c r="GJ242" s="501">
        <f t="shared" si="151"/>
        <v>80</v>
      </c>
      <c r="GK242" s="501">
        <f t="shared" si="151"/>
        <v>80</v>
      </c>
      <c r="GL242" s="501">
        <f t="shared" si="151"/>
        <v>80</v>
      </c>
      <c r="GM242" s="501">
        <f t="shared" si="151"/>
        <v>80</v>
      </c>
      <c r="GN242" s="501">
        <f t="shared" si="145"/>
        <v>400</v>
      </c>
      <c r="GO242" s="505">
        <f t="shared" si="146"/>
        <v>6.666666666666667</v>
      </c>
    </row>
    <row r="243" spans="178:197" x14ac:dyDescent="0.25">
      <c r="FV243">
        <v>239</v>
      </c>
      <c r="FW243" s="181">
        <f t="shared" si="147"/>
        <v>0.16597222222222224</v>
      </c>
      <c r="FX243" s="501" t="str">
        <f t="shared" ref="FX243:FX306" si="152">IF(AND(OR($FW243&gt;INDEX($FT$4:$FT$19,MATCH(FX$3,$FO$4:$FO$19,0)),$FW243=INDEX($FT$4:$FT$19,MATCH(FX$3,$FO$4:$FO$19,0))),$FW243+(0.000000001/60/24)&lt;INDEX($FU$4:$FU$19,MATCH(FX$3,$FO$4:$FO$19,0))),80,"")</f>
        <v/>
      </c>
      <c r="FY243" s="501" t="str">
        <f t="shared" si="151"/>
        <v/>
      </c>
      <c r="FZ243" s="501" t="str">
        <f t="shared" si="151"/>
        <v/>
      </c>
      <c r="GA243" s="501" t="str">
        <f t="shared" si="151"/>
        <v/>
      </c>
      <c r="GB243" s="501" t="str">
        <f t="shared" si="151"/>
        <v/>
      </c>
      <c r="GC243" s="501" t="str">
        <f t="shared" si="151"/>
        <v/>
      </c>
      <c r="GD243" s="501" t="str">
        <f t="shared" si="149"/>
        <v/>
      </c>
      <c r="GE243" s="501" t="str">
        <f t="shared" si="151"/>
        <v/>
      </c>
      <c r="GF243" s="501" t="str">
        <f t="shared" si="151"/>
        <v/>
      </c>
      <c r="GG243" s="501" t="str">
        <f t="shared" si="151"/>
        <v/>
      </c>
      <c r="GH243" s="501">
        <f t="shared" si="151"/>
        <v>80</v>
      </c>
      <c r="GI243" s="501" t="str">
        <f t="shared" si="151"/>
        <v/>
      </c>
      <c r="GJ243" s="501">
        <f t="shared" si="151"/>
        <v>80</v>
      </c>
      <c r="GK243" s="501">
        <f t="shared" si="151"/>
        <v>80</v>
      </c>
      <c r="GL243" s="501">
        <f t="shared" si="151"/>
        <v>80</v>
      </c>
      <c r="GM243" s="501">
        <f t="shared" si="151"/>
        <v>80</v>
      </c>
      <c r="GN243" s="501">
        <f t="shared" si="145"/>
        <v>400</v>
      </c>
      <c r="GO243" s="505">
        <f t="shared" si="146"/>
        <v>6.666666666666667</v>
      </c>
    </row>
    <row r="244" spans="178:197" x14ac:dyDescent="0.25">
      <c r="FV244">
        <v>240</v>
      </c>
      <c r="FW244" s="181">
        <f t="shared" si="147"/>
        <v>0.16666666666666666</v>
      </c>
      <c r="FX244" s="501" t="str">
        <f t="shared" si="152"/>
        <v/>
      </c>
      <c r="FY244" s="501" t="str">
        <f t="shared" si="151"/>
        <v/>
      </c>
      <c r="FZ244" s="501" t="str">
        <f t="shared" si="151"/>
        <v/>
      </c>
      <c r="GA244" s="501" t="str">
        <f t="shared" si="151"/>
        <v/>
      </c>
      <c r="GB244" s="501" t="str">
        <f t="shared" si="151"/>
        <v/>
      </c>
      <c r="GC244" s="501" t="str">
        <f t="shared" si="151"/>
        <v/>
      </c>
      <c r="GD244" s="501" t="str">
        <f t="shared" si="149"/>
        <v/>
      </c>
      <c r="GE244" s="501" t="str">
        <f t="shared" si="151"/>
        <v/>
      </c>
      <c r="GF244" s="501" t="str">
        <f t="shared" si="151"/>
        <v/>
      </c>
      <c r="GG244" s="501" t="str">
        <f t="shared" si="151"/>
        <v/>
      </c>
      <c r="GH244" s="501">
        <f t="shared" si="151"/>
        <v>80</v>
      </c>
      <c r="GI244" s="501" t="str">
        <f t="shared" si="151"/>
        <v/>
      </c>
      <c r="GJ244" s="501">
        <f t="shared" si="151"/>
        <v>80</v>
      </c>
      <c r="GK244" s="501">
        <f t="shared" si="151"/>
        <v>80</v>
      </c>
      <c r="GL244" s="501">
        <f t="shared" si="151"/>
        <v>80</v>
      </c>
      <c r="GM244" s="501">
        <f t="shared" si="151"/>
        <v>80</v>
      </c>
      <c r="GN244" s="501">
        <f t="shared" si="145"/>
        <v>400</v>
      </c>
      <c r="GO244" s="505">
        <f t="shared" si="146"/>
        <v>6.666666666666667</v>
      </c>
    </row>
    <row r="245" spans="178:197" x14ac:dyDescent="0.25">
      <c r="FV245">
        <v>241</v>
      </c>
      <c r="FW245" s="181">
        <f t="shared" si="147"/>
        <v>0.1673611111111111</v>
      </c>
      <c r="FX245" s="501" t="str">
        <f t="shared" si="152"/>
        <v/>
      </c>
      <c r="FY245" s="501" t="str">
        <f t="shared" si="151"/>
        <v/>
      </c>
      <c r="FZ245" s="501" t="str">
        <f t="shared" si="151"/>
        <v/>
      </c>
      <c r="GA245" s="501" t="str">
        <f t="shared" si="151"/>
        <v/>
      </c>
      <c r="GB245" s="501" t="str">
        <f t="shared" si="151"/>
        <v/>
      </c>
      <c r="GC245" s="501" t="str">
        <f t="shared" si="151"/>
        <v/>
      </c>
      <c r="GD245" s="501" t="str">
        <f t="shared" si="149"/>
        <v/>
      </c>
      <c r="GE245" s="501" t="str">
        <f t="shared" si="151"/>
        <v/>
      </c>
      <c r="GF245" s="501" t="str">
        <f t="shared" si="151"/>
        <v/>
      </c>
      <c r="GG245" s="501" t="str">
        <f t="shared" si="151"/>
        <v/>
      </c>
      <c r="GH245" s="501">
        <f t="shared" si="151"/>
        <v>80</v>
      </c>
      <c r="GI245" s="501" t="str">
        <f t="shared" si="151"/>
        <v/>
      </c>
      <c r="GJ245" s="501">
        <f t="shared" si="151"/>
        <v>80</v>
      </c>
      <c r="GK245" s="501">
        <f t="shared" si="151"/>
        <v>80</v>
      </c>
      <c r="GL245" s="501">
        <f t="shared" si="151"/>
        <v>80</v>
      </c>
      <c r="GM245" s="501">
        <f t="shared" si="151"/>
        <v>80</v>
      </c>
      <c r="GN245" s="501">
        <f t="shared" si="145"/>
        <v>400</v>
      </c>
      <c r="GO245" s="505">
        <f t="shared" si="146"/>
        <v>6.666666666666667</v>
      </c>
    </row>
    <row r="246" spans="178:197" x14ac:dyDescent="0.25">
      <c r="FV246">
        <v>242</v>
      </c>
      <c r="FW246" s="181">
        <f t="shared" si="147"/>
        <v>0.16805555555555557</v>
      </c>
      <c r="FX246" s="501" t="str">
        <f t="shared" si="152"/>
        <v/>
      </c>
      <c r="FY246" s="501" t="str">
        <f t="shared" si="151"/>
        <v/>
      </c>
      <c r="FZ246" s="501" t="str">
        <f t="shared" si="151"/>
        <v/>
      </c>
      <c r="GA246" s="501" t="str">
        <f t="shared" si="151"/>
        <v/>
      </c>
      <c r="GB246" s="501" t="str">
        <f t="shared" si="151"/>
        <v/>
      </c>
      <c r="GC246" s="501" t="str">
        <f t="shared" si="151"/>
        <v/>
      </c>
      <c r="GD246" s="501" t="str">
        <f t="shared" si="149"/>
        <v/>
      </c>
      <c r="GE246" s="501" t="str">
        <f t="shared" si="151"/>
        <v/>
      </c>
      <c r="GF246" s="501" t="str">
        <f t="shared" si="151"/>
        <v/>
      </c>
      <c r="GG246" s="501" t="str">
        <f t="shared" si="151"/>
        <v/>
      </c>
      <c r="GH246" s="501">
        <f t="shared" si="151"/>
        <v>80</v>
      </c>
      <c r="GI246" s="501" t="str">
        <f t="shared" si="151"/>
        <v/>
      </c>
      <c r="GJ246" s="501">
        <f t="shared" si="151"/>
        <v>80</v>
      </c>
      <c r="GK246" s="501">
        <f t="shared" si="151"/>
        <v>80</v>
      </c>
      <c r="GL246" s="501">
        <f t="shared" si="151"/>
        <v>80</v>
      </c>
      <c r="GM246" s="501">
        <f t="shared" si="151"/>
        <v>80</v>
      </c>
      <c r="GN246" s="501">
        <f t="shared" si="145"/>
        <v>400</v>
      </c>
      <c r="GO246" s="505">
        <f t="shared" si="146"/>
        <v>6.666666666666667</v>
      </c>
    </row>
    <row r="247" spans="178:197" x14ac:dyDescent="0.25">
      <c r="FV247">
        <v>243</v>
      </c>
      <c r="FW247" s="181">
        <f t="shared" si="147"/>
        <v>0.16875000000000001</v>
      </c>
      <c r="FX247" s="501" t="str">
        <f t="shared" si="152"/>
        <v/>
      </c>
      <c r="FY247" s="501" t="str">
        <f t="shared" si="151"/>
        <v/>
      </c>
      <c r="FZ247" s="501" t="str">
        <f t="shared" si="151"/>
        <v/>
      </c>
      <c r="GA247" s="501" t="str">
        <f t="shared" si="151"/>
        <v/>
      </c>
      <c r="GB247" s="501" t="str">
        <f t="shared" si="151"/>
        <v/>
      </c>
      <c r="GC247" s="501" t="str">
        <f t="shared" si="151"/>
        <v/>
      </c>
      <c r="GD247" s="501" t="str">
        <f t="shared" si="149"/>
        <v/>
      </c>
      <c r="GE247" s="501" t="str">
        <f t="shared" si="151"/>
        <v/>
      </c>
      <c r="GF247" s="501" t="str">
        <f t="shared" si="151"/>
        <v/>
      </c>
      <c r="GG247" s="501" t="str">
        <f t="shared" si="151"/>
        <v/>
      </c>
      <c r="GH247" s="501">
        <f t="shared" si="151"/>
        <v>80</v>
      </c>
      <c r="GI247" s="501" t="str">
        <f t="shared" si="151"/>
        <v/>
      </c>
      <c r="GJ247" s="501" t="str">
        <f t="shared" si="151"/>
        <v/>
      </c>
      <c r="GK247" s="501">
        <f t="shared" si="151"/>
        <v>80</v>
      </c>
      <c r="GL247" s="501">
        <f t="shared" si="151"/>
        <v>80</v>
      </c>
      <c r="GM247" s="501">
        <f t="shared" si="151"/>
        <v>80</v>
      </c>
      <c r="GN247" s="501">
        <f t="shared" si="145"/>
        <v>320</v>
      </c>
      <c r="GO247" s="505">
        <f t="shared" si="146"/>
        <v>5.333333333333333</v>
      </c>
    </row>
    <row r="248" spans="178:197" x14ac:dyDescent="0.25">
      <c r="FV248">
        <v>244</v>
      </c>
      <c r="FW248" s="181">
        <f t="shared" si="147"/>
        <v>0.16944444444444443</v>
      </c>
      <c r="FX248" s="501" t="str">
        <f t="shared" si="152"/>
        <v/>
      </c>
      <c r="FY248" s="501" t="str">
        <f t="shared" si="151"/>
        <v/>
      </c>
      <c r="FZ248" s="501" t="str">
        <f t="shared" si="151"/>
        <v/>
      </c>
      <c r="GA248" s="501" t="str">
        <f t="shared" si="151"/>
        <v/>
      </c>
      <c r="GB248" s="501" t="str">
        <f t="shared" si="151"/>
        <v/>
      </c>
      <c r="GC248" s="501" t="str">
        <f t="shared" si="151"/>
        <v/>
      </c>
      <c r="GD248" s="501" t="str">
        <f t="shared" si="149"/>
        <v/>
      </c>
      <c r="GE248" s="501" t="str">
        <f t="shared" si="151"/>
        <v/>
      </c>
      <c r="GF248" s="501" t="str">
        <f t="shared" si="151"/>
        <v/>
      </c>
      <c r="GG248" s="501" t="str">
        <f t="shared" si="151"/>
        <v/>
      </c>
      <c r="GH248" s="501">
        <f t="shared" si="151"/>
        <v>80</v>
      </c>
      <c r="GI248" s="501" t="str">
        <f t="shared" si="151"/>
        <v/>
      </c>
      <c r="GJ248" s="501" t="str">
        <f t="shared" si="151"/>
        <v/>
      </c>
      <c r="GK248" s="501">
        <f t="shared" si="151"/>
        <v>80</v>
      </c>
      <c r="GL248" s="501">
        <f t="shared" si="151"/>
        <v>80</v>
      </c>
      <c r="GM248" s="501">
        <f t="shared" si="151"/>
        <v>80</v>
      </c>
      <c r="GN248" s="501">
        <f t="shared" si="145"/>
        <v>320</v>
      </c>
      <c r="GO248" s="505">
        <f t="shared" si="146"/>
        <v>5.333333333333333</v>
      </c>
    </row>
    <row r="249" spans="178:197" x14ac:dyDescent="0.25">
      <c r="FV249">
        <v>245</v>
      </c>
      <c r="FW249" s="181">
        <f t="shared" si="147"/>
        <v>0.1701388888888889</v>
      </c>
      <c r="FX249" s="501" t="str">
        <f t="shared" si="152"/>
        <v/>
      </c>
      <c r="FY249" s="501" t="str">
        <f t="shared" si="151"/>
        <v/>
      </c>
      <c r="FZ249" s="501" t="str">
        <f t="shared" si="151"/>
        <v/>
      </c>
      <c r="GA249" s="501" t="str">
        <f t="shared" si="151"/>
        <v/>
      </c>
      <c r="GB249" s="501" t="str">
        <f t="shared" si="151"/>
        <v/>
      </c>
      <c r="GC249" s="501" t="str">
        <f t="shared" si="151"/>
        <v/>
      </c>
      <c r="GD249" s="501" t="str">
        <f t="shared" si="149"/>
        <v/>
      </c>
      <c r="GE249" s="501" t="str">
        <f t="shared" si="151"/>
        <v/>
      </c>
      <c r="GF249" s="501" t="str">
        <f t="shared" si="151"/>
        <v/>
      </c>
      <c r="GG249" s="501" t="str">
        <f t="shared" si="151"/>
        <v/>
      </c>
      <c r="GH249" s="501">
        <f t="shared" si="151"/>
        <v>80</v>
      </c>
      <c r="GI249" s="501" t="str">
        <f t="shared" si="151"/>
        <v/>
      </c>
      <c r="GJ249" s="501" t="str">
        <f t="shared" si="151"/>
        <v/>
      </c>
      <c r="GK249" s="501">
        <f t="shared" si="151"/>
        <v>80</v>
      </c>
      <c r="GL249" s="501">
        <f t="shared" si="151"/>
        <v>80</v>
      </c>
      <c r="GM249" s="501">
        <f t="shared" si="151"/>
        <v>80</v>
      </c>
      <c r="GN249" s="501">
        <f t="shared" si="145"/>
        <v>320</v>
      </c>
      <c r="GO249" s="505">
        <f t="shared" si="146"/>
        <v>5.333333333333333</v>
      </c>
    </row>
    <row r="250" spans="178:197" x14ac:dyDescent="0.25">
      <c r="FV250">
        <v>246</v>
      </c>
      <c r="FW250" s="181">
        <f t="shared" si="147"/>
        <v>0.17083333333333334</v>
      </c>
      <c r="FX250" s="501" t="str">
        <f t="shared" si="152"/>
        <v/>
      </c>
      <c r="FY250" s="501" t="str">
        <f t="shared" si="151"/>
        <v/>
      </c>
      <c r="FZ250" s="501" t="str">
        <f t="shared" si="151"/>
        <v/>
      </c>
      <c r="GA250" s="501" t="str">
        <f t="shared" si="151"/>
        <v/>
      </c>
      <c r="GB250" s="501" t="str">
        <f t="shared" si="151"/>
        <v/>
      </c>
      <c r="GC250" s="501" t="str">
        <f t="shared" si="151"/>
        <v/>
      </c>
      <c r="GD250" s="501" t="str">
        <f t="shared" si="149"/>
        <v/>
      </c>
      <c r="GE250" s="501" t="str">
        <f t="shared" si="151"/>
        <v/>
      </c>
      <c r="GF250" s="501" t="str">
        <f t="shared" si="151"/>
        <v/>
      </c>
      <c r="GG250" s="501" t="str">
        <f t="shared" si="151"/>
        <v/>
      </c>
      <c r="GH250" s="501">
        <f t="shared" si="151"/>
        <v>80</v>
      </c>
      <c r="GI250" s="501" t="str">
        <f t="shared" si="151"/>
        <v/>
      </c>
      <c r="GJ250" s="501" t="str">
        <f t="shared" si="151"/>
        <v/>
      </c>
      <c r="GK250" s="501">
        <f t="shared" si="151"/>
        <v>80</v>
      </c>
      <c r="GL250" s="501">
        <f t="shared" si="151"/>
        <v>80</v>
      </c>
      <c r="GM250" s="501">
        <f t="shared" si="151"/>
        <v>80</v>
      </c>
      <c r="GN250" s="501">
        <f t="shared" si="145"/>
        <v>320</v>
      </c>
      <c r="GO250" s="505">
        <f t="shared" si="146"/>
        <v>5.333333333333333</v>
      </c>
    </row>
    <row r="251" spans="178:197" x14ac:dyDescent="0.25">
      <c r="FV251">
        <v>247</v>
      </c>
      <c r="FW251" s="181">
        <f t="shared" si="147"/>
        <v>0.17152777777777778</v>
      </c>
      <c r="FX251" s="501" t="str">
        <f t="shared" si="152"/>
        <v/>
      </c>
      <c r="FY251" s="501" t="str">
        <f t="shared" si="151"/>
        <v/>
      </c>
      <c r="FZ251" s="501" t="str">
        <f t="shared" si="151"/>
        <v/>
      </c>
      <c r="GA251" s="501" t="str">
        <f t="shared" si="151"/>
        <v/>
      </c>
      <c r="GB251" s="501" t="str">
        <f t="shared" si="151"/>
        <v/>
      </c>
      <c r="GC251" s="501" t="str">
        <f t="shared" si="151"/>
        <v/>
      </c>
      <c r="GD251" s="501" t="str">
        <f t="shared" si="149"/>
        <v/>
      </c>
      <c r="GE251" s="501" t="str">
        <f t="shared" si="151"/>
        <v/>
      </c>
      <c r="GF251" s="501" t="str">
        <f t="shared" si="151"/>
        <v/>
      </c>
      <c r="GG251" s="501" t="str">
        <f t="shared" si="151"/>
        <v/>
      </c>
      <c r="GH251" s="501">
        <f t="shared" si="151"/>
        <v>80</v>
      </c>
      <c r="GI251" s="501" t="str">
        <f t="shared" si="151"/>
        <v/>
      </c>
      <c r="GJ251" s="501" t="str">
        <f t="shared" si="151"/>
        <v/>
      </c>
      <c r="GK251" s="501">
        <f t="shared" si="151"/>
        <v>80</v>
      </c>
      <c r="GL251" s="501">
        <f t="shared" si="151"/>
        <v>80</v>
      </c>
      <c r="GM251" s="501">
        <f t="shared" si="151"/>
        <v>80</v>
      </c>
      <c r="GN251" s="501">
        <f t="shared" si="145"/>
        <v>320</v>
      </c>
      <c r="GO251" s="505">
        <f t="shared" si="146"/>
        <v>5.333333333333333</v>
      </c>
    </row>
    <row r="252" spans="178:197" x14ac:dyDescent="0.25">
      <c r="FV252">
        <v>248</v>
      </c>
      <c r="FW252" s="181">
        <f t="shared" si="147"/>
        <v>0.17222222222222222</v>
      </c>
      <c r="FX252" s="501" t="str">
        <f t="shared" si="152"/>
        <v/>
      </c>
      <c r="FY252" s="501" t="str">
        <f t="shared" si="151"/>
        <v/>
      </c>
      <c r="FZ252" s="501" t="str">
        <f t="shared" si="151"/>
        <v/>
      </c>
      <c r="GA252" s="501" t="str">
        <f t="shared" si="151"/>
        <v/>
      </c>
      <c r="GB252" s="501" t="str">
        <f t="shared" si="151"/>
        <v/>
      </c>
      <c r="GC252" s="501" t="str">
        <f t="shared" si="151"/>
        <v/>
      </c>
      <c r="GD252" s="501" t="str">
        <f t="shared" si="149"/>
        <v/>
      </c>
      <c r="GE252" s="501" t="str">
        <f t="shared" si="151"/>
        <v/>
      </c>
      <c r="GF252" s="501" t="str">
        <f t="shared" si="151"/>
        <v/>
      </c>
      <c r="GG252" s="501" t="str">
        <f t="shared" si="151"/>
        <v/>
      </c>
      <c r="GH252" s="501">
        <f t="shared" si="151"/>
        <v>80</v>
      </c>
      <c r="GI252" s="501" t="str">
        <f t="shared" si="151"/>
        <v/>
      </c>
      <c r="GJ252" s="501" t="str">
        <f t="shared" si="151"/>
        <v/>
      </c>
      <c r="GK252" s="501">
        <f t="shared" si="151"/>
        <v>80</v>
      </c>
      <c r="GL252" s="501">
        <f t="shared" si="151"/>
        <v>80</v>
      </c>
      <c r="GM252" s="501">
        <f t="shared" si="151"/>
        <v>80</v>
      </c>
      <c r="GN252" s="501">
        <f t="shared" si="145"/>
        <v>320</v>
      </c>
      <c r="GO252" s="505">
        <f t="shared" si="146"/>
        <v>5.333333333333333</v>
      </c>
    </row>
    <row r="253" spans="178:197" x14ac:dyDescent="0.25">
      <c r="FV253">
        <v>249</v>
      </c>
      <c r="FW253" s="181">
        <f t="shared" si="147"/>
        <v>0.17291666666666666</v>
      </c>
      <c r="FX253" s="501" t="str">
        <f t="shared" si="152"/>
        <v/>
      </c>
      <c r="FY253" s="501" t="str">
        <f t="shared" si="151"/>
        <v/>
      </c>
      <c r="FZ253" s="501" t="str">
        <f t="shared" si="151"/>
        <v/>
      </c>
      <c r="GA253" s="501" t="str">
        <f t="shared" si="151"/>
        <v/>
      </c>
      <c r="GB253" s="501" t="str">
        <f t="shared" si="151"/>
        <v/>
      </c>
      <c r="GC253" s="501" t="str">
        <f t="shared" si="151"/>
        <v/>
      </c>
      <c r="GD253" s="501" t="str">
        <f t="shared" si="149"/>
        <v/>
      </c>
      <c r="GE253" s="501" t="str">
        <f t="shared" si="151"/>
        <v/>
      </c>
      <c r="GF253" s="501" t="str">
        <f t="shared" si="151"/>
        <v/>
      </c>
      <c r="GG253" s="501" t="str">
        <f t="shared" si="151"/>
        <v/>
      </c>
      <c r="GH253" s="501">
        <f t="shared" si="151"/>
        <v>80</v>
      </c>
      <c r="GI253" s="501" t="str">
        <f t="shared" si="151"/>
        <v/>
      </c>
      <c r="GJ253" s="501" t="str">
        <f t="shared" si="151"/>
        <v/>
      </c>
      <c r="GK253" s="501">
        <f t="shared" si="151"/>
        <v>80</v>
      </c>
      <c r="GL253" s="501">
        <f t="shared" si="151"/>
        <v>80</v>
      </c>
      <c r="GM253" s="501">
        <f t="shared" si="151"/>
        <v>80</v>
      </c>
      <c r="GN253" s="501">
        <f t="shared" si="145"/>
        <v>320</v>
      </c>
      <c r="GO253" s="505">
        <f t="shared" si="146"/>
        <v>5.333333333333333</v>
      </c>
    </row>
    <row r="254" spans="178:197" x14ac:dyDescent="0.25">
      <c r="FV254">
        <v>250</v>
      </c>
      <c r="FW254" s="181">
        <f t="shared" si="147"/>
        <v>0.1736111111111111</v>
      </c>
      <c r="FX254" s="501" t="str">
        <f t="shared" si="152"/>
        <v/>
      </c>
      <c r="FY254" s="501" t="str">
        <f t="shared" si="151"/>
        <v/>
      </c>
      <c r="FZ254" s="501" t="str">
        <f t="shared" si="151"/>
        <v/>
      </c>
      <c r="GA254" s="501" t="str">
        <f t="shared" si="151"/>
        <v/>
      </c>
      <c r="GB254" s="501" t="str">
        <f t="shared" si="151"/>
        <v/>
      </c>
      <c r="GC254" s="501" t="str">
        <f t="shared" si="151"/>
        <v/>
      </c>
      <c r="GD254" s="501" t="str">
        <f t="shared" si="149"/>
        <v/>
      </c>
      <c r="GE254" s="501" t="str">
        <f t="shared" si="151"/>
        <v/>
      </c>
      <c r="GF254" s="501" t="str">
        <f t="shared" si="151"/>
        <v/>
      </c>
      <c r="GG254" s="501" t="str">
        <f t="shared" si="151"/>
        <v/>
      </c>
      <c r="GH254" s="501">
        <f t="shared" si="151"/>
        <v>80</v>
      </c>
      <c r="GI254" s="501" t="str">
        <f t="shared" si="151"/>
        <v/>
      </c>
      <c r="GJ254" s="501" t="str">
        <f t="shared" si="151"/>
        <v/>
      </c>
      <c r="GK254" s="501">
        <f t="shared" si="151"/>
        <v>80</v>
      </c>
      <c r="GL254" s="501">
        <f t="shared" si="151"/>
        <v>80</v>
      </c>
      <c r="GM254" s="501">
        <f t="shared" ref="FY254:GM271" si="153">IF(AND(OR($FW254&gt;INDEX($FT$4:$FT$19,MATCH(GM$3,$FO$4:$FO$19,0)),$FW254=INDEX($FT$4:$FT$19,MATCH(GM$3,$FO$4:$FO$19,0))),$FW254+(0.000000001/60/24)&lt;INDEX($FU$4:$FU$19,MATCH(GM$3,$FO$4:$FO$19,0))),80,"")</f>
        <v>80</v>
      </c>
      <c r="GN254" s="501">
        <f t="shared" si="145"/>
        <v>320</v>
      </c>
      <c r="GO254" s="505">
        <f t="shared" si="146"/>
        <v>5.333333333333333</v>
      </c>
    </row>
    <row r="255" spans="178:197" x14ac:dyDescent="0.25">
      <c r="FV255">
        <v>251</v>
      </c>
      <c r="FW255" s="181">
        <f t="shared" si="147"/>
        <v>0.17430555555555557</v>
      </c>
      <c r="FX255" s="501" t="str">
        <f t="shared" si="152"/>
        <v/>
      </c>
      <c r="FY255" s="501" t="str">
        <f t="shared" si="153"/>
        <v/>
      </c>
      <c r="FZ255" s="501" t="str">
        <f t="shared" si="153"/>
        <v/>
      </c>
      <c r="GA255" s="501" t="str">
        <f t="shared" si="153"/>
        <v/>
      </c>
      <c r="GB255" s="501" t="str">
        <f t="shared" si="153"/>
        <v/>
      </c>
      <c r="GC255" s="501" t="str">
        <f t="shared" si="153"/>
        <v/>
      </c>
      <c r="GD255" s="501" t="str">
        <f t="shared" si="149"/>
        <v/>
      </c>
      <c r="GE255" s="501" t="str">
        <f t="shared" si="153"/>
        <v/>
      </c>
      <c r="GF255" s="501" t="str">
        <f t="shared" si="153"/>
        <v/>
      </c>
      <c r="GG255" s="501" t="str">
        <f t="shared" si="153"/>
        <v/>
      </c>
      <c r="GH255" s="501">
        <f t="shared" si="153"/>
        <v>80</v>
      </c>
      <c r="GI255" s="501" t="str">
        <f t="shared" si="153"/>
        <v/>
      </c>
      <c r="GJ255" s="501" t="str">
        <f t="shared" si="153"/>
        <v/>
      </c>
      <c r="GK255" s="501">
        <f t="shared" si="153"/>
        <v>80</v>
      </c>
      <c r="GL255" s="501">
        <f t="shared" si="153"/>
        <v>80</v>
      </c>
      <c r="GM255" s="501">
        <f t="shared" si="153"/>
        <v>80</v>
      </c>
      <c r="GN255" s="501">
        <f t="shared" si="145"/>
        <v>320</v>
      </c>
      <c r="GO255" s="505">
        <f t="shared" si="146"/>
        <v>5.333333333333333</v>
      </c>
    </row>
    <row r="256" spans="178:197" x14ac:dyDescent="0.25">
      <c r="FV256">
        <v>252</v>
      </c>
      <c r="FW256" s="181">
        <f t="shared" si="147"/>
        <v>0.17499999999999999</v>
      </c>
      <c r="FX256" s="501" t="str">
        <f t="shared" si="152"/>
        <v/>
      </c>
      <c r="FY256" s="501" t="str">
        <f t="shared" si="153"/>
        <v/>
      </c>
      <c r="FZ256" s="501" t="str">
        <f t="shared" si="153"/>
        <v/>
      </c>
      <c r="GA256" s="501" t="str">
        <f t="shared" si="153"/>
        <v/>
      </c>
      <c r="GB256" s="501" t="str">
        <f t="shared" si="153"/>
        <v/>
      </c>
      <c r="GC256" s="501" t="str">
        <f t="shared" si="153"/>
        <v/>
      </c>
      <c r="GD256" s="501" t="str">
        <f t="shared" si="149"/>
        <v/>
      </c>
      <c r="GE256" s="501" t="str">
        <f t="shared" si="153"/>
        <v/>
      </c>
      <c r="GF256" s="501" t="str">
        <f t="shared" si="153"/>
        <v/>
      </c>
      <c r="GG256" s="501" t="str">
        <f t="shared" si="153"/>
        <v/>
      </c>
      <c r="GH256" s="501">
        <f t="shared" si="153"/>
        <v>80</v>
      </c>
      <c r="GI256" s="501" t="str">
        <f t="shared" si="153"/>
        <v/>
      </c>
      <c r="GJ256" s="501" t="str">
        <f t="shared" si="153"/>
        <v/>
      </c>
      <c r="GK256" s="501">
        <f t="shared" si="153"/>
        <v>80</v>
      </c>
      <c r="GL256" s="501">
        <f t="shared" si="153"/>
        <v>80</v>
      </c>
      <c r="GM256" s="501">
        <f t="shared" si="153"/>
        <v>80</v>
      </c>
      <c r="GN256" s="501">
        <f t="shared" si="145"/>
        <v>320</v>
      </c>
      <c r="GO256" s="505">
        <f t="shared" si="146"/>
        <v>5.333333333333333</v>
      </c>
    </row>
    <row r="257" spans="178:197" x14ac:dyDescent="0.25">
      <c r="FV257">
        <v>253</v>
      </c>
      <c r="FW257" s="181">
        <f t="shared" si="147"/>
        <v>0.17569444444444443</v>
      </c>
      <c r="FX257" s="501" t="str">
        <f t="shared" si="152"/>
        <v/>
      </c>
      <c r="FY257" s="501" t="str">
        <f t="shared" si="153"/>
        <v/>
      </c>
      <c r="FZ257" s="501" t="str">
        <f t="shared" si="153"/>
        <v/>
      </c>
      <c r="GA257" s="501" t="str">
        <f t="shared" si="153"/>
        <v/>
      </c>
      <c r="GB257" s="501" t="str">
        <f t="shared" si="153"/>
        <v/>
      </c>
      <c r="GC257" s="501" t="str">
        <f t="shared" si="153"/>
        <v/>
      </c>
      <c r="GD257" s="501" t="str">
        <f t="shared" si="149"/>
        <v/>
      </c>
      <c r="GE257" s="501" t="str">
        <f t="shared" si="153"/>
        <v/>
      </c>
      <c r="GF257" s="501" t="str">
        <f t="shared" si="153"/>
        <v/>
      </c>
      <c r="GG257" s="501" t="str">
        <f t="shared" si="153"/>
        <v/>
      </c>
      <c r="GH257" s="501">
        <f t="shared" si="153"/>
        <v>80</v>
      </c>
      <c r="GI257" s="501" t="str">
        <f t="shared" si="153"/>
        <v/>
      </c>
      <c r="GJ257" s="501" t="str">
        <f t="shared" si="153"/>
        <v/>
      </c>
      <c r="GK257" s="501">
        <f t="shared" si="153"/>
        <v>80</v>
      </c>
      <c r="GL257" s="501">
        <f t="shared" si="153"/>
        <v>80</v>
      </c>
      <c r="GM257" s="501">
        <f t="shared" si="153"/>
        <v>80</v>
      </c>
      <c r="GN257" s="501">
        <f t="shared" si="145"/>
        <v>320</v>
      </c>
      <c r="GO257" s="505">
        <f t="shared" si="146"/>
        <v>5.333333333333333</v>
      </c>
    </row>
    <row r="258" spans="178:197" x14ac:dyDescent="0.25">
      <c r="FV258">
        <v>254</v>
      </c>
      <c r="FW258" s="181">
        <f t="shared" si="147"/>
        <v>0.1763888888888889</v>
      </c>
      <c r="FX258" s="501" t="str">
        <f t="shared" si="152"/>
        <v/>
      </c>
      <c r="FY258" s="501" t="str">
        <f t="shared" si="153"/>
        <v/>
      </c>
      <c r="FZ258" s="501" t="str">
        <f t="shared" si="153"/>
        <v/>
      </c>
      <c r="GA258" s="501" t="str">
        <f t="shared" si="153"/>
        <v/>
      </c>
      <c r="GB258" s="501" t="str">
        <f t="shared" si="153"/>
        <v/>
      </c>
      <c r="GC258" s="501" t="str">
        <f t="shared" si="153"/>
        <v/>
      </c>
      <c r="GD258" s="501" t="str">
        <f t="shared" si="149"/>
        <v/>
      </c>
      <c r="GE258" s="501" t="str">
        <f t="shared" si="153"/>
        <v/>
      </c>
      <c r="GF258" s="501" t="str">
        <f t="shared" si="153"/>
        <v/>
      </c>
      <c r="GG258" s="501" t="str">
        <f t="shared" si="153"/>
        <v/>
      </c>
      <c r="GH258" s="501">
        <f t="shared" si="153"/>
        <v>80</v>
      </c>
      <c r="GI258" s="501" t="str">
        <f t="shared" si="153"/>
        <v/>
      </c>
      <c r="GJ258" s="501" t="str">
        <f t="shared" si="153"/>
        <v/>
      </c>
      <c r="GK258" s="501">
        <f t="shared" si="153"/>
        <v>80</v>
      </c>
      <c r="GL258" s="501">
        <f t="shared" si="153"/>
        <v>80</v>
      </c>
      <c r="GM258" s="501">
        <f t="shared" si="153"/>
        <v>80</v>
      </c>
      <c r="GN258" s="501">
        <f t="shared" si="145"/>
        <v>320</v>
      </c>
      <c r="GO258" s="505">
        <f t="shared" si="146"/>
        <v>5.333333333333333</v>
      </c>
    </row>
    <row r="259" spans="178:197" x14ac:dyDescent="0.25">
      <c r="FV259">
        <v>255</v>
      </c>
      <c r="FW259" s="181">
        <f t="shared" si="147"/>
        <v>0.17708333333333334</v>
      </c>
      <c r="FX259" s="501" t="str">
        <f t="shared" si="152"/>
        <v/>
      </c>
      <c r="FY259" s="501" t="str">
        <f t="shared" si="153"/>
        <v/>
      </c>
      <c r="FZ259" s="501" t="str">
        <f t="shared" si="153"/>
        <v/>
      </c>
      <c r="GA259" s="501" t="str">
        <f t="shared" si="153"/>
        <v/>
      </c>
      <c r="GB259" s="501" t="str">
        <f t="shared" si="153"/>
        <v/>
      </c>
      <c r="GC259" s="501" t="str">
        <f t="shared" si="153"/>
        <v/>
      </c>
      <c r="GD259" s="501" t="str">
        <f t="shared" si="149"/>
        <v/>
      </c>
      <c r="GE259" s="501" t="str">
        <f t="shared" si="153"/>
        <v/>
      </c>
      <c r="GF259" s="501" t="str">
        <f t="shared" si="153"/>
        <v/>
      </c>
      <c r="GG259" s="501" t="str">
        <f t="shared" si="153"/>
        <v/>
      </c>
      <c r="GH259" s="501">
        <f t="shared" si="153"/>
        <v>80</v>
      </c>
      <c r="GI259" s="501" t="str">
        <f t="shared" si="153"/>
        <v/>
      </c>
      <c r="GJ259" s="501" t="str">
        <f t="shared" si="153"/>
        <v/>
      </c>
      <c r="GK259" s="501">
        <f t="shared" si="153"/>
        <v>80</v>
      </c>
      <c r="GL259" s="501">
        <f t="shared" si="153"/>
        <v>80</v>
      </c>
      <c r="GM259" s="501">
        <f t="shared" si="153"/>
        <v>80</v>
      </c>
      <c r="GN259" s="501">
        <f t="shared" si="145"/>
        <v>320</v>
      </c>
      <c r="GO259" s="505">
        <f t="shared" si="146"/>
        <v>5.333333333333333</v>
      </c>
    </row>
    <row r="260" spans="178:197" x14ac:dyDescent="0.25">
      <c r="FV260">
        <v>256</v>
      </c>
      <c r="FW260" s="181">
        <f t="shared" si="147"/>
        <v>0.17777777777777776</v>
      </c>
      <c r="FX260" s="501" t="str">
        <f t="shared" si="152"/>
        <v/>
      </c>
      <c r="FY260" s="501" t="str">
        <f t="shared" si="153"/>
        <v/>
      </c>
      <c r="FZ260" s="501" t="str">
        <f t="shared" si="153"/>
        <v/>
      </c>
      <c r="GA260" s="501" t="str">
        <f t="shared" si="153"/>
        <v/>
      </c>
      <c r="GB260" s="501" t="str">
        <f t="shared" si="153"/>
        <v/>
      </c>
      <c r="GC260" s="501" t="str">
        <f t="shared" si="153"/>
        <v/>
      </c>
      <c r="GD260" s="501" t="str">
        <f t="shared" si="149"/>
        <v/>
      </c>
      <c r="GE260" s="501" t="str">
        <f t="shared" si="153"/>
        <v/>
      </c>
      <c r="GF260" s="501" t="str">
        <f t="shared" si="153"/>
        <v/>
      </c>
      <c r="GG260" s="501" t="str">
        <f t="shared" si="153"/>
        <v/>
      </c>
      <c r="GH260" s="501">
        <f t="shared" si="153"/>
        <v>80</v>
      </c>
      <c r="GI260" s="501" t="str">
        <f t="shared" si="153"/>
        <v/>
      </c>
      <c r="GJ260" s="501" t="str">
        <f t="shared" si="153"/>
        <v/>
      </c>
      <c r="GK260" s="501">
        <f t="shared" si="153"/>
        <v>80</v>
      </c>
      <c r="GL260" s="501">
        <f t="shared" si="153"/>
        <v>80</v>
      </c>
      <c r="GM260" s="501">
        <f t="shared" si="153"/>
        <v>80</v>
      </c>
      <c r="GN260" s="501">
        <f t="shared" si="145"/>
        <v>320</v>
      </c>
      <c r="GO260" s="505">
        <f t="shared" si="146"/>
        <v>5.333333333333333</v>
      </c>
    </row>
    <row r="261" spans="178:197" x14ac:dyDescent="0.25">
      <c r="FV261">
        <v>257</v>
      </c>
      <c r="FW261" s="181">
        <f t="shared" si="147"/>
        <v>0.17847222222222223</v>
      </c>
      <c r="FX261" s="501" t="str">
        <f t="shared" si="152"/>
        <v/>
      </c>
      <c r="FY261" s="501" t="str">
        <f t="shared" si="153"/>
        <v/>
      </c>
      <c r="FZ261" s="501" t="str">
        <f t="shared" si="153"/>
        <v/>
      </c>
      <c r="GA261" s="501" t="str">
        <f t="shared" si="153"/>
        <v/>
      </c>
      <c r="GB261" s="501" t="str">
        <f t="shared" si="153"/>
        <v/>
      </c>
      <c r="GC261" s="501" t="str">
        <f t="shared" si="153"/>
        <v/>
      </c>
      <c r="GD261" s="501" t="str">
        <f t="shared" si="149"/>
        <v/>
      </c>
      <c r="GE261" s="501" t="str">
        <f t="shared" si="153"/>
        <v/>
      </c>
      <c r="GF261" s="501" t="str">
        <f t="shared" si="153"/>
        <v/>
      </c>
      <c r="GG261" s="501" t="str">
        <f t="shared" si="153"/>
        <v/>
      </c>
      <c r="GH261" s="501">
        <f t="shared" si="153"/>
        <v>80</v>
      </c>
      <c r="GI261" s="501" t="str">
        <f t="shared" si="153"/>
        <v/>
      </c>
      <c r="GJ261" s="501" t="str">
        <f t="shared" si="153"/>
        <v/>
      </c>
      <c r="GK261" s="501">
        <f t="shared" si="153"/>
        <v>80</v>
      </c>
      <c r="GL261" s="501">
        <f t="shared" si="153"/>
        <v>80</v>
      </c>
      <c r="GM261" s="501">
        <f t="shared" si="153"/>
        <v>80</v>
      </c>
      <c r="GN261" s="501">
        <f t="shared" ref="GN261:GN324" si="154">SUM(FX261:GM261)</f>
        <v>320</v>
      </c>
      <c r="GO261" s="505">
        <f t="shared" ref="GO261:GO324" si="155">GN261/60</f>
        <v>5.333333333333333</v>
      </c>
    </row>
    <row r="262" spans="178:197" x14ac:dyDescent="0.25">
      <c r="FV262">
        <v>258</v>
      </c>
      <c r="FW262" s="181">
        <f t="shared" ref="FW262:FW325" si="156">$FW$4+(FV262/24/60)</f>
        <v>0.17916666666666667</v>
      </c>
      <c r="FX262" s="501" t="str">
        <f t="shared" si="152"/>
        <v/>
      </c>
      <c r="FY262" s="501" t="str">
        <f t="shared" si="153"/>
        <v/>
      </c>
      <c r="FZ262" s="501" t="str">
        <f t="shared" si="153"/>
        <v/>
      </c>
      <c r="GA262" s="501" t="str">
        <f t="shared" si="153"/>
        <v/>
      </c>
      <c r="GB262" s="501" t="str">
        <f t="shared" si="153"/>
        <v/>
      </c>
      <c r="GC262" s="501" t="str">
        <f t="shared" si="153"/>
        <v/>
      </c>
      <c r="GD262" s="501" t="str">
        <f t="shared" si="149"/>
        <v/>
      </c>
      <c r="GE262" s="501" t="str">
        <f t="shared" si="153"/>
        <v/>
      </c>
      <c r="GF262" s="501" t="str">
        <f t="shared" si="153"/>
        <v/>
      </c>
      <c r="GG262" s="501" t="str">
        <f t="shared" si="153"/>
        <v/>
      </c>
      <c r="GH262" s="501">
        <f t="shared" si="153"/>
        <v>80</v>
      </c>
      <c r="GI262" s="501" t="str">
        <f t="shared" si="153"/>
        <v/>
      </c>
      <c r="GJ262" s="501" t="str">
        <f t="shared" si="153"/>
        <v/>
      </c>
      <c r="GK262" s="501">
        <f t="shared" si="153"/>
        <v>80</v>
      </c>
      <c r="GL262" s="501">
        <f t="shared" si="153"/>
        <v>80</v>
      </c>
      <c r="GM262" s="501">
        <f t="shared" si="153"/>
        <v>80</v>
      </c>
      <c r="GN262" s="501">
        <f t="shared" si="154"/>
        <v>320</v>
      </c>
      <c r="GO262" s="505">
        <f t="shared" si="155"/>
        <v>5.333333333333333</v>
      </c>
    </row>
    <row r="263" spans="178:197" x14ac:dyDescent="0.25">
      <c r="FV263">
        <v>259</v>
      </c>
      <c r="FW263" s="181">
        <f t="shared" si="156"/>
        <v>0.17986111111111111</v>
      </c>
      <c r="FX263" s="501" t="str">
        <f t="shared" si="152"/>
        <v/>
      </c>
      <c r="FY263" s="501" t="str">
        <f t="shared" si="153"/>
        <v/>
      </c>
      <c r="FZ263" s="501" t="str">
        <f t="shared" si="153"/>
        <v/>
      </c>
      <c r="GA263" s="501" t="str">
        <f t="shared" si="153"/>
        <v/>
      </c>
      <c r="GB263" s="501" t="str">
        <f t="shared" si="153"/>
        <v/>
      </c>
      <c r="GC263" s="501" t="str">
        <f t="shared" si="153"/>
        <v/>
      </c>
      <c r="GD263" s="501" t="str">
        <f t="shared" si="149"/>
        <v/>
      </c>
      <c r="GE263" s="501" t="str">
        <f t="shared" si="153"/>
        <v/>
      </c>
      <c r="GF263" s="501" t="str">
        <f t="shared" si="153"/>
        <v/>
      </c>
      <c r="GG263" s="501" t="str">
        <f t="shared" si="153"/>
        <v/>
      </c>
      <c r="GH263" s="501">
        <f t="shared" si="153"/>
        <v>80</v>
      </c>
      <c r="GI263" s="501" t="str">
        <f t="shared" si="153"/>
        <v/>
      </c>
      <c r="GJ263" s="501" t="str">
        <f t="shared" si="153"/>
        <v/>
      </c>
      <c r="GK263" s="501">
        <f t="shared" si="153"/>
        <v>80</v>
      </c>
      <c r="GL263" s="501">
        <f t="shared" si="153"/>
        <v>80</v>
      </c>
      <c r="GM263" s="501">
        <f t="shared" si="153"/>
        <v>80</v>
      </c>
      <c r="GN263" s="501">
        <f t="shared" si="154"/>
        <v>320</v>
      </c>
      <c r="GO263" s="505">
        <f t="shared" si="155"/>
        <v>5.333333333333333</v>
      </c>
    </row>
    <row r="264" spans="178:197" x14ac:dyDescent="0.25">
      <c r="FV264">
        <v>260</v>
      </c>
      <c r="FW264" s="181">
        <f t="shared" si="156"/>
        <v>0.18055555555555555</v>
      </c>
      <c r="FX264" s="501" t="str">
        <f t="shared" si="152"/>
        <v/>
      </c>
      <c r="FY264" s="501" t="str">
        <f t="shared" si="153"/>
        <v/>
      </c>
      <c r="FZ264" s="501" t="str">
        <f t="shared" si="153"/>
        <v/>
      </c>
      <c r="GA264" s="501" t="str">
        <f t="shared" si="153"/>
        <v/>
      </c>
      <c r="GB264" s="501" t="str">
        <f t="shared" si="153"/>
        <v/>
      </c>
      <c r="GC264" s="501" t="str">
        <f t="shared" si="153"/>
        <v/>
      </c>
      <c r="GD264" s="501" t="str">
        <f t="shared" si="149"/>
        <v/>
      </c>
      <c r="GE264" s="501" t="str">
        <f t="shared" si="153"/>
        <v/>
      </c>
      <c r="GF264" s="501" t="str">
        <f t="shared" si="153"/>
        <v/>
      </c>
      <c r="GG264" s="501" t="str">
        <f t="shared" si="153"/>
        <v/>
      </c>
      <c r="GH264" s="501">
        <f t="shared" si="153"/>
        <v>80</v>
      </c>
      <c r="GI264" s="501" t="str">
        <f t="shared" si="153"/>
        <v/>
      </c>
      <c r="GJ264" s="501" t="str">
        <f t="shared" si="153"/>
        <v/>
      </c>
      <c r="GK264" s="501">
        <f t="shared" si="153"/>
        <v>80</v>
      </c>
      <c r="GL264" s="501">
        <f t="shared" si="153"/>
        <v>80</v>
      </c>
      <c r="GM264" s="501">
        <f t="shared" si="153"/>
        <v>80</v>
      </c>
      <c r="GN264" s="501">
        <f t="shared" si="154"/>
        <v>320</v>
      </c>
      <c r="GO264" s="505">
        <f t="shared" si="155"/>
        <v>5.333333333333333</v>
      </c>
    </row>
    <row r="265" spans="178:197" x14ac:dyDescent="0.25">
      <c r="FV265">
        <v>261</v>
      </c>
      <c r="FW265" s="181">
        <f t="shared" si="156"/>
        <v>0.18124999999999999</v>
      </c>
      <c r="FX265" s="501" t="str">
        <f t="shared" si="152"/>
        <v/>
      </c>
      <c r="FY265" s="501" t="str">
        <f t="shared" si="153"/>
        <v/>
      </c>
      <c r="FZ265" s="501" t="str">
        <f t="shared" si="153"/>
        <v/>
      </c>
      <c r="GA265" s="501" t="str">
        <f t="shared" si="153"/>
        <v/>
      </c>
      <c r="GB265" s="501" t="str">
        <f t="shared" si="153"/>
        <v/>
      </c>
      <c r="GC265" s="501" t="str">
        <f t="shared" si="153"/>
        <v/>
      </c>
      <c r="GD265" s="501" t="str">
        <f t="shared" si="149"/>
        <v/>
      </c>
      <c r="GE265" s="501" t="str">
        <f t="shared" si="153"/>
        <v/>
      </c>
      <c r="GF265" s="501" t="str">
        <f t="shared" si="153"/>
        <v/>
      </c>
      <c r="GG265" s="501" t="str">
        <f t="shared" si="153"/>
        <v/>
      </c>
      <c r="GH265" s="501">
        <f t="shared" si="153"/>
        <v>80</v>
      </c>
      <c r="GI265" s="501" t="str">
        <f t="shared" si="153"/>
        <v/>
      </c>
      <c r="GJ265" s="501" t="str">
        <f t="shared" si="153"/>
        <v/>
      </c>
      <c r="GK265" s="501">
        <f t="shared" si="153"/>
        <v>80</v>
      </c>
      <c r="GL265" s="501">
        <f t="shared" si="153"/>
        <v>80</v>
      </c>
      <c r="GM265" s="501">
        <f t="shared" si="153"/>
        <v>80</v>
      </c>
      <c r="GN265" s="501">
        <f t="shared" si="154"/>
        <v>320</v>
      </c>
      <c r="GO265" s="505">
        <f t="shared" si="155"/>
        <v>5.333333333333333</v>
      </c>
    </row>
    <row r="266" spans="178:197" x14ac:dyDescent="0.25">
      <c r="FV266">
        <v>262</v>
      </c>
      <c r="FW266" s="181">
        <f t="shared" si="156"/>
        <v>0.18194444444444444</v>
      </c>
      <c r="FX266" s="501" t="str">
        <f t="shared" si="152"/>
        <v/>
      </c>
      <c r="FY266" s="501" t="str">
        <f t="shared" si="153"/>
        <v/>
      </c>
      <c r="FZ266" s="501" t="str">
        <f t="shared" si="153"/>
        <v/>
      </c>
      <c r="GA266" s="501" t="str">
        <f t="shared" si="153"/>
        <v/>
      </c>
      <c r="GB266" s="501" t="str">
        <f t="shared" si="153"/>
        <v/>
      </c>
      <c r="GC266" s="501" t="str">
        <f t="shared" si="153"/>
        <v/>
      </c>
      <c r="GD266" s="501" t="str">
        <f t="shared" si="149"/>
        <v/>
      </c>
      <c r="GE266" s="501" t="str">
        <f t="shared" si="153"/>
        <v/>
      </c>
      <c r="GF266" s="501" t="str">
        <f t="shared" si="153"/>
        <v/>
      </c>
      <c r="GG266" s="501" t="str">
        <f t="shared" si="153"/>
        <v/>
      </c>
      <c r="GH266" s="501">
        <f t="shared" si="153"/>
        <v>80</v>
      </c>
      <c r="GI266" s="501" t="str">
        <f t="shared" si="153"/>
        <v/>
      </c>
      <c r="GJ266" s="501" t="str">
        <f t="shared" si="153"/>
        <v/>
      </c>
      <c r="GK266" s="501">
        <f t="shared" si="153"/>
        <v>80</v>
      </c>
      <c r="GL266" s="501">
        <f t="shared" si="153"/>
        <v>80</v>
      </c>
      <c r="GM266" s="501">
        <f t="shared" si="153"/>
        <v>80</v>
      </c>
      <c r="GN266" s="501">
        <f t="shared" si="154"/>
        <v>320</v>
      </c>
      <c r="GO266" s="505">
        <f t="shared" si="155"/>
        <v>5.333333333333333</v>
      </c>
    </row>
    <row r="267" spans="178:197" x14ac:dyDescent="0.25">
      <c r="FV267">
        <v>263</v>
      </c>
      <c r="FW267" s="181">
        <f t="shared" si="156"/>
        <v>0.18263888888888891</v>
      </c>
      <c r="FX267" s="501" t="str">
        <f t="shared" si="152"/>
        <v/>
      </c>
      <c r="FY267" s="501" t="str">
        <f t="shared" si="153"/>
        <v/>
      </c>
      <c r="FZ267" s="501" t="str">
        <f t="shared" si="153"/>
        <v/>
      </c>
      <c r="GA267" s="501" t="str">
        <f t="shared" si="153"/>
        <v/>
      </c>
      <c r="GB267" s="501" t="str">
        <f t="shared" si="153"/>
        <v/>
      </c>
      <c r="GC267" s="501" t="str">
        <f t="shared" si="153"/>
        <v/>
      </c>
      <c r="GD267" s="501" t="str">
        <f t="shared" si="149"/>
        <v/>
      </c>
      <c r="GE267" s="501" t="str">
        <f t="shared" si="153"/>
        <v/>
      </c>
      <c r="GF267" s="501" t="str">
        <f t="shared" si="153"/>
        <v/>
      </c>
      <c r="GG267" s="501" t="str">
        <f t="shared" si="153"/>
        <v/>
      </c>
      <c r="GH267" s="501">
        <f t="shared" si="153"/>
        <v>80</v>
      </c>
      <c r="GI267" s="501" t="str">
        <f t="shared" si="153"/>
        <v/>
      </c>
      <c r="GJ267" s="501" t="str">
        <f t="shared" si="153"/>
        <v/>
      </c>
      <c r="GK267" s="501">
        <f t="shared" si="153"/>
        <v>80</v>
      </c>
      <c r="GL267" s="501">
        <f t="shared" si="153"/>
        <v>80</v>
      </c>
      <c r="GM267" s="501">
        <f t="shared" si="153"/>
        <v>80</v>
      </c>
      <c r="GN267" s="501">
        <f t="shared" si="154"/>
        <v>320</v>
      </c>
      <c r="GO267" s="505">
        <f t="shared" si="155"/>
        <v>5.333333333333333</v>
      </c>
    </row>
    <row r="268" spans="178:197" x14ac:dyDescent="0.25">
      <c r="FV268">
        <v>264</v>
      </c>
      <c r="FW268" s="181">
        <f t="shared" si="156"/>
        <v>0.18333333333333332</v>
      </c>
      <c r="FX268" s="501" t="str">
        <f t="shared" si="152"/>
        <v/>
      </c>
      <c r="FY268" s="501" t="str">
        <f t="shared" si="153"/>
        <v/>
      </c>
      <c r="FZ268" s="501" t="str">
        <f t="shared" si="153"/>
        <v/>
      </c>
      <c r="GA268" s="501" t="str">
        <f t="shared" si="153"/>
        <v/>
      </c>
      <c r="GB268" s="501" t="str">
        <f t="shared" si="153"/>
        <v/>
      </c>
      <c r="GC268" s="501" t="str">
        <f t="shared" si="153"/>
        <v/>
      </c>
      <c r="GD268" s="501" t="str">
        <f t="shared" si="149"/>
        <v/>
      </c>
      <c r="GE268" s="501" t="str">
        <f t="shared" si="153"/>
        <v/>
      </c>
      <c r="GF268" s="501" t="str">
        <f t="shared" si="153"/>
        <v/>
      </c>
      <c r="GG268" s="501" t="str">
        <f t="shared" si="153"/>
        <v/>
      </c>
      <c r="GH268" s="501">
        <f t="shared" si="153"/>
        <v>80</v>
      </c>
      <c r="GI268" s="501" t="str">
        <f t="shared" si="153"/>
        <v/>
      </c>
      <c r="GJ268" s="501" t="str">
        <f t="shared" si="153"/>
        <v/>
      </c>
      <c r="GK268" s="501">
        <f t="shared" si="153"/>
        <v>80</v>
      </c>
      <c r="GL268" s="501">
        <f t="shared" si="153"/>
        <v>80</v>
      </c>
      <c r="GM268" s="501">
        <f t="shared" si="153"/>
        <v>80</v>
      </c>
      <c r="GN268" s="501">
        <f t="shared" si="154"/>
        <v>320</v>
      </c>
      <c r="GO268" s="505">
        <f t="shared" si="155"/>
        <v>5.333333333333333</v>
      </c>
    </row>
    <row r="269" spans="178:197" x14ac:dyDescent="0.25">
      <c r="FV269">
        <v>265</v>
      </c>
      <c r="FW269" s="181">
        <f t="shared" si="156"/>
        <v>0.18402777777777776</v>
      </c>
      <c r="FX269" s="501" t="str">
        <f t="shared" si="152"/>
        <v/>
      </c>
      <c r="FY269" s="501" t="str">
        <f t="shared" si="153"/>
        <v/>
      </c>
      <c r="FZ269" s="501" t="str">
        <f t="shared" si="153"/>
        <v/>
      </c>
      <c r="GA269" s="501" t="str">
        <f t="shared" si="153"/>
        <v/>
      </c>
      <c r="GB269" s="501" t="str">
        <f t="shared" si="153"/>
        <v/>
      </c>
      <c r="GC269" s="501" t="str">
        <f t="shared" si="153"/>
        <v/>
      </c>
      <c r="GD269" s="501" t="str">
        <f t="shared" si="149"/>
        <v/>
      </c>
      <c r="GE269" s="501" t="str">
        <f t="shared" si="153"/>
        <v/>
      </c>
      <c r="GF269" s="501" t="str">
        <f t="shared" si="153"/>
        <v/>
      </c>
      <c r="GG269" s="501" t="str">
        <f t="shared" si="153"/>
        <v/>
      </c>
      <c r="GH269" s="501">
        <f t="shared" si="153"/>
        <v>80</v>
      </c>
      <c r="GI269" s="501" t="str">
        <f t="shared" si="153"/>
        <v/>
      </c>
      <c r="GJ269" s="501" t="str">
        <f t="shared" si="153"/>
        <v/>
      </c>
      <c r="GK269" s="501">
        <f t="shared" si="153"/>
        <v>80</v>
      </c>
      <c r="GL269" s="501">
        <f t="shared" si="153"/>
        <v>80</v>
      </c>
      <c r="GM269" s="501">
        <f t="shared" si="153"/>
        <v>80</v>
      </c>
      <c r="GN269" s="501">
        <f t="shared" si="154"/>
        <v>320</v>
      </c>
      <c r="GO269" s="505">
        <f t="shared" si="155"/>
        <v>5.333333333333333</v>
      </c>
    </row>
    <row r="270" spans="178:197" x14ac:dyDescent="0.25">
      <c r="FV270">
        <v>266</v>
      </c>
      <c r="FW270" s="181">
        <f t="shared" si="156"/>
        <v>0.18472222222222223</v>
      </c>
      <c r="FX270" s="501" t="str">
        <f t="shared" si="152"/>
        <v/>
      </c>
      <c r="FY270" s="501" t="str">
        <f t="shared" si="153"/>
        <v/>
      </c>
      <c r="FZ270" s="501" t="str">
        <f t="shared" si="153"/>
        <v/>
      </c>
      <c r="GA270" s="501" t="str">
        <f t="shared" si="153"/>
        <v/>
      </c>
      <c r="GB270" s="501" t="str">
        <f t="shared" si="153"/>
        <v/>
      </c>
      <c r="GC270" s="501" t="str">
        <f t="shared" si="153"/>
        <v/>
      </c>
      <c r="GD270" s="501" t="str">
        <f t="shared" si="149"/>
        <v/>
      </c>
      <c r="GE270" s="501" t="str">
        <f t="shared" si="153"/>
        <v/>
      </c>
      <c r="GF270" s="501" t="str">
        <f t="shared" si="153"/>
        <v/>
      </c>
      <c r="GG270" s="501" t="str">
        <f t="shared" si="153"/>
        <v/>
      </c>
      <c r="GH270" s="501">
        <f t="shared" si="153"/>
        <v>80</v>
      </c>
      <c r="GI270" s="501" t="str">
        <f t="shared" si="153"/>
        <v/>
      </c>
      <c r="GJ270" s="501" t="str">
        <f t="shared" si="153"/>
        <v/>
      </c>
      <c r="GK270" s="501">
        <f t="shared" si="153"/>
        <v>80</v>
      </c>
      <c r="GL270" s="501">
        <f t="shared" si="153"/>
        <v>80</v>
      </c>
      <c r="GM270" s="501">
        <f t="shared" si="153"/>
        <v>80</v>
      </c>
      <c r="GN270" s="501">
        <f t="shared" si="154"/>
        <v>320</v>
      </c>
      <c r="GO270" s="505">
        <f t="shared" si="155"/>
        <v>5.333333333333333</v>
      </c>
    </row>
    <row r="271" spans="178:197" x14ac:dyDescent="0.25">
      <c r="FV271">
        <v>267</v>
      </c>
      <c r="FW271" s="181">
        <f t="shared" si="156"/>
        <v>0.18541666666666667</v>
      </c>
      <c r="FX271" s="501" t="str">
        <f t="shared" si="152"/>
        <v/>
      </c>
      <c r="FY271" s="501" t="str">
        <f t="shared" si="153"/>
        <v/>
      </c>
      <c r="FZ271" s="501" t="str">
        <f t="shared" si="153"/>
        <v/>
      </c>
      <c r="GA271" s="501" t="str">
        <f t="shared" si="153"/>
        <v/>
      </c>
      <c r="GB271" s="501" t="str">
        <f t="shared" si="153"/>
        <v/>
      </c>
      <c r="GC271" s="501" t="str">
        <f t="shared" si="153"/>
        <v/>
      </c>
      <c r="GD271" s="501" t="str">
        <f t="shared" si="149"/>
        <v/>
      </c>
      <c r="GE271" s="501" t="str">
        <f t="shared" si="153"/>
        <v/>
      </c>
      <c r="GF271" s="501" t="str">
        <f t="shared" si="153"/>
        <v/>
      </c>
      <c r="GG271" s="501" t="str">
        <f t="shared" si="153"/>
        <v/>
      </c>
      <c r="GH271" s="501">
        <f t="shared" si="153"/>
        <v>80</v>
      </c>
      <c r="GI271" s="501" t="str">
        <f t="shared" si="153"/>
        <v/>
      </c>
      <c r="GJ271" s="501" t="str">
        <f t="shared" si="153"/>
        <v/>
      </c>
      <c r="GK271" s="501">
        <f t="shared" si="153"/>
        <v>80</v>
      </c>
      <c r="GL271" s="501">
        <f t="shared" si="153"/>
        <v>80</v>
      </c>
      <c r="GM271" s="501">
        <f t="shared" ref="FY271:GM288" si="157">IF(AND(OR($FW271&gt;INDEX($FT$4:$FT$19,MATCH(GM$3,$FO$4:$FO$19,0)),$FW271=INDEX($FT$4:$FT$19,MATCH(GM$3,$FO$4:$FO$19,0))),$FW271+(0.000000001/60/24)&lt;INDEX($FU$4:$FU$19,MATCH(GM$3,$FO$4:$FO$19,0))),80,"")</f>
        <v>80</v>
      </c>
      <c r="GN271" s="501">
        <f t="shared" si="154"/>
        <v>320</v>
      </c>
      <c r="GO271" s="505">
        <f t="shared" si="155"/>
        <v>5.333333333333333</v>
      </c>
    </row>
    <row r="272" spans="178:197" x14ac:dyDescent="0.25">
      <c r="FV272">
        <v>268</v>
      </c>
      <c r="FW272" s="181">
        <f t="shared" si="156"/>
        <v>0.18611111111111109</v>
      </c>
      <c r="FX272" s="501" t="str">
        <f t="shared" si="152"/>
        <v/>
      </c>
      <c r="FY272" s="501" t="str">
        <f t="shared" si="157"/>
        <v/>
      </c>
      <c r="FZ272" s="501" t="str">
        <f t="shared" si="157"/>
        <v/>
      </c>
      <c r="GA272" s="501" t="str">
        <f t="shared" si="157"/>
        <v/>
      </c>
      <c r="GB272" s="501" t="str">
        <f t="shared" si="157"/>
        <v/>
      </c>
      <c r="GC272" s="501" t="str">
        <f t="shared" si="157"/>
        <v/>
      </c>
      <c r="GD272" s="501" t="str">
        <f t="shared" si="149"/>
        <v/>
      </c>
      <c r="GE272" s="501" t="str">
        <f t="shared" si="157"/>
        <v/>
      </c>
      <c r="GF272" s="501" t="str">
        <f t="shared" si="157"/>
        <v/>
      </c>
      <c r="GG272" s="501" t="str">
        <f t="shared" si="157"/>
        <v/>
      </c>
      <c r="GH272" s="501">
        <f t="shared" si="157"/>
        <v>80</v>
      </c>
      <c r="GI272" s="501" t="str">
        <f t="shared" si="157"/>
        <v/>
      </c>
      <c r="GJ272" s="501" t="str">
        <f t="shared" si="157"/>
        <v/>
      </c>
      <c r="GK272" s="501">
        <f t="shared" si="157"/>
        <v>80</v>
      </c>
      <c r="GL272" s="501">
        <f t="shared" si="157"/>
        <v>80</v>
      </c>
      <c r="GM272" s="501">
        <f t="shared" si="157"/>
        <v>80</v>
      </c>
      <c r="GN272" s="501">
        <f t="shared" si="154"/>
        <v>320</v>
      </c>
      <c r="GO272" s="505">
        <f t="shared" si="155"/>
        <v>5.333333333333333</v>
      </c>
    </row>
    <row r="273" spans="178:197" x14ac:dyDescent="0.25">
      <c r="FV273">
        <v>269</v>
      </c>
      <c r="FW273" s="181">
        <f t="shared" si="156"/>
        <v>0.18680555555555556</v>
      </c>
      <c r="FX273" s="501" t="str">
        <f t="shared" si="152"/>
        <v/>
      </c>
      <c r="FY273" s="501" t="str">
        <f t="shared" si="157"/>
        <v/>
      </c>
      <c r="FZ273" s="501" t="str">
        <f t="shared" si="157"/>
        <v/>
      </c>
      <c r="GA273" s="501" t="str">
        <f t="shared" si="157"/>
        <v/>
      </c>
      <c r="GB273" s="501" t="str">
        <f t="shared" si="157"/>
        <v/>
      </c>
      <c r="GC273" s="501" t="str">
        <f t="shared" si="157"/>
        <v/>
      </c>
      <c r="GD273" s="501" t="str">
        <f t="shared" si="149"/>
        <v/>
      </c>
      <c r="GE273" s="501" t="str">
        <f t="shared" si="157"/>
        <v/>
      </c>
      <c r="GF273" s="501" t="str">
        <f t="shared" si="157"/>
        <v/>
      </c>
      <c r="GG273" s="501" t="str">
        <f t="shared" si="157"/>
        <v/>
      </c>
      <c r="GH273" s="501">
        <f t="shared" si="157"/>
        <v>80</v>
      </c>
      <c r="GI273" s="501" t="str">
        <f t="shared" si="157"/>
        <v/>
      </c>
      <c r="GJ273" s="501" t="str">
        <f t="shared" si="157"/>
        <v/>
      </c>
      <c r="GK273" s="501">
        <f t="shared" si="157"/>
        <v>80</v>
      </c>
      <c r="GL273" s="501">
        <f t="shared" si="157"/>
        <v>80</v>
      </c>
      <c r="GM273" s="501">
        <f t="shared" si="157"/>
        <v>80</v>
      </c>
      <c r="GN273" s="501">
        <f t="shared" si="154"/>
        <v>320</v>
      </c>
      <c r="GO273" s="505">
        <f t="shared" si="155"/>
        <v>5.333333333333333</v>
      </c>
    </row>
    <row r="274" spans="178:197" x14ac:dyDescent="0.25">
      <c r="FV274">
        <v>270</v>
      </c>
      <c r="FW274" s="181">
        <f t="shared" si="156"/>
        <v>0.1875</v>
      </c>
      <c r="FX274" s="501" t="str">
        <f t="shared" si="152"/>
        <v/>
      </c>
      <c r="FY274" s="501" t="str">
        <f t="shared" si="157"/>
        <v/>
      </c>
      <c r="FZ274" s="501" t="str">
        <f t="shared" si="157"/>
        <v/>
      </c>
      <c r="GA274" s="501" t="str">
        <f t="shared" si="157"/>
        <v/>
      </c>
      <c r="GB274" s="501" t="str">
        <f t="shared" si="157"/>
        <v/>
      </c>
      <c r="GC274" s="501" t="str">
        <f t="shared" si="157"/>
        <v/>
      </c>
      <c r="GD274" s="501" t="str">
        <f t="shared" si="149"/>
        <v/>
      </c>
      <c r="GE274" s="501" t="str">
        <f t="shared" si="157"/>
        <v/>
      </c>
      <c r="GF274" s="501" t="str">
        <f t="shared" si="157"/>
        <v/>
      </c>
      <c r="GG274" s="501" t="str">
        <f t="shared" si="157"/>
        <v/>
      </c>
      <c r="GH274" s="501">
        <f t="shared" si="157"/>
        <v>80</v>
      </c>
      <c r="GI274" s="501" t="str">
        <f t="shared" si="157"/>
        <v/>
      </c>
      <c r="GJ274" s="501" t="str">
        <f t="shared" si="157"/>
        <v/>
      </c>
      <c r="GK274" s="501">
        <f t="shared" si="157"/>
        <v>80</v>
      </c>
      <c r="GL274" s="501">
        <f t="shared" si="157"/>
        <v>80</v>
      </c>
      <c r="GM274" s="501">
        <f t="shared" si="157"/>
        <v>80</v>
      </c>
      <c r="GN274" s="501">
        <f t="shared" si="154"/>
        <v>320</v>
      </c>
      <c r="GO274" s="505">
        <f t="shared" si="155"/>
        <v>5.333333333333333</v>
      </c>
    </row>
    <row r="275" spans="178:197" x14ac:dyDescent="0.25">
      <c r="FV275">
        <v>271</v>
      </c>
      <c r="FW275" s="181">
        <f t="shared" si="156"/>
        <v>0.18819444444444444</v>
      </c>
      <c r="FX275" s="501" t="str">
        <f t="shared" si="152"/>
        <v/>
      </c>
      <c r="FY275" s="501" t="str">
        <f t="shared" si="157"/>
        <v/>
      </c>
      <c r="FZ275" s="501" t="str">
        <f t="shared" si="157"/>
        <v/>
      </c>
      <c r="GA275" s="501" t="str">
        <f t="shared" si="157"/>
        <v/>
      </c>
      <c r="GB275" s="501" t="str">
        <f t="shared" si="157"/>
        <v/>
      </c>
      <c r="GC275" s="501" t="str">
        <f t="shared" si="157"/>
        <v/>
      </c>
      <c r="GD275" s="501" t="str">
        <f t="shared" si="149"/>
        <v/>
      </c>
      <c r="GE275" s="501" t="str">
        <f t="shared" si="157"/>
        <v/>
      </c>
      <c r="GF275" s="501" t="str">
        <f t="shared" si="157"/>
        <v/>
      </c>
      <c r="GG275" s="501" t="str">
        <f t="shared" si="157"/>
        <v/>
      </c>
      <c r="GH275" s="501">
        <f t="shared" si="157"/>
        <v>80</v>
      </c>
      <c r="GI275" s="501" t="str">
        <f t="shared" si="157"/>
        <v/>
      </c>
      <c r="GJ275" s="501" t="str">
        <f t="shared" si="157"/>
        <v/>
      </c>
      <c r="GK275" s="501">
        <f t="shared" si="157"/>
        <v>80</v>
      </c>
      <c r="GL275" s="501">
        <f t="shared" si="157"/>
        <v>80</v>
      </c>
      <c r="GM275" s="501">
        <f t="shared" si="157"/>
        <v>80</v>
      </c>
      <c r="GN275" s="501">
        <f t="shared" si="154"/>
        <v>320</v>
      </c>
      <c r="GO275" s="505">
        <f t="shared" si="155"/>
        <v>5.333333333333333</v>
      </c>
    </row>
    <row r="276" spans="178:197" x14ac:dyDescent="0.25">
      <c r="FV276">
        <v>272</v>
      </c>
      <c r="FW276" s="181">
        <f t="shared" si="156"/>
        <v>0.18888888888888891</v>
      </c>
      <c r="FX276" s="501" t="str">
        <f t="shared" si="152"/>
        <v/>
      </c>
      <c r="FY276" s="501" t="str">
        <f t="shared" si="157"/>
        <v/>
      </c>
      <c r="FZ276" s="501" t="str">
        <f t="shared" si="157"/>
        <v/>
      </c>
      <c r="GA276" s="501" t="str">
        <f t="shared" si="157"/>
        <v/>
      </c>
      <c r="GB276" s="501" t="str">
        <f t="shared" si="157"/>
        <v/>
      </c>
      <c r="GC276" s="501" t="str">
        <f t="shared" si="157"/>
        <v/>
      </c>
      <c r="GD276" s="501" t="str">
        <f t="shared" ref="GD276:GD339" si="158">IF(AND(OR($FW276&gt;INDEX($FT$4:$FT$19,MATCH(GD$3,$FO$4:$FO$19,0)),$FW276=INDEX($FT$4:$FT$19,MATCH(GD$3,$FO$4:$FO$19,0))),$FW276+(0.000000001/60/24)&lt;INDEX($FU$4:$FU$19,MATCH(GD$3,$FO$4:$FO$19,0))),80,"")</f>
        <v/>
      </c>
      <c r="GE276" s="501" t="str">
        <f t="shared" si="157"/>
        <v/>
      </c>
      <c r="GF276" s="501" t="str">
        <f t="shared" si="157"/>
        <v/>
      </c>
      <c r="GG276" s="501" t="str">
        <f t="shared" si="157"/>
        <v/>
      </c>
      <c r="GH276" s="501">
        <f t="shared" si="157"/>
        <v>80</v>
      </c>
      <c r="GI276" s="501" t="str">
        <f t="shared" si="157"/>
        <v/>
      </c>
      <c r="GJ276" s="501" t="str">
        <f t="shared" si="157"/>
        <v/>
      </c>
      <c r="GK276" s="501">
        <f t="shared" si="157"/>
        <v>80</v>
      </c>
      <c r="GL276" s="501">
        <f t="shared" si="157"/>
        <v>80</v>
      </c>
      <c r="GM276" s="501">
        <f t="shared" si="157"/>
        <v>80</v>
      </c>
      <c r="GN276" s="501">
        <f t="shared" si="154"/>
        <v>320</v>
      </c>
      <c r="GO276" s="505">
        <f t="shared" si="155"/>
        <v>5.333333333333333</v>
      </c>
    </row>
    <row r="277" spans="178:197" x14ac:dyDescent="0.25">
      <c r="FV277">
        <v>273</v>
      </c>
      <c r="FW277" s="181">
        <f t="shared" si="156"/>
        <v>0.18958333333333333</v>
      </c>
      <c r="FX277" s="501" t="str">
        <f t="shared" si="152"/>
        <v/>
      </c>
      <c r="FY277" s="501" t="str">
        <f t="shared" si="157"/>
        <v/>
      </c>
      <c r="FZ277" s="501" t="str">
        <f t="shared" si="157"/>
        <v/>
      </c>
      <c r="GA277" s="501" t="str">
        <f t="shared" si="157"/>
        <v/>
      </c>
      <c r="GB277" s="501" t="str">
        <f t="shared" si="157"/>
        <v/>
      </c>
      <c r="GC277" s="501" t="str">
        <f t="shared" si="157"/>
        <v/>
      </c>
      <c r="GD277" s="501" t="str">
        <f t="shared" si="158"/>
        <v/>
      </c>
      <c r="GE277" s="501" t="str">
        <f t="shared" si="157"/>
        <v/>
      </c>
      <c r="GF277" s="501" t="str">
        <f t="shared" si="157"/>
        <v/>
      </c>
      <c r="GG277" s="501" t="str">
        <f t="shared" si="157"/>
        <v/>
      </c>
      <c r="GH277" s="501">
        <f t="shared" si="157"/>
        <v>80</v>
      </c>
      <c r="GI277" s="501" t="str">
        <f t="shared" si="157"/>
        <v/>
      </c>
      <c r="GJ277" s="501" t="str">
        <f t="shared" si="157"/>
        <v/>
      </c>
      <c r="GK277" s="501">
        <f t="shared" si="157"/>
        <v>80</v>
      </c>
      <c r="GL277" s="501">
        <f t="shared" si="157"/>
        <v>80</v>
      </c>
      <c r="GM277" s="501">
        <f t="shared" si="157"/>
        <v>80</v>
      </c>
      <c r="GN277" s="501">
        <f t="shared" si="154"/>
        <v>320</v>
      </c>
      <c r="GO277" s="505">
        <f t="shared" si="155"/>
        <v>5.333333333333333</v>
      </c>
    </row>
    <row r="278" spans="178:197" x14ac:dyDescent="0.25">
      <c r="FV278">
        <v>274</v>
      </c>
      <c r="FW278" s="181">
        <f t="shared" si="156"/>
        <v>0.19027777777777777</v>
      </c>
      <c r="FX278" s="501" t="str">
        <f t="shared" si="152"/>
        <v/>
      </c>
      <c r="FY278" s="501" t="str">
        <f t="shared" si="157"/>
        <v/>
      </c>
      <c r="FZ278" s="501" t="str">
        <f t="shared" si="157"/>
        <v/>
      </c>
      <c r="GA278" s="501" t="str">
        <f t="shared" si="157"/>
        <v/>
      </c>
      <c r="GB278" s="501" t="str">
        <f t="shared" si="157"/>
        <v/>
      </c>
      <c r="GC278" s="501" t="str">
        <f t="shared" si="157"/>
        <v/>
      </c>
      <c r="GD278" s="501" t="str">
        <f t="shared" si="158"/>
        <v/>
      </c>
      <c r="GE278" s="501" t="str">
        <f t="shared" si="157"/>
        <v/>
      </c>
      <c r="GF278" s="501" t="str">
        <f t="shared" si="157"/>
        <v/>
      </c>
      <c r="GG278" s="501" t="str">
        <f t="shared" si="157"/>
        <v/>
      </c>
      <c r="GH278" s="501">
        <f t="shared" si="157"/>
        <v>80</v>
      </c>
      <c r="GI278" s="501" t="str">
        <f t="shared" si="157"/>
        <v/>
      </c>
      <c r="GJ278" s="501" t="str">
        <f t="shared" si="157"/>
        <v/>
      </c>
      <c r="GK278" s="501">
        <f t="shared" si="157"/>
        <v>80</v>
      </c>
      <c r="GL278" s="501">
        <f t="shared" si="157"/>
        <v>80</v>
      </c>
      <c r="GM278" s="501">
        <f t="shared" si="157"/>
        <v>80</v>
      </c>
      <c r="GN278" s="501">
        <f t="shared" si="154"/>
        <v>320</v>
      </c>
      <c r="GO278" s="505">
        <f t="shared" si="155"/>
        <v>5.333333333333333</v>
      </c>
    </row>
    <row r="279" spans="178:197" x14ac:dyDescent="0.25">
      <c r="FV279">
        <v>275</v>
      </c>
      <c r="FW279" s="181">
        <f t="shared" si="156"/>
        <v>0.19097222222222224</v>
      </c>
      <c r="FX279" s="501" t="str">
        <f t="shared" si="152"/>
        <v/>
      </c>
      <c r="FY279" s="501" t="str">
        <f t="shared" si="157"/>
        <v/>
      </c>
      <c r="FZ279" s="501" t="str">
        <f t="shared" si="157"/>
        <v/>
      </c>
      <c r="GA279" s="501" t="str">
        <f t="shared" si="157"/>
        <v/>
      </c>
      <c r="GB279" s="501" t="str">
        <f t="shared" si="157"/>
        <v/>
      </c>
      <c r="GC279" s="501" t="str">
        <f t="shared" si="157"/>
        <v/>
      </c>
      <c r="GD279" s="501" t="str">
        <f t="shared" si="158"/>
        <v/>
      </c>
      <c r="GE279" s="501" t="str">
        <f t="shared" si="157"/>
        <v/>
      </c>
      <c r="GF279" s="501" t="str">
        <f t="shared" si="157"/>
        <v/>
      </c>
      <c r="GG279" s="501" t="str">
        <f t="shared" si="157"/>
        <v/>
      </c>
      <c r="GH279" s="501">
        <f t="shared" si="157"/>
        <v>80</v>
      </c>
      <c r="GI279" s="501" t="str">
        <f t="shared" si="157"/>
        <v/>
      </c>
      <c r="GJ279" s="501" t="str">
        <f t="shared" si="157"/>
        <v/>
      </c>
      <c r="GK279" s="501">
        <f t="shared" si="157"/>
        <v>80</v>
      </c>
      <c r="GL279" s="501">
        <f t="shared" si="157"/>
        <v>80</v>
      </c>
      <c r="GM279" s="501">
        <f t="shared" si="157"/>
        <v>80</v>
      </c>
      <c r="GN279" s="501">
        <f t="shared" si="154"/>
        <v>320</v>
      </c>
      <c r="GO279" s="505">
        <f t="shared" si="155"/>
        <v>5.333333333333333</v>
      </c>
    </row>
    <row r="280" spans="178:197" x14ac:dyDescent="0.25">
      <c r="FV280">
        <v>276</v>
      </c>
      <c r="FW280" s="181">
        <f t="shared" si="156"/>
        <v>0.19166666666666668</v>
      </c>
      <c r="FX280" s="501" t="str">
        <f t="shared" si="152"/>
        <v/>
      </c>
      <c r="FY280" s="501" t="str">
        <f t="shared" si="157"/>
        <v/>
      </c>
      <c r="FZ280" s="501" t="str">
        <f t="shared" si="157"/>
        <v/>
      </c>
      <c r="GA280" s="501" t="str">
        <f t="shared" si="157"/>
        <v/>
      </c>
      <c r="GB280" s="501" t="str">
        <f t="shared" si="157"/>
        <v/>
      </c>
      <c r="GC280" s="501" t="str">
        <f t="shared" si="157"/>
        <v/>
      </c>
      <c r="GD280" s="501" t="str">
        <f t="shared" si="158"/>
        <v/>
      </c>
      <c r="GE280" s="501" t="str">
        <f t="shared" si="157"/>
        <v/>
      </c>
      <c r="GF280" s="501" t="str">
        <f t="shared" si="157"/>
        <v/>
      </c>
      <c r="GG280" s="501" t="str">
        <f t="shared" si="157"/>
        <v/>
      </c>
      <c r="GH280" s="501">
        <f t="shared" si="157"/>
        <v>80</v>
      </c>
      <c r="GI280" s="501" t="str">
        <f t="shared" si="157"/>
        <v/>
      </c>
      <c r="GJ280" s="501" t="str">
        <f t="shared" si="157"/>
        <v/>
      </c>
      <c r="GK280" s="501">
        <f t="shared" si="157"/>
        <v>80</v>
      </c>
      <c r="GL280" s="501">
        <f t="shared" si="157"/>
        <v>80</v>
      </c>
      <c r="GM280" s="501">
        <f t="shared" si="157"/>
        <v>80</v>
      </c>
      <c r="GN280" s="501">
        <f t="shared" si="154"/>
        <v>320</v>
      </c>
      <c r="GO280" s="505">
        <f t="shared" si="155"/>
        <v>5.333333333333333</v>
      </c>
    </row>
    <row r="281" spans="178:197" x14ac:dyDescent="0.25">
      <c r="FV281">
        <v>277</v>
      </c>
      <c r="FW281" s="181">
        <f t="shared" si="156"/>
        <v>0.19236111111111109</v>
      </c>
      <c r="FX281" s="501" t="str">
        <f t="shared" si="152"/>
        <v/>
      </c>
      <c r="FY281" s="501" t="str">
        <f t="shared" si="157"/>
        <v/>
      </c>
      <c r="FZ281" s="501" t="str">
        <f t="shared" si="157"/>
        <v/>
      </c>
      <c r="GA281" s="501" t="str">
        <f t="shared" si="157"/>
        <v/>
      </c>
      <c r="GB281" s="501" t="str">
        <f t="shared" si="157"/>
        <v/>
      </c>
      <c r="GC281" s="501" t="str">
        <f t="shared" si="157"/>
        <v/>
      </c>
      <c r="GD281" s="501" t="str">
        <f t="shared" si="158"/>
        <v/>
      </c>
      <c r="GE281" s="501" t="str">
        <f t="shared" si="157"/>
        <v/>
      </c>
      <c r="GF281" s="501" t="str">
        <f t="shared" si="157"/>
        <v/>
      </c>
      <c r="GG281" s="501" t="str">
        <f t="shared" si="157"/>
        <v/>
      </c>
      <c r="GH281" s="501">
        <f t="shared" si="157"/>
        <v>80</v>
      </c>
      <c r="GI281" s="501" t="str">
        <f t="shared" si="157"/>
        <v/>
      </c>
      <c r="GJ281" s="501" t="str">
        <f t="shared" si="157"/>
        <v/>
      </c>
      <c r="GK281" s="501">
        <f t="shared" si="157"/>
        <v>80</v>
      </c>
      <c r="GL281" s="501">
        <f t="shared" si="157"/>
        <v>80</v>
      </c>
      <c r="GM281" s="501">
        <f t="shared" si="157"/>
        <v>80</v>
      </c>
      <c r="GN281" s="501">
        <f t="shared" si="154"/>
        <v>320</v>
      </c>
      <c r="GO281" s="505">
        <f t="shared" si="155"/>
        <v>5.333333333333333</v>
      </c>
    </row>
    <row r="282" spans="178:197" x14ac:dyDescent="0.25">
      <c r="FV282">
        <v>278</v>
      </c>
      <c r="FW282" s="181">
        <f t="shared" si="156"/>
        <v>0.19305555555555556</v>
      </c>
      <c r="FX282" s="501" t="str">
        <f t="shared" si="152"/>
        <v/>
      </c>
      <c r="FY282" s="501" t="str">
        <f t="shared" si="157"/>
        <v/>
      </c>
      <c r="FZ282" s="501" t="str">
        <f t="shared" si="157"/>
        <v/>
      </c>
      <c r="GA282" s="501" t="str">
        <f t="shared" si="157"/>
        <v/>
      </c>
      <c r="GB282" s="501" t="str">
        <f t="shared" si="157"/>
        <v/>
      </c>
      <c r="GC282" s="501" t="str">
        <f t="shared" si="157"/>
        <v/>
      </c>
      <c r="GD282" s="501" t="str">
        <f t="shared" si="158"/>
        <v/>
      </c>
      <c r="GE282" s="501" t="str">
        <f t="shared" si="157"/>
        <v/>
      </c>
      <c r="GF282" s="501" t="str">
        <f t="shared" si="157"/>
        <v/>
      </c>
      <c r="GG282" s="501" t="str">
        <f t="shared" si="157"/>
        <v/>
      </c>
      <c r="GH282" s="501">
        <f t="shared" si="157"/>
        <v>80</v>
      </c>
      <c r="GI282" s="501" t="str">
        <f t="shared" si="157"/>
        <v/>
      </c>
      <c r="GJ282" s="501" t="str">
        <f t="shared" si="157"/>
        <v/>
      </c>
      <c r="GK282" s="501">
        <f t="shared" si="157"/>
        <v>80</v>
      </c>
      <c r="GL282" s="501">
        <f t="shared" si="157"/>
        <v>80</v>
      </c>
      <c r="GM282" s="501">
        <f t="shared" si="157"/>
        <v>80</v>
      </c>
      <c r="GN282" s="501">
        <f t="shared" si="154"/>
        <v>320</v>
      </c>
      <c r="GO282" s="505">
        <f t="shared" si="155"/>
        <v>5.333333333333333</v>
      </c>
    </row>
    <row r="283" spans="178:197" x14ac:dyDescent="0.25">
      <c r="FV283">
        <v>279</v>
      </c>
      <c r="FW283" s="181">
        <f t="shared" si="156"/>
        <v>0.19375000000000001</v>
      </c>
      <c r="FX283" s="501" t="str">
        <f t="shared" si="152"/>
        <v/>
      </c>
      <c r="FY283" s="501" t="str">
        <f t="shared" si="157"/>
        <v/>
      </c>
      <c r="FZ283" s="501" t="str">
        <f t="shared" si="157"/>
        <v/>
      </c>
      <c r="GA283" s="501" t="str">
        <f t="shared" si="157"/>
        <v/>
      </c>
      <c r="GB283" s="501" t="str">
        <f t="shared" si="157"/>
        <v/>
      </c>
      <c r="GC283" s="501" t="str">
        <f t="shared" si="157"/>
        <v/>
      </c>
      <c r="GD283" s="501" t="str">
        <f t="shared" si="158"/>
        <v/>
      </c>
      <c r="GE283" s="501" t="str">
        <f t="shared" si="157"/>
        <v/>
      </c>
      <c r="GF283" s="501" t="str">
        <f t="shared" si="157"/>
        <v/>
      </c>
      <c r="GG283" s="501" t="str">
        <f t="shared" si="157"/>
        <v/>
      </c>
      <c r="GH283" s="501">
        <f t="shared" si="157"/>
        <v>80</v>
      </c>
      <c r="GI283" s="501" t="str">
        <f t="shared" si="157"/>
        <v/>
      </c>
      <c r="GJ283" s="501" t="str">
        <f t="shared" si="157"/>
        <v/>
      </c>
      <c r="GK283" s="501">
        <f t="shared" si="157"/>
        <v>80</v>
      </c>
      <c r="GL283" s="501">
        <f t="shared" si="157"/>
        <v>80</v>
      </c>
      <c r="GM283" s="501">
        <f t="shared" si="157"/>
        <v>80</v>
      </c>
      <c r="GN283" s="501">
        <f t="shared" si="154"/>
        <v>320</v>
      </c>
      <c r="GO283" s="505">
        <f t="shared" si="155"/>
        <v>5.333333333333333</v>
      </c>
    </row>
    <row r="284" spans="178:197" x14ac:dyDescent="0.25">
      <c r="FV284">
        <v>280</v>
      </c>
      <c r="FW284" s="181">
        <f t="shared" si="156"/>
        <v>0.19444444444444445</v>
      </c>
      <c r="FX284" s="501" t="str">
        <f t="shared" si="152"/>
        <v/>
      </c>
      <c r="FY284" s="501" t="str">
        <f t="shared" si="157"/>
        <v/>
      </c>
      <c r="FZ284" s="501" t="str">
        <f t="shared" si="157"/>
        <v/>
      </c>
      <c r="GA284" s="501" t="str">
        <f t="shared" si="157"/>
        <v/>
      </c>
      <c r="GB284" s="501" t="str">
        <f t="shared" si="157"/>
        <v/>
      </c>
      <c r="GC284" s="501" t="str">
        <f t="shared" si="157"/>
        <v/>
      </c>
      <c r="GD284" s="501" t="str">
        <f t="shared" si="158"/>
        <v/>
      </c>
      <c r="GE284" s="501" t="str">
        <f t="shared" si="157"/>
        <v/>
      </c>
      <c r="GF284" s="501" t="str">
        <f t="shared" si="157"/>
        <v/>
      </c>
      <c r="GG284" s="501" t="str">
        <f t="shared" si="157"/>
        <v/>
      </c>
      <c r="GH284" s="501">
        <f t="shared" si="157"/>
        <v>80</v>
      </c>
      <c r="GI284" s="501" t="str">
        <f t="shared" si="157"/>
        <v/>
      </c>
      <c r="GJ284" s="501" t="str">
        <f t="shared" si="157"/>
        <v/>
      </c>
      <c r="GK284" s="501">
        <f t="shared" si="157"/>
        <v>80</v>
      </c>
      <c r="GL284" s="501">
        <f t="shared" si="157"/>
        <v>80</v>
      </c>
      <c r="GM284" s="501">
        <f t="shared" si="157"/>
        <v>80</v>
      </c>
      <c r="GN284" s="501">
        <f t="shared" si="154"/>
        <v>320</v>
      </c>
      <c r="GO284" s="505">
        <f t="shared" si="155"/>
        <v>5.333333333333333</v>
      </c>
    </row>
    <row r="285" spans="178:197" x14ac:dyDescent="0.25">
      <c r="FV285">
        <v>281</v>
      </c>
      <c r="FW285" s="181">
        <f t="shared" si="156"/>
        <v>0.19513888888888889</v>
      </c>
      <c r="FX285" s="501" t="str">
        <f t="shared" si="152"/>
        <v/>
      </c>
      <c r="FY285" s="501" t="str">
        <f t="shared" si="157"/>
        <v/>
      </c>
      <c r="FZ285" s="501" t="str">
        <f t="shared" si="157"/>
        <v/>
      </c>
      <c r="GA285" s="501" t="str">
        <f t="shared" si="157"/>
        <v/>
      </c>
      <c r="GB285" s="501" t="str">
        <f t="shared" si="157"/>
        <v/>
      </c>
      <c r="GC285" s="501" t="str">
        <f t="shared" si="157"/>
        <v/>
      </c>
      <c r="GD285" s="501" t="str">
        <f t="shared" si="158"/>
        <v/>
      </c>
      <c r="GE285" s="501" t="str">
        <f t="shared" si="157"/>
        <v/>
      </c>
      <c r="GF285" s="501" t="str">
        <f t="shared" si="157"/>
        <v/>
      </c>
      <c r="GG285" s="501" t="str">
        <f t="shared" si="157"/>
        <v/>
      </c>
      <c r="GH285" s="501">
        <f t="shared" si="157"/>
        <v>80</v>
      </c>
      <c r="GI285" s="501" t="str">
        <f t="shared" si="157"/>
        <v/>
      </c>
      <c r="GJ285" s="501" t="str">
        <f t="shared" si="157"/>
        <v/>
      </c>
      <c r="GK285" s="501">
        <f t="shared" si="157"/>
        <v>80</v>
      </c>
      <c r="GL285" s="501">
        <f t="shared" si="157"/>
        <v>80</v>
      </c>
      <c r="GM285" s="501">
        <f t="shared" si="157"/>
        <v>80</v>
      </c>
      <c r="GN285" s="501">
        <f t="shared" si="154"/>
        <v>320</v>
      </c>
      <c r="GO285" s="505">
        <f t="shared" si="155"/>
        <v>5.333333333333333</v>
      </c>
    </row>
    <row r="286" spans="178:197" x14ac:dyDescent="0.25">
      <c r="FV286">
        <v>282</v>
      </c>
      <c r="FW286" s="181">
        <f t="shared" si="156"/>
        <v>0.19583333333333333</v>
      </c>
      <c r="FX286" s="501" t="str">
        <f t="shared" si="152"/>
        <v/>
      </c>
      <c r="FY286" s="501" t="str">
        <f t="shared" si="157"/>
        <v/>
      </c>
      <c r="FZ286" s="501" t="str">
        <f t="shared" si="157"/>
        <v/>
      </c>
      <c r="GA286" s="501" t="str">
        <f t="shared" si="157"/>
        <v/>
      </c>
      <c r="GB286" s="501" t="str">
        <f t="shared" si="157"/>
        <v/>
      </c>
      <c r="GC286" s="501" t="str">
        <f t="shared" si="157"/>
        <v/>
      </c>
      <c r="GD286" s="501" t="str">
        <f t="shared" si="158"/>
        <v/>
      </c>
      <c r="GE286" s="501" t="str">
        <f t="shared" si="157"/>
        <v/>
      </c>
      <c r="GF286" s="501" t="str">
        <f t="shared" si="157"/>
        <v/>
      </c>
      <c r="GG286" s="501" t="str">
        <f t="shared" si="157"/>
        <v/>
      </c>
      <c r="GH286" s="501">
        <f t="shared" si="157"/>
        <v>80</v>
      </c>
      <c r="GI286" s="501" t="str">
        <f t="shared" si="157"/>
        <v/>
      </c>
      <c r="GJ286" s="501" t="str">
        <f t="shared" si="157"/>
        <v/>
      </c>
      <c r="GK286" s="501">
        <f t="shared" si="157"/>
        <v>80</v>
      </c>
      <c r="GL286" s="501">
        <f t="shared" si="157"/>
        <v>80</v>
      </c>
      <c r="GM286" s="501">
        <f t="shared" si="157"/>
        <v>80</v>
      </c>
      <c r="GN286" s="501">
        <f t="shared" si="154"/>
        <v>320</v>
      </c>
      <c r="GO286" s="505">
        <f t="shared" si="155"/>
        <v>5.333333333333333</v>
      </c>
    </row>
    <row r="287" spans="178:197" x14ac:dyDescent="0.25">
      <c r="FV287">
        <v>283</v>
      </c>
      <c r="FW287" s="181">
        <f t="shared" si="156"/>
        <v>0.19652777777777777</v>
      </c>
      <c r="FX287" s="501" t="str">
        <f t="shared" si="152"/>
        <v/>
      </c>
      <c r="FY287" s="501" t="str">
        <f t="shared" si="157"/>
        <v/>
      </c>
      <c r="FZ287" s="501" t="str">
        <f t="shared" si="157"/>
        <v/>
      </c>
      <c r="GA287" s="501" t="str">
        <f t="shared" si="157"/>
        <v/>
      </c>
      <c r="GB287" s="501" t="str">
        <f t="shared" si="157"/>
        <v/>
      </c>
      <c r="GC287" s="501" t="str">
        <f t="shared" si="157"/>
        <v/>
      </c>
      <c r="GD287" s="501" t="str">
        <f t="shared" si="158"/>
        <v/>
      </c>
      <c r="GE287" s="501" t="str">
        <f t="shared" si="157"/>
        <v/>
      </c>
      <c r="GF287" s="501" t="str">
        <f t="shared" si="157"/>
        <v/>
      </c>
      <c r="GG287" s="501" t="str">
        <f t="shared" si="157"/>
        <v/>
      </c>
      <c r="GH287" s="501">
        <f t="shared" si="157"/>
        <v>80</v>
      </c>
      <c r="GI287" s="501" t="str">
        <f t="shared" si="157"/>
        <v/>
      </c>
      <c r="GJ287" s="501" t="str">
        <f t="shared" si="157"/>
        <v/>
      </c>
      <c r="GK287" s="501">
        <f t="shared" si="157"/>
        <v>80</v>
      </c>
      <c r="GL287" s="501">
        <f t="shared" si="157"/>
        <v>80</v>
      </c>
      <c r="GM287" s="501">
        <f t="shared" si="157"/>
        <v>80</v>
      </c>
      <c r="GN287" s="501">
        <f t="shared" si="154"/>
        <v>320</v>
      </c>
      <c r="GO287" s="505">
        <f t="shared" si="155"/>
        <v>5.333333333333333</v>
      </c>
    </row>
    <row r="288" spans="178:197" x14ac:dyDescent="0.25">
      <c r="FV288">
        <v>284</v>
      </c>
      <c r="FW288" s="181">
        <f t="shared" si="156"/>
        <v>0.19722222222222224</v>
      </c>
      <c r="FX288" s="501" t="str">
        <f t="shared" si="152"/>
        <v/>
      </c>
      <c r="FY288" s="501" t="str">
        <f t="shared" si="157"/>
        <v/>
      </c>
      <c r="FZ288" s="501" t="str">
        <f t="shared" si="157"/>
        <v/>
      </c>
      <c r="GA288" s="501" t="str">
        <f t="shared" si="157"/>
        <v/>
      </c>
      <c r="GB288" s="501" t="str">
        <f t="shared" si="157"/>
        <v/>
      </c>
      <c r="GC288" s="501" t="str">
        <f t="shared" si="157"/>
        <v/>
      </c>
      <c r="GD288" s="501" t="str">
        <f t="shared" si="158"/>
        <v/>
      </c>
      <c r="GE288" s="501" t="str">
        <f t="shared" si="157"/>
        <v/>
      </c>
      <c r="GF288" s="501" t="str">
        <f t="shared" si="157"/>
        <v/>
      </c>
      <c r="GG288" s="501" t="str">
        <f t="shared" si="157"/>
        <v/>
      </c>
      <c r="GH288" s="501">
        <f t="shared" si="157"/>
        <v>80</v>
      </c>
      <c r="GI288" s="501" t="str">
        <f t="shared" si="157"/>
        <v/>
      </c>
      <c r="GJ288" s="501" t="str">
        <f t="shared" si="157"/>
        <v/>
      </c>
      <c r="GK288" s="501">
        <f t="shared" si="157"/>
        <v>80</v>
      </c>
      <c r="GL288" s="501">
        <f t="shared" si="157"/>
        <v>80</v>
      </c>
      <c r="GM288" s="501">
        <f t="shared" ref="FY288:GM305" si="159">IF(AND(OR($FW288&gt;INDEX($FT$4:$FT$19,MATCH(GM$3,$FO$4:$FO$19,0)),$FW288=INDEX($FT$4:$FT$19,MATCH(GM$3,$FO$4:$FO$19,0))),$FW288+(0.000000001/60/24)&lt;INDEX($FU$4:$FU$19,MATCH(GM$3,$FO$4:$FO$19,0))),80,"")</f>
        <v>80</v>
      </c>
      <c r="GN288" s="501">
        <f t="shared" si="154"/>
        <v>320</v>
      </c>
      <c r="GO288" s="505">
        <f t="shared" si="155"/>
        <v>5.333333333333333</v>
      </c>
    </row>
    <row r="289" spans="178:197" x14ac:dyDescent="0.25">
      <c r="FV289">
        <v>285</v>
      </c>
      <c r="FW289" s="181">
        <f t="shared" si="156"/>
        <v>0.19791666666666666</v>
      </c>
      <c r="FX289" s="501" t="str">
        <f t="shared" si="152"/>
        <v/>
      </c>
      <c r="FY289" s="501" t="str">
        <f t="shared" si="159"/>
        <v/>
      </c>
      <c r="FZ289" s="501" t="str">
        <f t="shared" si="159"/>
        <v/>
      </c>
      <c r="GA289" s="501" t="str">
        <f t="shared" si="159"/>
        <v/>
      </c>
      <c r="GB289" s="501" t="str">
        <f t="shared" si="159"/>
        <v/>
      </c>
      <c r="GC289" s="501" t="str">
        <f t="shared" si="159"/>
        <v/>
      </c>
      <c r="GD289" s="501" t="str">
        <f t="shared" si="158"/>
        <v/>
      </c>
      <c r="GE289" s="501" t="str">
        <f t="shared" si="159"/>
        <v/>
      </c>
      <c r="GF289" s="501" t="str">
        <f t="shared" si="159"/>
        <v/>
      </c>
      <c r="GG289" s="501" t="str">
        <f t="shared" si="159"/>
        <v/>
      </c>
      <c r="GH289" s="501">
        <f t="shared" si="159"/>
        <v>80</v>
      </c>
      <c r="GI289" s="501" t="str">
        <f t="shared" si="159"/>
        <v/>
      </c>
      <c r="GJ289" s="501" t="str">
        <f t="shared" si="159"/>
        <v/>
      </c>
      <c r="GK289" s="501">
        <f t="shared" si="159"/>
        <v>80</v>
      </c>
      <c r="GL289" s="501">
        <f t="shared" si="159"/>
        <v>80</v>
      </c>
      <c r="GM289" s="501">
        <f t="shared" si="159"/>
        <v>80</v>
      </c>
      <c r="GN289" s="501">
        <f t="shared" si="154"/>
        <v>320</v>
      </c>
      <c r="GO289" s="505">
        <f t="shared" si="155"/>
        <v>5.333333333333333</v>
      </c>
    </row>
    <row r="290" spans="178:197" x14ac:dyDescent="0.25">
      <c r="FV290">
        <v>286</v>
      </c>
      <c r="FW290" s="181">
        <f t="shared" si="156"/>
        <v>0.1986111111111111</v>
      </c>
      <c r="FX290" s="501" t="str">
        <f t="shared" si="152"/>
        <v/>
      </c>
      <c r="FY290" s="501" t="str">
        <f t="shared" si="159"/>
        <v/>
      </c>
      <c r="FZ290" s="501" t="str">
        <f t="shared" si="159"/>
        <v/>
      </c>
      <c r="GA290" s="501" t="str">
        <f t="shared" si="159"/>
        <v/>
      </c>
      <c r="GB290" s="501" t="str">
        <f t="shared" si="159"/>
        <v/>
      </c>
      <c r="GC290" s="501" t="str">
        <f t="shared" si="159"/>
        <v/>
      </c>
      <c r="GD290" s="501" t="str">
        <f t="shared" si="158"/>
        <v/>
      </c>
      <c r="GE290" s="501" t="str">
        <f t="shared" si="159"/>
        <v/>
      </c>
      <c r="GF290" s="501" t="str">
        <f t="shared" si="159"/>
        <v/>
      </c>
      <c r="GG290" s="501" t="str">
        <f t="shared" si="159"/>
        <v/>
      </c>
      <c r="GH290" s="501">
        <f t="shared" si="159"/>
        <v>80</v>
      </c>
      <c r="GI290" s="501" t="str">
        <f t="shared" si="159"/>
        <v/>
      </c>
      <c r="GJ290" s="501" t="str">
        <f t="shared" si="159"/>
        <v/>
      </c>
      <c r="GK290" s="501">
        <f t="shared" si="159"/>
        <v>80</v>
      </c>
      <c r="GL290" s="501">
        <f t="shared" si="159"/>
        <v>80</v>
      </c>
      <c r="GM290" s="501">
        <f t="shared" si="159"/>
        <v>80</v>
      </c>
      <c r="GN290" s="501">
        <f t="shared" si="154"/>
        <v>320</v>
      </c>
      <c r="GO290" s="505">
        <f t="shared" si="155"/>
        <v>5.333333333333333</v>
      </c>
    </row>
    <row r="291" spans="178:197" x14ac:dyDescent="0.25">
      <c r="FV291">
        <v>287</v>
      </c>
      <c r="FW291" s="181">
        <f t="shared" si="156"/>
        <v>0.19930555555555557</v>
      </c>
      <c r="FX291" s="501" t="str">
        <f t="shared" si="152"/>
        <v/>
      </c>
      <c r="FY291" s="501" t="str">
        <f t="shared" si="159"/>
        <v/>
      </c>
      <c r="FZ291" s="501" t="str">
        <f t="shared" si="159"/>
        <v/>
      </c>
      <c r="GA291" s="501" t="str">
        <f t="shared" si="159"/>
        <v/>
      </c>
      <c r="GB291" s="501" t="str">
        <f t="shared" si="159"/>
        <v/>
      </c>
      <c r="GC291" s="501" t="str">
        <f t="shared" si="159"/>
        <v/>
      </c>
      <c r="GD291" s="501" t="str">
        <f t="shared" si="158"/>
        <v/>
      </c>
      <c r="GE291" s="501" t="str">
        <f t="shared" si="159"/>
        <v/>
      </c>
      <c r="GF291" s="501" t="str">
        <f t="shared" si="159"/>
        <v/>
      </c>
      <c r="GG291" s="501" t="str">
        <f t="shared" si="159"/>
        <v/>
      </c>
      <c r="GH291" s="501">
        <f t="shared" si="159"/>
        <v>80</v>
      </c>
      <c r="GI291" s="501" t="str">
        <f t="shared" si="159"/>
        <v/>
      </c>
      <c r="GJ291" s="501" t="str">
        <f t="shared" si="159"/>
        <v/>
      </c>
      <c r="GK291" s="501">
        <f t="shared" si="159"/>
        <v>80</v>
      </c>
      <c r="GL291" s="501">
        <f t="shared" si="159"/>
        <v>80</v>
      </c>
      <c r="GM291" s="501">
        <f t="shared" si="159"/>
        <v>80</v>
      </c>
      <c r="GN291" s="501">
        <f t="shared" si="154"/>
        <v>320</v>
      </c>
      <c r="GO291" s="505">
        <f t="shared" si="155"/>
        <v>5.333333333333333</v>
      </c>
    </row>
    <row r="292" spans="178:197" x14ac:dyDescent="0.25">
      <c r="FV292">
        <v>288</v>
      </c>
      <c r="FW292" s="181">
        <f t="shared" si="156"/>
        <v>0.2</v>
      </c>
      <c r="FX292" s="501" t="str">
        <f t="shared" si="152"/>
        <v/>
      </c>
      <c r="FY292" s="501" t="str">
        <f t="shared" si="159"/>
        <v/>
      </c>
      <c r="FZ292" s="501" t="str">
        <f t="shared" si="159"/>
        <v/>
      </c>
      <c r="GA292" s="501" t="str">
        <f t="shared" si="159"/>
        <v/>
      </c>
      <c r="GB292" s="501" t="str">
        <f t="shared" si="159"/>
        <v/>
      </c>
      <c r="GC292" s="501" t="str">
        <f t="shared" si="159"/>
        <v/>
      </c>
      <c r="GD292" s="501" t="str">
        <f t="shared" si="158"/>
        <v/>
      </c>
      <c r="GE292" s="501" t="str">
        <f t="shared" si="159"/>
        <v/>
      </c>
      <c r="GF292" s="501" t="str">
        <f t="shared" si="159"/>
        <v/>
      </c>
      <c r="GG292" s="501" t="str">
        <f t="shared" si="159"/>
        <v/>
      </c>
      <c r="GH292" s="501">
        <f t="shared" si="159"/>
        <v>80</v>
      </c>
      <c r="GI292" s="501" t="str">
        <f t="shared" si="159"/>
        <v/>
      </c>
      <c r="GJ292" s="501" t="str">
        <f t="shared" si="159"/>
        <v/>
      </c>
      <c r="GK292" s="501">
        <f t="shared" si="159"/>
        <v>80</v>
      </c>
      <c r="GL292" s="501">
        <f t="shared" si="159"/>
        <v>80</v>
      </c>
      <c r="GM292" s="501">
        <f t="shared" si="159"/>
        <v>80</v>
      </c>
      <c r="GN292" s="501">
        <f t="shared" si="154"/>
        <v>320</v>
      </c>
      <c r="GO292" s="505">
        <f t="shared" si="155"/>
        <v>5.333333333333333</v>
      </c>
    </row>
    <row r="293" spans="178:197" x14ac:dyDescent="0.25">
      <c r="FV293">
        <v>289</v>
      </c>
      <c r="FW293" s="181">
        <f t="shared" si="156"/>
        <v>0.20069444444444443</v>
      </c>
      <c r="FX293" s="501" t="str">
        <f t="shared" si="152"/>
        <v/>
      </c>
      <c r="FY293" s="501" t="str">
        <f t="shared" si="159"/>
        <v/>
      </c>
      <c r="FZ293" s="501" t="str">
        <f t="shared" si="159"/>
        <v/>
      </c>
      <c r="GA293" s="501" t="str">
        <f t="shared" si="159"/>
        <v/>
      </c>
      <c r="GB293" s="501" t="str">
        <f t="shared" si="159"/>
        <v/>
      </c>
      <c r="GC293" s="501" t="str">
        <f t="shared" si="159"/>
        <v/>
      </c>
      <c r="GD293" s="501" t="str">
        <f t="shared" si="158"/>
        <v/>
      </c>
      <c r="GE293" s="501" t="str">
        <f t="shared" si="159"/>
        <v/>
      </c>
      <c r="GF293" s="501" t="str">
        <f t="shared" si="159"/>
        <v/>
      </c>
      <c r="GG293" s="501" t="str">
        <f t="shared" si="159"/>
        <v/>
      </c>
      <c r="GH293" s="501">
        <f t="shared" si="159"/>
        <v>80</v>
      </c>
      <c r="GI293" s="501" t="str">
        <f t="shared" si="159"/>
        <v/>
      </c>
      <c r="GJ293" s="501" t="str">
        <f t="shared" si="159"/>
        <v/>
      </c>
      <c r="GK293" s="501">
        <f t="shared" si="159"/>
        <v>80</v>
      </c>
      <c r="GL293" s="501">
        <f t="shared" si="159"/>
        <v>80</v>
      </c>
      <c r="GM293" s="501">
        <f t="shared" si="159"/>
        <v>80</v>
      </c>
      <c r="GN293" s="501">
        <f t="shared" si="154"/>
        <v>320</v>
      </c>
      <c r="GO293" s="505">
        <f t="shared" si="155"/>
        <v>5.333333333333333</v>
      </c>
    </row>
    <row r="294" spans="178:197" x14ac:dyDescent="0.25">
      <c r="FV294">
        <v>290</v>
      </c>
      <c r="FW294" s="181">
        <f t="shared" si="156"/>
        <v>0.2013888888888889</v>
      </c>
      <c r="FX294" s="501" t="str">
        <f t="shared" si="152"/>
        <v/>
      </c>
      <c r="FY294" s="501" t="str">
        <f t="shared" si="159"/>
        <v/>
      </c>
      <c r="FZ294" s="501" t="str">
        <f t="shared" si="159"/>
        <v/>
      </c>
      <c r="GA294" s="501" t="str">
        <f t="shared" si="159"/>
        <v/>
      </c>
      <c r="GB294" s="501" t="str">
        <f t="shared" si="159"/>
        <v/>
      </c>
      <c r="GC294" s="501" t="str">
        <f t="shared" si="159"/>
        <v/>
      </c>
      <c r="GD294" s="501" t="str">
        <f t="shared" si="158"/>
        <v/>
      </c>
      <c r="GE294" s="501" t="str">
        <f t="shared" si="159"/>
        <v/>
      </c>
      <c r="GF294" s="501" t="str">
        <f t="shared" si="159"/>
        <v/>
      </c>
      <c r="GG294" s="501" t="str">
        <f t="shared" si="159"/>
        <v/>
      </c>
      <c r="GH294" s="501">
        <f t="shared" si="159"/>
        <v>80</v>
      </c>
      <c r="GI294" s="501" t="str">
        <f t="shared" si="159"/>
        <v/>
      </c>
      <c r="GJ294" s="501" t="str">
        <f t="shared" si="159"/>
        <v/>
      </c>
      <c r="GK294" s="501">
        <f t="shared" si="159"/>
        <v>80</v>
      </c>
      <c r="GL294" s="501">
        <f t="shared" si="159"/>
        <v>80</v>
      </c>
      <c r="GM294" s="501">
        <f t="shared" si="159"/>
        <v>80</v>
      </c>
      <c r="GN294" s="501">
        <f t="shared" si="154"/>
        <v>320</v>
      </c>
      <c r="GO294" s="505">
        <f t="shared" si="155"/>
        <v>5.333333333333333</v>
      </c>
    </row>
    <row r="295" spans="178:197" x14ac:dyDescent="0.25">
      <c r="FV295">
        <v>291</v>
      </c>
      <c r="FW295" s="181">
        <f t="shared" si="156"/>
        <v>0.20208333333333334</v>
      </c>
      <c r="FX295" s="501" t="str">
        <f t="shared" si="152"/>
        <v/>
      </c>
      <c r="FY295" s="501" t="str">
        <f t="shared" si="159"/>
        <v/>
      </c>
      <c r="FZ295" s="501" t="str">
        <f t="shared" si="159"/>
        <v/>
      </c>
      <c r="GA295" s="501" t="str">
        <f t="shared" si="159"/>
        <v/>
      </c>
      <c r="GB295" s="501" t="str">
        <f t="shared" si="159"/>
        <v/>
      </c>
      <c r="GC295" s="501" t="str">
        <f t="shared" si="159"/>
        <v/>
      </c>
      <c r="GD295" s="501" t="str">
        <f t="shared" si="158"/>
        <v/>
      </c>
      <c r="GE295" s="501" t="str">
        <f t="shared" si="159"/>
        <v/>
      </c>
      <c r="GF295" s="501" t="str">
        <f t="shared" si="159"/>
        <v/>
      </c>
      <c r="GG295" s="501" t="str">
        <f t="shared" si="159"/>
        <v/>
      </c>
      <c r="GH295" s="501">
        <f t="shared" si="159"/>
        <v>80</v>
      </c>
      <c r="GI295" s="501" t="str">
        <f t="shared" si="159"/>
        <v/>
      </c>
      <c r="GJ295" s="501" t="str">
        <f t="shared" si="159"/>
        <v/>
      </c>
      <c r="GK295" s="501">
        <f t="shared" si="159"/>
        <v>80</v>
      </c>
      <c r="GL295" s="501">
        <f t="shared" si="159"/>
        <v>80</v>
      </c>
      <c r="GM295" s="501">
        <f t="shared" si="159"/>
        <v>80</v>
      </c>
      <c r="GN295" s="501">
        <f t="shared" si="154"/>
        <v>320</v>
      </c>
      <c r="GO295" s="505">
        <f t="shared" si="155"/>
        <v>5.333333333333333</v>
      </c>
    </row>
    <row r="296" spans="178:197" x14ac:dyDescent="0.25">
      <c r="FV296">
        <v>292</v>
      </c>
      <c r="FW296" s="181">
        <f t="shared" si="156"/>
        <v>0.20277777777777778</v>
      </c>
      <c r="FX296" s="501" t="str">
        <f t="shared" si="152"/>
        <v/>
      </c>
      <c r="FY296" s="501" t="str">
        <f t="shared" si="159"/>
        <v/>
      </c>
      <c r="FZ296" s="501" t="str">
        <f t="shared" si="159"/>
        <v/>
      </c>
      <c r="GA296" s="501" t="str">
        <f t="shared" si="159"/>
        <v/>
      </c>
      <c r="GB296" s="501" t="str">
        <f t="shared" si="159"/>
        <v/>
      </c>
      <c r="GC296" s="501" t="str">
        <f t="shared" si="159"/>
        <v/>
      </c>
      <c r="GD296" s="501" t="str">
        <f t="shared" si="158"/>
        <v/>
      </c>
      <c r="GE296" s="501" t="str">
        <f t="shared" si="159"/>
        <v/>
      </c>
      <c r="GF296" s="501" t="str">
        <f t="shared" si="159"/>
        <v/>
      </c>
      <c r="GG296" s="501" t="str">
        <f t="shared" si="159"/>
        <v/>
      </c>
      <c r="GH296" s="501">
        <f t="shared" si="159"/>
        <v>80</v>
      </c>
      <c r="GI296" s="501" t="str">
        <f t="shared" si="159"/>
        <v/>
      </c>
      <c r="GJ296" s="501" t="str">
        <f t="shared" si="159"/>
        <v/>
      </c>
      <c r="GK296" s="501">
        <f t="shared" si="159"/>
        <v>80</v>
      </c>
      <c r="GL296" s="501">
        <f t="shared" si="159"/>
        <v>80</v>
      </c>
      <c r="GM296" s="501">
        <f t="shared" si="159"/>
        <v>80</v>
      </c>
      <c r="GN296" s="501">
        <f t="shared" si="154"/>
        <v>320</v>
      </c>
      <c r="GO296" s="505">
        <f t="shared" si="155"/>
        <v>5.333333333333333</v>
      </c>
    </row>
    <row r="297" spans="178:197" x14ac:dyDescent="0.25">
      <c r="FV297">
        <v>293</v>
      </c>
      <c r="FW297" s="181">
        <f t="shared" si="156"/>
        <v>0.20347222222222222</v>
      </c>
      <c r="FX297" s="501" t="str">
        <f t="shared" si="152"/>
        <v/>
      </c>
      <c r="FY297" s="501" t="str">
        <f t="shared" si="159"/>
        <v/>
      </c>
      <c r="FZ297" s="501" t="str">
        <f t="shared" si="159"/>
        <v/>
      </c>
      <c r="GA297" s="501" t="str">
        <f t="shared" si="159"/>
        <v/>
      </c>
      <c r="GB297" s="501" t="str">
        <f t="shared" si="159"/>
        <v/>
      </c>
      <c r="GC297" s="501" t="str">
        <f t="shared" si="159"/>
        <v/>
      </c>
      <c r="GD297" s="501" t="str">
        <f t="shared" si="158"/>
        <v/>
      </c>
      <c r="GE297" s="501" t="str">
        <f t="shared" si="159"/>
        <v/>
      </c>
      <c r="GF297" s="501" t="str">
        <f t="shared" si="159"/>
        <v/>
      </c>
      <c r="GG297" s="501" t="str">
        <f t="shared" si="159"/>
        <v/>
      </c>
      <c r="GH297" s="501">
        <f t="shared" si="159"/>
        <v>80</v>
      </c>
      <c r="GI297" s="501" t="str">
        <f t="shared" si="159"/>
        <v/>
      </c>
      <c r="GJ297" s="501" t="str">
        <f t="shared" si="159"/>
        <v/>
      </c>
      <c r="GK297" s="501">
        <f t="shared" si="159"/>
        <v>80</v>
      </c>
      <c r="GL297" s="501">
        <f t="shared" si="159"/>
        <v>80</v>
      </c>
      <c r="GM297" s="501">
        <f t="shared" si="159"/>
        <v>80</v>
      </c>
      <c r="GN297" s="501">
        <f t="shared" si="154"/>
        <v>320</v>
      </c>
      <c r="GO297" s="505">
        <f t="shared" si="155"/>
        <v>5.333333333333333</v>
      </c>
    </row>
    <row r="298" spans="178:197" x14ac:dyDescent="0.25">
      <c r="FV298">
        <v>294</v>
      </c>
      <c r="FW298" s="181">
        <f t="shared" si="156"/>
        <v>0.20416666666666666</v>
      </c>
      <c r="FX298" s="501" t="str">
        <f t="shared" si="152"/>
        <v/>
      </c>
      <c r="FY298" s="501" t="str">
        <f t="shared" si="159"/>
        <v/>
      </c>
      <c r="FZ298" s="501" t="str">
        <f t="shared" si="159"/>
        <v/>
      </c>
      <c r="GA298" s="501" t="str">
        <f t="shared" si="159"/>
        <v/>
      </c>
      <c r="GB298" s="501" t="str">
        <f t="shared" si="159"/>
        <v/>
      </c>
      <c r="GC298" s="501" t="str">
        <f t="shared" si="159"/>
        <v/>
      </c>
      <c r="GD298" s="501" t="str">
        <f t="shared" si="158"/>
        <v/>
      </c>
      <c r="GE298" s="501" t="str">
        <f t="shared" si="159"/>
        <v/>
      </c>
      <c r="GF298" s="501" t="str">
        <f t="shared" si="159"/>
        <v/>
      </c>
      <c r="GG298" s="501" t="str">
        <f t="shared" si="159"/>
        <v/>
      </c>
      <c r="GH298" s="501">
        <f t="shared" si="159"/>
        <v>80</v>
      </c>
      <c r="GI298" s="501" t="str">
        <f t="shared" si="159"/>
        <v/>
      </c>
      <c r="GJ298" s="501" t="str">
        <f t="shared" si="159"/>
        <v/>
      </c>
      <c r="GK298" s="501">
        <f t="shared" si="159"/>
        <v>80</v>
      </c>
      <c r="GL298" s="501">
        <f t="shared" si="159"/>
        <v>80</v>
      </c>
      <c r="GM298" s="501">
        <f t="shared" si="159"/>
        <v>80</v>
      </c>
      <c r="GN298" s="501">
        <f t="shared" si="154"/>
        <v>320</v>
      </c>
      <c r="GO298" s="505">
        <f t="shared" si="155"/>
        <v>5.333333333333333</v>
      </c>
    </row>
    <row r="299" spans="178:197" x14ac:dyDescent="0.25">
      <c r="FV299">
        <v>295</v>
      </c>
      <c r="FW299" s="181">
        <f t="shared" si="156"/>
        <v>0.2048611111111111</v>
      </c>
      <c r="FX299" s="501" t="str">
        <f t="shared" si="152"/>
        <v/>
      </c>
      <c r="FY299" s="501" t="str">
        <f t="shared" si="159"/>
        <v/>
      </c>
      <c r="FZ299" s="501" t="str">
        <f t="shared" si="159"/>
        <v/>
      </c>
      <c r="GA299" s="501" t="str">
        <f t="shared" si="159"/>
        <v/>
      </c>
      <c r="GB299" s="501" t="str">
        <f t="shared" si="159"/>
        <v/>
      </c>
      <c r="GC299" s="501" t="str">
        <f t="shared" si="159"/>
        <v/>
      </c>
      <c r="GD299" s="501" t="str">
        <f t="shared" si="158"/>
        <v/>
      </c>
      <c r="GE299" s="501" t="str">
        <f t="shared" si="159"/>
        <v/>
      </c>
      <c r="GF299" s="501" t="str">
        <f t="shared" si="159"/>
        <v/>
      </c>
      <c r="GG299" s="501" t="str">
        <f t="shared" si="159"/>
        <v/>
      </c>
      <c r="GH299" s="501">
        <f t="shared" si="159"/>
        <v>80</v>
      </c>
      <c r="GI299" s="501" t="str">
        <f t="shared" si="159"/>
        <v/>
      </c>
      <c r="GJ299" s="501" t="str">
        <f t="shared" si="159"/>
        <v/>
      </c>
      <c r="GK299" s="501">
        <f t="shared" si="159"/>
        <v>80</v>
      </c>
      <c r="GL299" s="501">
        <f t="shared" si="159"/>
        <v>80</v>
      </c>
      <c r="GM299" s="501">
        <f t="shared" si="159"/>
        <v>80</v>
      </c>
      <c r="GN299" s="501">
        <f t="shared" si="154"/>
        <v>320</v>
      </c>
      <c r="GO299" s="505">
        <f t="shared" si="155"/>
        <v>5.333333333333333</v>
      </c>
    </row>
    <row r="300" spans="178:197" x14ac:dyDescent="0.25">
      <c r="FV300">
        <v>296</v>
      </c>
      <c r="FW300" s="181">
        <f t="shared" si="156"/>
        <v>0.20555555555555557</v>
      </c>
      <c r="FX300" s="501" t="str">
        <f t="shared" si="152"/>
        <v/>
      </c>
      <c r="FY300" s="501" t="str">
        <f t="shared" si="159"/>
        <v/>
      </c>
      <c r="FZ300" s="501" t="str">
        <f t="shared" si="159"/>
        <v/>
      </c>
      <c r="GA300" s="501" t="str">
        <f t="shared" si="159"/>
        <v/>
      </c>
      <c r="GB300" s="501" t="str">
        <f t="shared" si="159"/>
        <v/>
      </c>
      <c r="GC300" s="501" t="str">
        <f t="shared" si="159"/>
        <v/>
      </c>
      <c r="GD300" s="501" t="str">
        <f t="shared" si="158"/>
        <v/>
      </c>
      <c r="GE300" s="501" t="str">
        <f t="shared" si="159"/>
        <v/>
      </c>
      <c r="GF300" s="501" t="str">
        <f t="shared" si="159"/>
        <v/>
      </c>
      <c r="GG300" s="501" t="str">
        <f t="shared" si="159"/>
        <v/>
      </c>
      <c r="GH300" s="501">
        <f t="shared" si="159"/>
        <v>80</v>
      </c>
      <c r="GI300" s="501" t="str">
        <f t="shared" si="159"/>
        <v/>
      </c>
      <c r="GJ300" s="501" t="str">
        <f t="shared" si="159"/>
        <v/>
      </c>
      <c r="GK300" s="501">
        <f t="shared" si="159"/>
        <v>80</v>
      </c>
      <c r="GL300" s="501">
        <f t="shared" si="159"/>
        <v>80</v>
      </c>
      <c r="GM300" s="501">
        <f t="shared" si="159"/>
        <v>80</v>
      </c>
      <c r="GN300" s="501">
        <f t="shared" si="154"/>
        <v>320</v>
      </c>
      <c r="GO300" s="505">
        <f t="shared" si="155"/>
        <v>5.333333333333333</v>
      </c>
    </row>
    <row r="301" spans="178:197" x14ac:dyDescent="0.25">
      <c r="FV301">
        <v>297</v>
      </c>
      <c r="FW301" s="181">
        <f t="shared" si="156"/>
        <v>0.20624999999999999</v>
      </c>
      <c r="FX301" s="501" t="str">
        <f t="shared" si="152"/>
        <v/>
      </c>
      <c r="FY301" s="501" t="str">
        <f t="shared" si="159"/>
        <v/>
      </c>
      <c r="FZ301" s="501" t="str">
        <f t="shared" si="159"/>
        <v/>
      </c>
      <c r="GA301" s="501" t="str">
        <f t="shared" si="159"/>
        <v/>
      </c>
      <c r="GB301" s="501" t="str">
        <f t="shared" si="159"/>
        <v/>
      </c>
      <c r="GC301" s="501" t="str">
        <f t="shared" si="159"/>
        <v/>
      </c>
      <c r="GD301" s="501" t="str">
        <f t="shared" si="158"/>
        <v/>
      </c>
      <c r="GE301" s="501" t="str">
        <f t="shared" si="159"/>
        <v/>
      </c>
      <c r="GF301" s="501" t="str">
        <f t="shared" si="159"/>
        <v/>
      </c>
      <c r="GG301" s="501" t="str">
        <f t="shared" si="159"/>
        <v/>
      </c>
      <c r="GH301" s="501">
        <f t="shared" si="159"/>
        <v>80</v>
      </c>
      <c r="GI301" s="501" t="str">
        <f t="shared" si="159"/>
        <v/>
      </c>
      <c r="GJ301" s="501" t="str">
        <f t="shared" si="159"/>
        <v/>
      </c>
      <c r="GK301" s="501">
        <f t="shared" si="159"/>
        <v>80</v>
      </c>
      <c r="GL301" s="501">
        <f t="shared" si="159"/>
        <v>80</v>
      </c>
      <c r="GM301" s="501">
        <f t="shared" si="159"/>
        <v>80</v>
      </c>
      <c r="GN301" s="501">
        <f t="shared" si="154"/>
        <v>320</v>
      </c>
      <c r="GO301" s="505">
        <f t="shared" si="155"/>
        <v>5.333333333333333</v>
      </c>
    </row>
    <row r="302" spans="178:197" x14ac:dyDescent="0.25">
      <c r="FV302">
        <v>298</v>
      </c>
      <c r="FW302" s="181">
        <f t="shared" si="156"/>
        <v>0.20694444444444443</v>
      </c>
      <c r="FX302" s="501" t="str">
        <f t="shared" si="152"/>
        <v/>
      </c>
      <c r="FY302" s="501" t="str">
        <f t="shared" si="159"/>
        <v/>
      </c>
      <c r="FZ302" s="501" t="str">
        <f t="shared" si="159"/>
        <v/>
      </c>
      <c r="GA302" s="501" t="str">
        <f t="shared" si="159"/>
        <v/>
      </c>
      <c r="GB302" s="501" t="str">
        <f t="shared" si="159"/>
        <v/>
      </c>
      <c r="GC302" s="501" t="str">
        <f t="shared" si="159"/>
        <v/>
      </c>
      <c r="GD302" s="501" t="str">
        <f t="shared" si="158"/>
        <v/>
      </c>
      <c r="GE302" s="501" t="str">
        <f t="shared" si="159"/>
        <v/>
      </c>
      <c r="GF302" s="501" t="str">
        <f t="shared" si="159"/>
        <v/>
      </c>
      <c r="GG302" s="501" t="str">
        <f t="shared" si="159"/>
        <v/>
      </c>
      <c r="GH302" s="501">
        <f t="shared" si="159"/>
        <v>80</v>
      </c>
      <c r="GI302" s="501" t="str">
        <f t="shared" si="159"/>
        <v/>
      </c>
      <c r="GJ302" s="501" t="str">
        <f t="shared" si="159"/>
        <v/>
      </c>
      <c r="GK302" s="501">
        <f t="shared" si="159"/>
        <v>80</v>
      </c>
      <c r="GL302" s="501">
        <f t="shared" si="159"/>
        <v>80</v>
      </c>
      <c r="GM302" s="501">
        <f t="shared" si="159"/>
        <v>80</v>
      </c>
      <c r="GN302" s="501">
        <f t="shared" si="154"/>
        <v>320</v>
      </c>
      <c r="GO302" s="505">
        <f t="shared" si="155"/>
        <v>5.333333333333333</v>
      </c>
    </row>
    <row r="303" spans="178:197" x14ac:dyDescent="0.25">
      <c r="FV303">
        <v>299</v>
      </c>
      <c r="FW303" s="181">
        <f t="shared" si="156"/>
        <v>0.2076388888888889</v>
      </c>
      <c r="FX303" s="501" t="str">
        <f t="shared" si="152"/>
        <v/>
      </c>
      <c r="FY303" s="501" t="str">
        <f t="shared" si="159"/>
        <v/>
      </c>
      <c r="FZ303" s="501" t="str">
        <f t="shared" si="159"/>
        <v/>
      </c>
      <c r="GA303" s="501" t="str">
        <f t="shared" si="159"/>
        <v/>
      </c>
      <c r="GB303" s="501" t="str">
        <f t="shared" si="159"/>
        <v/>
      </c>
      <c r="GC303" s="501" t="str">
        <f t="shared" si="159"/>
        <v/>
      </c>
      <c r="GD303" s="501" t="str">
        <f t="shared" si="158"/>
        <v/>
      </c>
      <c r="GE303" s="501" t="str">
        <f t="shared" si="159"/>
        <v/>
      </c>
      <c r="GF303" s="501" t="str">
        <f t="shared" si="159"/>
        <v/>
      </c>
      <c r="GG303" s="501" t="str">
        <f t="shared" si="159"/>
        <v/>
      </c>
      <c r="GH303" s="501">
        <f t="shared" si="159"/>
        <v>80</v>
      </c>
      <c r="GI303" s="501" t="str">
        <f t="shared" si="159"/>
        <v/>
      </c>
      <c r="GJ303" s="501" t="str">
        <f t="shared" si="159"/>
        <v/>
      </c>
      <c r="GK303" s="501">
        <f t="shared" si="159"/>
        <v>80</v>
      </c>
      <c r="GL303" s="501">
        <f t="shared" si="159"/>
        <v>80</v>
      </c>
      <c r="GM303" s="501">
        <f t="shared" si="159"/>
        <v>80</v>
      </c>
      <c r="GN303" s="501">
        <f t="shared" si="154"/>
        <v>320</v>
      </c>
      <c r="GO303" s="505">
        <f t="shared" si="155"/>
        <v>5.333333333333333</v>
      </c>
    </row>
    <row r="304" spans="178:197" x14ac:dyDescent="0.25">
      <c r="FV304">
        <v>300</v>
      </c>
      <c r="FW304" s="181">
        <f t="shared" si="156"/>
        <v>0.20833333333333334</v>
      </c>
      <c r="FX304" s="501" t="str">
        <f t="shared" si="152"/>
        <v/>
      </c>
      <c r="FY304" s="501" t="str">
        <f t="shared" si="159"/>
        <v/>
      </c>
      <c r="FZ304" s="501" t="str">
        <f t="shared" si="159"/>
        <v/>
      </c>
      <c r="GA304" s="501" t="str">
        <f t="shared" si="159"/>
        <v/>
      </c>
      <c r="GB304" s="501" t="str">
        <f t="shared" si="159"/>
        <v/>
      </c>
      <c r="GC304" s="501" t="str">
        <f t="shared" si="159"/>
        <v/>
      </c>
      <c r="GD304" s="501" t="str">
        <f t="shared" si="158"/>
        <v/>
      </c>
      <c r="GE304" s="501" t="str">
        <f t="shared" si="159"/>
        <v/>
      </c>
      <c r="GF304" s="501" t="str">
        <f t="shared" si="159"/>
        <v/>
      </c>
      <c r="GG304" s="501" t="str">
        <f t="shared" si="159"/>
        <v/>
      </c>
      <c r="GH304" s="501">
        <f t="shared" si="159"/>
        <v>80</v>
      </c>
      <c r="GI304" s="501" t="str">
        <f t="shared" si="159"/>
        <v/>
      </c>
      <c r="GJ304" s="501" t="str">
        <f t="shared" si="159"/>
        <v/>
      </c>
      <c r="GK304" s="501">
        <f t="shared" si="159"/>
        <v>80</v>
      </c>
      <c r="GL304" s="501">
        <f t="shared" si="159"/>
        <v>80</v>
      </c>
      <c r="GM304" s="501">
        <f t="shared" si="159"/>
        <v>80</v>
      </c>
      <c r="GN304" s="501">
        <f t="shared" si="154"/>
        <v>320</v>
      </c>
      <c r="GO304" s="505">
        <f t="shared" si="155"/>
        <v>5.333333333333333</v>
      </c>
    </row>
    <row r="305" spans="178:197" x14ac:dyDescent="0.25">
      <c r="FV305">
        <v>301</v>
      </c>
      <c r="FW305" s="181">
        <f t="shared" si="156"/>
        <v>0.20902777777777776</v>
      </c>
      <c r="FX305" s="501" t="str">
        <f t="shared" si="152"/>
        <v/>
      </c>
      <c r="FY305" s="501" t="str">
        <f t="shared" si="159"/>
        <v/>
      </c>
      <c r="FZ305" s="501" t="str">
        <f t="shared" si="159"/>
        <v/>
      </c>
      <c r="GA305" s="501" t="str">
        <f t="shared" si="159"/>
        <v/>
      </c>
      <c r="GB305" s="501" t="str">
        <f t="shared" si="159"/>
        <v/>
      </c>
      <c r="GC305" s="501" t="str">
        <f t="shared" si="159"/>
        <v/>
      </c>
      <c r="GD305" s="501" t="str">
        <f t="shared" si="158"/>
        <v/>
      </c>
      <c r="GE305" s="501" t="str">
        <f t="shared" si="159"/>
        <v/>
      </c>
      <c r="GF305" s="501" t="str">
        <f t="shared" si="159"/>
        <v/>
      </c>
      <c r="GG305" s="501" t="str">
        <f t="shared" si="159"/>
        <v/>
      </c>
      <c r="GH305" s="501">
        <f t="shared" si="159"/>
        <v>80</v>
      </c>
      <c r="GI305" s="501" t="str">
        <f t="shared" si="159"/>
        <v/>
      </c>
      <c r="GJ305" s="501" t="str">
        <f t="shared" si="159"/>
        <v/>
      </c>
      <c r="GK305" s="501">
        <f t="shared" si="159"/>
        <v>80</v>
      </c>
      <c r="GL305" s="501">
        <f t="shared" si="159"/>
        <v>80</v>
      </c>
      <c r="GM305" s="501">
        <f t="shared" ref="FY305:GM322" si="160">IF(AND(OR($FW305&gt;INDEX($FT$4:$FT$19,MATCH(GM$3,$FO$4:$FO$19,0)),$FW305=INDEX($FT$4:$FT$19,MATCH(GM$3,$FO$4:$FO$19,0))),$FW305+(0.000000001/60/24)&lt;INDEX($FU$4:$FU$19,MATCH(GM$3,$FO$4:$FO$19,0))),80,"")</f>
        <v>80</v>
      </c>
      <c r="GN305" s="501">
        <f t="shared" si="154"/>
        <v>320</v>
      </c>
      <c r="GO305" s="505">
        <f t="shared" si="155"/>
        <v>5.333333333333333</v>
      </c>
    </row>
    <row r="306" spans="178:197" x14ac:dyDescent="0.25">
      <c r="FV306">
        <v>302</v>
      </c>
      <c r="FW306" s="181">
        <f t="shared" si="156"/>
        <v>0.20972222222222223</v>
      </c>
      <c r="FX306" s="501" t="str">
        <f t="shared" si="152"/>
        <v/>
      </c>
      <c r="FY306" s="501" t="str">
        <f t="shared" si="160"/>
        <v/>
      </c>
      <c r="FZ306" s="501" t="str">
        <f t="shared" si="160"/>
        <v/>
      </c>
      <c r="GA306" s="501" t="str">
        <f t="shared" si="160"/>
        <v/>
      </c>
      <c r="GB306" s="501" t="str">
        <f t="shared" si="160"/>
        <v/>
      </c>
      <c r="GC306" s="501" t="str">
        <f t="shared" si="160"/>
        <v/>
      </c>
      <c r="GD306" s="501" t="str">
        <f t="shared" si="158"/>
        <v/>
      </c>
      <c r="GE306" s="501" t="str">
        <f t="shared" si="160"/>
        <v/>
      </c>
      <c r="GF306" s="501" t="str">
        <f t="shared" si="160"/>
        <v/>
      </c>
      <c r="GG306" s="501" t="str">
        <f t="shared" si="160"/>
        <v/>
      </c>
      <c r="GH306" s="501">
        <f t="shared" si="160"/>
        <v>80</v>
      </c>
      <c r="GI306" s="501" t="str">
        <f t="shared" si="160"/>
        <v/>
      </c>
      <c r="GJ306" s="501" t="str">
        <f t="shared" si="160"/>
        <v/>
      </c>
      <c r="GK306" s="501">
        <f t="shared" si="160"/>
        <v>80</v>
      </c>
      <c r="GL306" s="501">
        <f t="shared" si="160"/>
        <v>80</v>
      </c>
      <c r="GM306" s="501">
        <f t="shared" si="160"/>
        <v>80</v>
      </c>
      <c r="GN306" s="501">
        <f t="shared" si="154"/>
        <v>320</v>
      </c>
      <c r="GO306" s="505">
        <f t="shared" si="155"/>
        <v>5.333333333333333</v>
      </c>
    </row>
    <row r="307" spans="178:197" x14ac:dyDescent="0.25">
      <c r="FV307">
        <v>303</v>
      </c>
      <c r="FW307" s="181">
        <f t="shared" si="156"/>
        <v>0.21041666666666667</v>
      </c>
      <c r="FX307" s="501" t="str">
        <f t="shared" ref="FX307:FX370" si="161">IF(AND(OR($FW307&gt;INDEX($FT$4:$FT$19,MATCH(FX$3,$FO$4:$FO$19,0)),$FW307=INDEX($FT$4:$FT$19,MATCH(FX$3,$FO$4:$FO$19,0))),$FW307+(0.000000001/60/24)&lt;INDEX($FU$4:$FU$19,MATCH(FX$3,$FO$4:$FO$19,0))),80,"")</f>
        <v/>
      </c>
      <c r="FY307" s="501" t="str">
        <f t="shared" si="160"/>
        <v/>
      </c>
      <c r="FZ307" s="501" t="str">
        <f t="shared" si="160"/>
        <v/>
      </c>
      <c r="GA307" s="501" t="str">
        <f t="shared" si="160"/>
        <v/>
      </c>
      <c r="GB307" s="501" t="str">
        <f t="shared" si="160"/>
        <v/>
      </c>
      <c r="GC307" s="501" t="str">
        <f t="shared" si="160"/>
        <v/>
      </c>
      <c r="GD307" s="501" t="str">
        <f t="shared" si="158"/>
        <v/>
      </c>
      <c r="GE307" s="501" t="str">
        <f t="shared" si="160"/>
        <v/>
      </c>
      <c r="GF307" s="501" t="str">
        <f t="shared" si="160"/>
        <v/>
      </c>
      <c r="GG307" s="501" t="str">
        <f t="shared" si="160"/>
        <v/>
      </c>
      <c r="GH307" s="501">
        <f t="shared" si="160"/>
        <v>80</v>
      </c>
      <c r="GI307" s="501" t="str">
        <f t="shared" si="160"/>
        <v/>
      </c>
      <c r="GJ307" s="501" t="str">
        <f t="shared" si="160"/>
        <v/>
      </c>
      <c r="GK307" s="501">
        <f t="shared" si="160"/>
        <v>80</v>
      </c>
      <c r="GL307" s="501">
        <f t="shared" si="160"/>
        <v>80</v>
      </c>
      <c r="GM307" s="501">
        <f t="shared" si="160"/>
        <v>80</v>
      </c>
      <c r="GN307" s="501">
        <f t="shared" si="154"/>
        <v>320</v>
      </c>
      <c r="GO307" s="505">
        <f t="shared" si="155"/>
        <v>5.333333333333333</v>
      </c>
    </row>
    <row r="308" spans="178:197" x14ac:dyDescent="0.25">
      <c r="FV308">
        <v>304</v>
      </c>
      <c r="FW308" s="181">
        <f t="shared" si="156"/>
        <v>0.21111111111111111</v>
      </c>
      <c r="FX308" s="501" t="str">
        <f t="shared" si="161"/>
        <v/>
      </c>
      <c r="FY308" s="501" t="str">
        <f t="shared" si="160"/>
        <v/>
      </c>
      <c r="FZ308" s="501" t="str">
        <f t="shared" si="160"/>
        <v/>
      </c>
      <c r="GA308" s="501" t="str">
        <f t="shared" si="160"/>
        <v/>
      </c>
      <c r="GB308" s="501" t="str">
        <f t="shared" si="160"/>
        <v/>
      </c>
      <c r="GC308" s="501" t="str">
        <f t="shared" si="160"/>
        <v/>
      </c>
      <c r="GD308" s="501" t="str">
        <f t="shared" si="158"/>
        <v/>
      </c>
      <c r="GE308" s="501" t="str">
        <f t="shared" si="160"/>
        <v/>
      </c>
      <c r="GF308" s="501" t="str">
        <f t="shared" si="160"/>
        <v/>
      </c>
      <c r="GG308" s="501" t="str">
        <f t="shared" si="160"/>
        <v/>
      </c>
      <c r="GH308" s="501">
        <f t="shared" si="160"/>
        <v>80</v>
      </c>
      <c r="GI308" s="501" t="str">
        <f t="shared" si="160"/>
        <v/>
      </c>
      <c r="GJ308" s="501" t="str">
        <f t="shared" si="160"/>
        <v/>
      </c>
      <c r="GK308" s="501">
        <f t="shared" si="160"/>
        <v>80</v>
      </c>
      <c r="GL308" s="501">
        <f t="shared" si="160"/>
        <v>80</v>
      </c>
      <c r="GM308" s="501">
        <f t="shared" si="160"/>
        <v>80</v>
      </c>
      <c r="GN308" s="501">
        <f t="shared" si="154"/>
        <v>320</v>
      </c>
      <c r="GO308" s="505">
        <f t="shared" si="155"/>
        <v>5.333333333333333</v>
      </c>
    </row>
    <row r="309" spans="178:197" x14ac:dyDescent="0.25">
      <c r="FV309">
        <v>305</v>
      </c>
      <c r="FW309" s="181">
        <f t="shared" si="156"/>
        <v>0.21180555555555555</v>
      </c>
      <c r="FX309" s="501" t="str">
        <f t="shared" si="161"/>
        <v/>
      </c>
      <c r="FY309" s="501" t="str">
        <f t="shared" si="160"/>
        <v/>
      </c>
      <c r="FZ309" s="501" t="str">
        <f t="shared" si="160"/>
        <v/>
      </c>
      <c r="GA309" s="501" t="str">
        <f t="shared" si="160"/>
        <v/>
      </c>
      <c r="GB309" s="501" t="str">
        <f t="shared" si="160"/>
        <v/>
      </c>
      <c r="GC309" s="501" t="str">
        <f t="shared" si="160"/>
        <v/>
      </c>
      <c r="GD309" s="501" t="str">
        <f t="shared" si="158"/>
        <v/>
      </c>
      <c r="GE309" s="501" t="str">
        <f t="shared" si="160"/>
        <v/>
      </c>
      <c r="GF309" s="501" t="str">
        <f t="shared" si="160"/>
        <v/>
      </c>
      <c r="GG309" s="501" t="str">
        <f t="shared" si="160"/>
        <v/>
      </c>
      <c r="GH309" s="501">
        <f t="shared" si="160"/>
        <v>80</v>
      </c>
      <c r="GI309" s="501" t="str">
        <f t="shared" si="160"/>
        <v/>
      </c>
      <c r="GJ309" s="501" t="str">
        <f t="shared" si="160"/>
        <v/>
      </c>
      <c r="GK309" s="501">
        <f t="shared" si="160"/>
        <v>80</v>
      </c>
      <c r="GL309" s="501">
        <f t="shared" si="160"/>
        <v>80</v>
      </c>
      <c r="GM309" s="501">
        <f t="shared" si="160"/>
        <v>80</v>
      </c>
      <c r="GN309" s="501">
        <f t="shared" si="154"/>
        <v>320</v>
      </c>
      <c r="GO309" s="505">
        <f t="shared" si="155"/>
        <v>5.333333333333333</v>
      </c>
    </row>
    <row r="310" spans="178:197" x14ac:dyDescent="0.25">
      <c r="FV310">
        <v>306</v>
      </c>
      <c r="FW310" s="181">
        <f t="shared" si="156"/>
        <v>0.21249999999999999</v>
      </c>
      <c r="FX310" s="501" t="str">
        <f t="shared" si="161"/>
        <v/>
      </c>
      <c r="FY310" s="501" t="str">
        <f t="shared" si="160"/>
        <v/>
      </c>
      <c r="FZ310" s="501" t="str">
        <f t="shared" si="160"/>
        <v/>
      </c>
      <c r="GA310" s="501" t="str">
        <f t="shared" si="160"/>
        <v/>
      </c>
      <c r="GB310" s="501" t="str">
        <f t="shared" si="160"/>
        <v/>
      </c>
      <c r="GC310" s="501" t="str">
        <f t="shared" si="160"/>
        <v/>
      </c>
      <c r="GD310" s="501" t="str">
        <f t="shared" si="158"/>
        <v/>
      </c>
      <c r="GE310" s="501" t="str">
        <f t="shared" si="160"/>
        <v/>
      </c>
      <c r="GF310" s="501" t="str">
        <f t="shared" si="160"/>
        <v/>
      </c>
      <c r="GG310" s="501" t="str">
        <f t="shared" si="160"/>
        <v/>
      </c>
      <c r="GH310" s="501">
        <f t="shared" si="160"/>
        <v>80</v>
      </c>
      <c r="GI310" s="501" t="str">
        <f t="shared" si="160"/>
        <v/>
      </c>
      <c r="GJ310" s="501" t="str">
        <f t="shared" si="160"/>
        <v/>
      </c>
      <c r="GK310" s="501">
        <f t="shared" si="160"/>
        <v>80</v>
      </c>
      <c r="GL310" s="501">
        <f t="shared" si="160"/>
        <v>80</v>
      </c>
      <c r="GM310" s="501">
        <f t="shared" si="160"/>
        <v>80</v>
      </c>
      <c r="GN310" s="501">
        <f t="shared" si="154"/>
        <v>320</v>
      </c>
      <c r="GO310" s="505">
        <f t="shared" si="155"/>
        <v>5.333333333333333</v>
      </c>
    </row>
    <row r="311" spans="178:197" x14ac:dyDescent="0.25">
      <c r="FV311">
        <v>307</v>
      </c>
      <c r="FW311" s="181">
        <f t="shared" si="156"/>
        <v>0.21319444444444444</v>
      </c>
      <c r="FX311" s="501" t="str">
        <f t="shared" si="161"/>
        <v/>
      </c>
      <c r="FY311" s="501" t="str">
        <f t="shared" si="160"/>
        <v/>
      </c>
      <c r="FZ311" s="501" t="str">
        <f t="shared" si="160"/>
        <v/>
      </c>
      <c r="GA311" s="501" t="str">
        <f t="shared" si="160"/>
        <v/>
      </c>
      <c r="GB311" s="501" t="str">
        <f t="shared" si="160"/>
        <v/>
      </c>
      <c r="GC311" s="501" t="str">
        <f t="shared" si="160"/>
        <v/>
      </c>
      <c r="GD311" s="501" t="str">
        <f t="shared" si="158"/>
        <v/>
      </c>
      <c r="GE311" s="501" t="str">
        <f t="shared" si="160"/>
        <v/>
      </c>
      <c r="GF311" s="501" t="str">
        <f t="shared" si="160"/>
        <v/>
      </c>
      <c r="GG311" s="501" t="str">
        <f t="shared" si="160"/>
        <v/>
      </c>
      <c r="GH311" s="501">
        <f t="shared" si="160"/>
        <v>80</v>
      </c>
      <c r="GI311" s="501" t="str">
        <f t="shared" si="160"/>
        <v/>
      </c>
      <c r="GJ311" s="501" t="str">
        <f t="shared" si="160"/>
        <v/>
      </c>
      <c r="GK311" s="501">
        <f t="shared" si="160"/>
        <v>80</v>
      </c>
      <c r="GL311" s="501">
        <f t="shared" si="160"/>
        <v>80</v>
      </c>
      <c r="GM311" s="501">
        <f t="shared" si="160"/>
        <v>80</v>
      </c>
      <c r="GN311" s="501">
        <f t="shared" si="154"/>
        <v>320</v>
      </c>
      <c r="GO311" s="505">
        <f t="shared" si="155"/>
        <v>5.333333333333333</v>
      </c>
    </row>
    <row r="312" spans="178:197" x14ac:dyDescent="0.25">
      <c r="FV312">
        <v>308</v>
      </c>
      <c r="FW312" s="181">
        <f t="shared" si="156"/>
        <v>0.21388888888888891</v>
      </c>
      <c r="FX312" s="501" t="str">
        <f t="shared" si="161"/>
        <v/>
      </c>
      <c r="FY312" s="501" t="str">
        <f t="shared" si="160"/>
        <v/>
      </c>
      <c r="FZ312" s="501" t="str">
        <f t="shared" si="160"/>
        <v/>
      </c>
      <c r="GA312" s="501" t="str">
        <f t="shared" si="160"/>
        <v/>
      </c>
      <c r="GB312" s="501" t="str">
        <f t="shared" si="160"/>
        <v/>
      </c>
      <c r="GC312" s="501" t="str">
        <f t="shared" si="160"/>
        <v/>
      </c>
      <c r="GD312" s="501" t="str">
        <f t="shared" si="158"/>
        <v/>
      </c>
      <c r="GE312" s="501" t="str">
        <f t="shared" si="160"/>
        <v/>
      </c>
      <c r="GF312" s="501" t="str">
        <f t="shared" si="160"/>
        <v/>
      </c>
      <c r="GG312" s="501" t="str">
        <f t="shared" si="160"/>
        <v/>
      </c>
      <c r="GH312" s="501">
        <f t="shared" si="160"/>
        <v>80</v>
      </c>
      <c r="GI312" s="501" t="str">
        <f t="shared" si="160"/>
        <v/>
      </c>
      <c r="GJ312" s="501" t="str">
        <f t="shared" si="160"/>
        <v/>
      </c>
      <c r="GK312" s="501">
        <f t="shared" si="160"/>
        <v>80</v>
      </c>
      <c r="GL312" s="501">
        <f t="shared" si="160"/>
        <v>80</v>
      </c>
      <c r="GM312" s="501">
        <f t="shared" si="160"/>
        <v>80</v>
      </c>
      <c r="GN312" s="501">
        <f t="shared" si="154"/>
        <v>320</v>
      </c>
      <c r="GO312" s="505">
        <f t="shared" si="155"/>
        <v>5.333333333333333</v>
      </c>
    </row>
    <row r="313" spans="178:197" x14ac:dyDescent="0.25">
      <c r="FV313">
        <v>309</v>
      </c>
      <c r="FW313" s="181">
        <f t="shared" si="156"/>
        <v>0.21458333333333332</v>
      </c>
      <c r="FX313" s="501" t="str">
        <f t="shared" si="161"/>
        <v/>
      </c>
      <c r="FY313" s="501" t="str">
        <f t="shared" si="160"/>
        <v/>
      </c>
      <c r="FZ313" s="501" t="str">
        <f t="shared" si="160"/>
        <v/>
      </c>
      <c r="GA313" s="501" t="str">
        <f t="shared" si="160"/>
        <v/>
      </c>
      <c r="GB313" s="501" t="str">
        <f t="shared" si="160"/>
        <v/>
      </c>
      <c r="GC313" s="501" t="str">
        <f t="shared" si="160"/>
        <v/>
      </c>
      <c r="GD313" s="501" t="str">
        <f t="shared" si="158"/>
        <v/>
      </c>
      <c r="GE313" s="501" t="str">
        <f t="shared" si="160"/>
        <v/>
      </c>
      <c r="GF313" s="501" t="str">
        <f t="shared" si="160"/>
        <v/>
      </c>
      <c r="GG313" s="501" t="str">
        <f t="shared" si="160"/>
        <v/>
      </c>
      <c r="GH313" s="501">
        <f t="shared" si="160"/>
        <v>80</v>
      </c>
      <c r="GI313" s="501" t="str">
        <f t="shared" si="160"/>
        <v/>
      </c>
      <c r="GJ313" s="501" t="str">
        <f t="shared" si="160"/>
        <v/>
      </c>
      <c r="GK313" s="501">
        <f t="shared" si="160"/>
        <v>80</v>
      </c>
      <c r="GL313" s="501">
        <f t="shared" si="160"/>
        <v>80</v>
      </c>
      <c r="GM313" s="501">
        <f t="shared" si="160"/>
        <v>80</v>
      </c>
      <c r="GN313" s="501">
        <f t="shared" si="154"/>
        <v>320</v>
      </c>
      <c r="GO313" s="505">
        <f t="shared" si="155"/>
        <v>5.333333333333333</v>
      </c>
    </row>
    <row r="314" spans="178:197" x14ac:dyDescent="0.25">
      <c r="FV314">
        <v>310</v>
      </c>
      <c r="FW314" s="181">
        <f t="shared" si="156"/>
        <v>0.21527777777777776</v>
      </c>
      <c r="FX314" s="501" t="str">
        <f t="shared" si="161"/>
        <v/>
      </c>
      <c r="FY314" s="501" t="str">
        <f t="shared" si="160"/>
        <v/>
      </c>
      <c r="FZ314" s="501" t="str">
        <f t="shared" si="160"/>
        <v/>
      </c>
      <c r="GA314" s="501" t="str">
        <f t="shared" si="160"/>
        <v/>
      </c>
      <c r="GB314" s="501" t="str">
        <f t="shared" si="160"/>
        <v/>
      </c>
      <c r="GC314" s="501" t="str">
        <f t="shared" si="160"/>
        <v/>
      </c>
      <c r="GD314" s="501" t="str">
        <f t="shared" si="158"/>
        <v/>
      </c>
      <c r="GE314" s="501" t="str">
        <f t="shared" si="160"/>
        <v/>
      </c>
      <c r="GF314" s="501" t="str">
        <f t="shared" si="160"/>
        <v/>
      </c>
      <c r="GG314" s="501" t="str">
        <f t="shared" si="160"/>
        <v/>
      </c>
      <c r="GH314" s="501">
        <f t="shared" si="160"/>
        <v>80</v>
      </c>
      <c r="GI314" s="501" t="str">
        <f t="shared" si="160"/>
        <v/>
      </c>
      <c r="GJ314" s="501" t="str">
        <f t="shared" si="160"/>
        <v/>
      </c>
      <c r="GK314" s="501">
        <f t="shared" si="160"/>
        <v>80</v>
      </c>
      <c r="GL314" s="501">
        <f t="shared" si="160"/>
        <v>80</v>
      </c>
      <c r="GM314" s="501">
        <f t="shared" si="160"/>
        <v>80</v>
      </c>
      <c r="GN314" s="501">
        <f t="shared" si="154"/>
        <v>320</v>
      </c>
      <c r="GO314" s="505">
        <f t="shared" si="155"/>
        <v>5.333333333333333</v>
      </c>
    </row>
    <row r="315" spans="178:197" x14ac:dyDescent="0.25">
      <c r="FV315">
        <v>311</v>
      </c>
      <c r="FW315" s="181">
        <f t="shared" si="156"/>
        <v>0.21597222222222223</v>
      </c>
      <c r="FX315" s="501" t="str">
        <f t="shared" si="161"/>
        <v/>
      </c>
      <c r="FY315" s="501" t="str">
        <f t="shared" si="160"/>
        <v/>
      </c>
      <c r="FZ315" s="501" t="str">
        <f t="shared" si="160"/>
        <v/>
      </c>
      <c r="GA315" s="501" t="str">
        <f t="shared" si="160"/>
        <v/>
      </c>
      <c r="GB315" s="501" t="str">
        <f t="shared" si="160"/>
        <v/>
      </c>
      <c r="GC315" s="501" t="str">
        <f t="shared" si="160"/>
        <v/>
      </c>
      <c r="GD315" s="501" t="str">
        <f t="shared" si="158"/>
        <v/>
      </c>
      <c r="GE315" s="501" t="str">
        <f t="shared" si="160"/>
        <v/>
      </c>
      <c r="GF315" s="501" t="str">
        <f t="shared" si="160"/>
        <v/>
      </c>
      <c r="GG315" s="501" t="str">
        <f t="shared" si="160"/>
        <v/>
      </c>
      <c r="GH315" s="501">
        <f t="shared" si="160"/>
        <v>80</v>
      </c>
      <c r="GI315" s="501" t="str">
        <f t="shared" si="160"/>
        <v/>
      </c>
      <c r="GJ315" s="501" t="str">
        <f t="shared" si="160"/>
        <v/>
      </c>
      <c r="GK315" s="501">
        <f t="shared" si="160"/>
        <v>80</v>
      </c>
      <c r="GL315" s="501">
        <f t="shared" si="160"/>
        <v>80</v>
      </c>
      <c r="GM315" s="501">
        <f t="shared" si="160"/>
        <v>80</v>
      </c>
      <c r="GN315" s="501">
        <f t="shared" si="154"/>
        <v>320</v>
      </c>
      <c r="GO315" s="505">
        <f t="shared" si="155"/>
        <v>5.333333333333333</v>
      </c>
    </row>
    <row r="316" spans="178:197" x14ac:dyDescent="0.25">
      <c r="FV316">
        <v>312</v>
      </c>
      <c r="FW316" s="181">
        <f t="shared" si="156"/>
        <v>0.21666666666666667</v>
      </c>
      <c r="FX316" s="501" t="str">
        <f t="shared" si="161"/>
        <v/>
      </c>
      <c r="FY316" s="501" t="str">
        <f t="shared" si="160"/>
        <v/>
      </c>
      <c r="FZ316" s="501" t="str">
        <f t="shared" si="160"/>
        <v/>
      </c>
      <c r="GA316" s="501" t="str">
        <f t="shared" si="160"/>
        <v/>
      </c>
      <c r="GB316" s="501" t="str">
        <f t="shared" si="160"/>
        <v/>
      </c>
      <c r="GC316" s="501" t="str">
        <f t="shared" si="160"/>
        <v/>
      </c>
      <c r="GD316" s="501" t="str">
        <f t="shared" si="158"/>
        <v/>
      </c>
      <c r="GE316" s="501" t="str">
        <f t="shared" si="160"/>
        <v/>
      </c>
      <c r="GF316" s="501" t="str">
        <f t="shared" si="160"/>
        <v/>
      </c>
      <c r="GG316" s="501" t="str">
        <f t="shared" si="160"/>
        <v/>
      </c>
      <c r="GH316" s="501">
        <f t="shared" si="160"/>
        <v>80</v>
      </c>
      <c r="GI316" s="501" t="str">
        <f t="shared" si="160"/>
        <v/>
      </c>
      <c r="GJ316" s="501" t="str">
        <f t="shared" si="160"/>
        <v/>
      </c>
      <c r="GK316" s="501">
        <f t="shared" si="160"/>
        <v>80</v>
      </c>
      <c r="GL316" s="501">
        <f t="shared" si="160"/>
        <v>80</v>
      </c>
      <c r="GM316" s="501">
        <f t="shared" si="160"/>
        <v>80</v>
      </c>
      <c r="GN316" s="501">
        <f t="shared" si="154"/>
        <v>320</v>
      </c>
      <c r="GO316" s="505">
        <f t="shared" si="155"/>
        <v>5.333333333333333</v>
      </c>
    </row>
    <row r="317" spans="178:197" x14ac:dyDescent="0.25">
      <c r="FV317">
        <v>313</v>
      </c>
      <c r="FW317" s="181">
        <f t="shared" si="156"/>
        <v>0.21736111111111109</v>
      </c>
      <c r="FX317" s="501" t="str">
        <f t="shared" si="161"/>
        <v/>
      </c>
      <c r="FY317" s="501" t="str">
        <f t="shared" si="160"/>
        <v/>
      </c>
      <c r="FZ317" s="501" t="str">
        <f t="shared" si="160"/>
        <v/>
      </c>
      <c r="GA317" s="501" t="str">
        <f t="shared" si="160"/>
        <v/>
      </c>
      <c r="GB317" s="501" t="str">
        <f t="shared" si="160"/>
        <v/>
      </c>
      <c r="GC317" s="501" t="str">
        <f t="shared" si="160"/>
        <v/>
      </c>
      <c r="GD317" s="501" t="str">
        <f t="shared" si="158"/>
        <v/>
      </c>
      <c r="GE317" s="501" t="str">
        <f t="shared" si="160"/>
        <v/>
      </c>
      <c r="GF317" s="501" t="str">
        <f t="shared" si="160"/>
        <v/>
      </c>
      <c r="GG317" s="501" t="str">
        <f t="shared" si="160"/>
        <v/>
      </c>
      <c r="GH317" s="501">
        <f t="shared" si="160"/>
        <v>80</v>
      </c>
      <c r="GI317" s="501" t="str">
        <f t="shared" si="160"/>
        <v/>
      </c>
      <c r="GJ317" s="501" t="str">
        <f t="shared" si="160"/>
        <v/>
      </c>
      <c r="GK317" s="501">
        <f t="shared" si="160"/>
        <v>80</v>
      </c>
      <c r="GL317" s="501">
        <f t="shared" si="160"/>
        <v>80</v>
      </c>
      <c r="GM317" s="501">
        <f t="shared" si="160"/>
        <v>80</v>
      </c>
      <c r="GN317" s="501">
        <f t="shared" si="154"/>
        <v>320</v>
      </c>
      <c r="GO317" s="505">
        <f t="shared" si="155"/>
        <v>5.333333333333333</v>
      </c>
    </row>
    <row r="318" spans="178:197" x14ac:dyDescent="0.25">
      <c r="FV318">
        <v>314</v>
      </c>
      <c r="FW318" s="181">
        <f t="shared" si="156"/>
        <v>0.21805555555555556</v>
      </c>
      <c r="FX318" s="501" t="str">
        <f t="shared" si="161"/>
        <v/>
      </c>
      <c r="FY318" s="501" t="str">
        <f t="shared" si="160"/>
        <v/>
      </c>
      <c r="FZ318" s="501" t="str">
        <f t="shared" si="160"/>
        <v/>
      </c>
      <c r="GA318" s="501" t="str">
        <f t="shared" si="160"/>
        <v/>
      </c>
      <c r="GB318" s="501" t="str">
        <f t="shared" si="160"/>
        <v/>
      </c>
      <c r="GC318" s="501" t="str">
        <f t="shared" si="160"/>
        <v/>
      </c>
      <c r="GD318" s="501" t="str">
        <f t="shared" si="158"/>
        <v/>
      </c>
      <c r="GE318" s="501" t="str">
        <f t="shared" si="160"/>
        <v/>
      </c>
      <c r="GF318" s="501" t="str">
        <f t="shared" si="160"/>
        <v/>
      </c>
      <c r="GG318" s="501" t="str">
        <f t="shared" si="160"/>
        <v/>
      </c>
      <c r="GH318" s="501">
        <f t="shared" si="160"/>
        <v>80</v>
      </c>
      <c r="GI318" s="501" t="str">
        <f t="shared" si="160"/>
        <v/>
      </c>
      <c r="GJ318" s="501" t="str">
        <f t="shared" si="160"/>
        <v/>
      </c>
      <c r="GK318" s="501">
        <f t="shared" si="160"/>
        <v>80</v>
      </c>
      <c r="GL318" s="501">
        <f t="shared" si="160"/>
        <v>80</v>
      </c>
      <c r="GM318" s="501">
        <f t="shared" si="160"/>
        <v>80</v>
      </c>
      <c r="GN318" s="501">
        <f t="shared" si="154"/>
        <v>320</v>
      </c>
      <c r="GO318" s="505">
        <f t="shared" si="155"/>
        <v>5.333333333333333</v>
      </c>
    </row>
    <row r="319" spans="178:197" x14ac:dyDescent="0.25">
      <c r="FV319">
        <v>315</v>
      </c>
      <c r="FW319" s="181">
        <f t="shared" si="156"/>
        <v>0.21875</v>
      </c>
      <c r="FX319" s="501" t="str">
        <f t="shared" si="161"/>
        <v/>
      </c>
      <c r="FY319" s="501" t="str">
        <f t="shared" si="160"/>
        <v/>
      </c>
      <c r="FZ319" s="501" t="str">
        <f t="shared" si="160"/>
        <v/>
      </c>
      <c r="GA319" s="501" t="str">
        <f t="shared" si="160"/>
        <v/>
      </c>
      <c r="GB319" s="501" t="str">
        <f t="shared" si="160"/>
        <v/>
      </c>
      <c r="GC319" s="501" t="str">
        <f t="shared" si="160"/>
        <v/>
      </c>
      <c r="GD319" s="501" t="str">
        <f t="shared" si="158"/>
        <v/>
      </c>
      <c r="GE319" s="501" t="str">
        <f t="shared" si="160"/>
        <v/>
      </c>
      <c r="GF319" s="501" t="str">
        <f t="shared" si="160"/>
        <v/>
      </c>
      <c r="GG319" s="501" t="str">
        <f t="shared" si="160"/>
        <v/>
      </c>
      <c r="GH319" s="501">
        <f t="shared" si="160"/>
        <v>80</v>
      </c>
      <c r="GI319" s="501" t="str">
        <f t="shared" si="160"/>
        <v/>
      </c>
      <c r="GJ319" s="501" t="str">
        <f t="shared" si="160"/>
        <v/>
      </c>
      <c r="GK319" s="501">
        <f t="shared" si="160"/>
        <v>80</v>
      </c>
      <c r="GL319" s="501">
        <f t="shared" si="160"/>
        <v>80</v>
      </c>
      <c r="GM319" s="501">
        <f t="shared" si="160"/>
        <v>80</v>
      </c>
      <c r="GN319" s="501">
        <f t="shared" si="154"/>
        <v>320</v>
      </c>
      <c r="GO319" s="505">
        <f t="shared" si="155"/>
        <v>5.333333333333333</v>
      </c>
    </row>
    <row r="320" spans="178:197" x14ac:dyDescent="0.25">
      <c r="FV320">
        <v>316</v>
      </c>
      <c r="FW320" s="181">
        <f t="shared" si="156"/>
        <v>0.21944444444444444</v>
      </c>
      <c r="FX320" s="501" t="str">
        <f t="shared" si="161"/>
        <v/>
      </c>
      <c r="FY320" s="501" t="str">
        <f t="shared" si="160"/>
        <v/>
      </c>
      <c r="FZ320" s="501" t="str">
        <f t="shared" si="160"/>
        <v/>
      </c>
      <c r="GA320" s="501" t="str">
        <f t="shared" si="160"/>
        <v/>
      </c>
      <c r="GB320" s="501" t="str">
        <f t="shared" si="160"/>
        <v/>
      </c>
      <c r="GC320" s="501" t="str">
        <f t="shared" si="160"/>
        <v/>
      </c>
      <c r="GD320" s="501" t="str">
        <f t="shared" si="158"/>
        <v/>
      </c>
      <c r="GE320" s="501" t="str">
        <f t="shared" si="160"/>
        <v/>
      </c>
      <c r="GF320" s="501" t="str">
        <f t="shared" si="160"/>
        <v/>
      </c>
      <c r="GG320" s="501" t="str">
        <f t="shared" si="160"/>
        <v/>
      </c>
      <c r="GH320" s="501">
        <f t="shared" si="160"/>
        <v>80</v>
      </c>
      <c r="GI320" s="501" t="str">
        <f t="shared" si="160"/>
        <v/>
      </c>
      <c r="GJ320" s="501" t="str">
        <f t="shared" si="160"/>
        <v/>
      </c>
      <c r="GK320" s="501">
        <f t="shared" si="160"/>
        <v>80</v>
      </c>
      <c r="GL320" s="501">
        <f t="shared" si="160"/>
        <v>80</v>
      </c>
      <c r="GM320" s="501">
        <f t="shared" si="160"/>
        <v>80</v>
      </c>
      <c r="GN320" s="501">
        <f t="shared" si="154"/>
        <v>320</v>
      </c>
      <c r="GO320" s="505">
        <f t="shared" si="155"/>
        <v>5.333333333333333</v>
      </c>
    </row>
    <row r="321" spans="178:197" x14ac:dyDescent="0.25">
      <c r="FV321">
        <v>317</v>
      </c>
      <c r="FW321" s="181">
        <f t="shared" si="156"/>
        <v>0.22013888888888891</v>
      </c>
      <c r="FX321" s="501" t="str">
        <f t="shared" si="161"/>
        <v/>
      </c>
      <c r="FY321" s="501" t="str">
        <f t="shared" si="160"/>
        <v/>
      </c>
      <c r="FZ321" s="501" t="str">
        <f t="shared" si="160"/>
        <v/>
      </c>
      <c r="GA321" s="501" t="str">
        <f t="shared" si="160"/>
        <v/>
      </c>
      <c r="GB321" s="501" t="str">
        <f t="shared" si="160"/>
        <v/>
      </c>
      <c r="GC321" s="501" t="str">
        <f t="shared" si="160"/>
        <v/>
      </c>
      <c r="GD321" s="501" t="str">
        <f t="shared" si="158"/>
        <v/>
      </c>
      <c r="GE321" s="501" t="str">
        <f t="shared" si="160"/>
        <v/>
      </c>
      <c r="GF321" s="501" t="str">
        <f t="shared" si="160"/>
        <v/>
      </c>
      <c r="GG321" s="501" t="str">
        <f t="shared" si="160"/>
        <v/>
      </c>
      <c r="GH321" s="501">
        <f t="shared" si="160"/>
        <v>80</v>
      </c>
      <c r="GI321" s="501" t="str">
        <f t="shared" si="160"/>
        <v/>
      </c>
      <c r="GJ321" s="501" t="str">
        <f t="shared" si="160"/>
        <v/>
      </c>
      <c r="GK321" s="501">
        <f t="shared" si="160"/>
        <v>80</v>
      </c>
      <c r="GL321" s="501">
        <f t="shared" si="160"/>
        <v>80</v>
      </c>
      <c r="GM321" s="501">
        <f t="shared" si="160"/>
        <v>80</v>
      </c>
      <c r="GN321" s="501">
        <f t="shared" si="154"/>
        <v>320</v>
      </c>
      <c r="GO321" s="505">
        <f t="shared" si="155"/>
        <v>5.333333333333333</v>
      </c>
    </row>
    <row r="322" spans="178:197" x14ac:dyDescent="0.25">
      <c r="FV322">
        <v>318</v>
      </c>
      <c r="FW322" s="181">
        <f t="shared" si="156"/>
        <v>0.22083333333333333</v>
      </c>
      <c r="FX322" s="501" t="str">
        <f t="shared" si="161"/>
        <v/>
      </c>
      <c r="FY322" s="501" t="str">
        <f t="shared" si="160"/>
        <v/>
      </c>
      <c r="FZ322" s="501" t="str">
        <f t="shared" si="160"/>
        <v/>
      </c>
      <c r="GA322" s="501" t="str">
        <f t="shared" si="160"/>
        <v/>
      </c>
      <c r="GB322" s="501" t="str">
        <f t="shared" si="160"/>
        <v/>
      </c>
      <c r="GC322" s="501" t="str">
        <f t="shared" si="160"/>
        <v/>
      </c>
      <c r="GD322" s="501" t="str">
        <f t="shared" si="158"/>
        <v/>
      </c>
      <c r="GE322" s="501" t="str">
        <f t="shared" si="160"/>
        <v/>
      </c>
      <c r="GF322" s="501" t="str">
        <f t="shared" si="160"/>
        <v/>
      </c>
      <c r="GG322" s="501" t="str">
        <f t="shared" si="160"/>
        <v/>
      </c>
      <c r="GH322" s="501">
        <f t="shared" si="160"/>
        <v>80</v>
      </c>
      <c r="GI322" s="501" t="str">
        <f t="shared" si="160"/>
        <v/>
      </c>
      <c r="GJ322" s="501" t="str">
        <f t="shared" si="160"/>
        <v/>
      </c>
      <c r="GK322" s="501">
        <f t="shared" si="160"/>
        <v>80</v>
      </c>
      <c r="GL322" s="501">
        <f t="shared" si="160"/>
        <v>80</v>
      </c>
      <c r="GM322" s="501">
        <f t="shared" ref="FY322:GM339" si="162">IF(AND(OR($FW322&gt;INDEX($FT$4:$FT$19,MATCH(GM$3,$FO$4:$FO$19,0)),$FW322=INDEX($FT$4:$FT$19,MATCH(GM$3,$FO$4:$FO$19,0))),$FW322+(0.000000001/60/24)&lt;INDEX($FU$4:$FU$19,MATCH(GM$3,$FO$4:$FO$19,0))),80,"")</f>
        <v>80</v>
      </c>
      <c r="GN322" s="501">
        <f t="shared" si="154"/>
        <v>320</v>
      </c>
      <c r="GO322" s="505">
        <f t="shared" si="155"/>
        <v>5.333333333333333</v>
      </c>
    </row>
    <row r="323" spans="178:197" x14ac:dyDescent="0.25">
      <c r="FV323">
        <v>319</v>
      </c>
      <c r="FW323" s="181">
        <f t="shared" si="156"/>
        <v>0.22152777777777777</v>
      </c>
      <c r="FX323" s="501" t="str">
        <f t="shared" si="161"/>
        <v/>
      </c>
      <c r="FY323" s="501" t="str">
        <f t="shared" si="162"/>
        <v/>
      </c>
      <c r="FZ323" s="501" t="str">
        <f t="shared" si="162"/>
        <v/>
      </c>
      <c r="GA323" s="501" t="str">
        <f t="shared" si="162"/>
        <v/>
      </c>
      <c r="GB323" s="501" t="str">
        <f t="shared" si="162"/>
        <v/>
      </c>
      <c r="GC323" s="501" t="str">
        <f t="shared" si="162"/>
        <v/>
      </c>
      <c r="GD323" s="501" t="str">
        <f t="shared" si="158"/>
        <v/>
      </c>
      <c r="GE323" s="501" t="str">
        <f t="shared" si="162"/>
        <v/>
      </c>
      <c r="GF323" s="501" t="str">
        <f t="shared" si="162"/>
        <v/>
      </c>
      <c r="GG323" s="501" t="str">
        <f t="shared" si="162"/>
        <v/>
      </c>
      <c r="GH323" s="501">
        <f t="shared" si="162"/>
        <v>80</v>
      </c>
      <c r="GI323" s="501" t="str">
        <f t="shared" si="162"/>
        <v/>
      </c>
      <c r="GJ323" s="501" t="str">
        <f t="shared" si="162"/>
        <v/>
      </c>
      <c r="GK323" s="501">
        <f t="shared" si="162"/>
        <v>80</v>
      </c>
      <c r="GL323" s="501">
        <f t="shared" si="162"/>
        <v>80</v>
      </c>
      <c r="GM323" s="501">
        <f t="shared" si="162"/>
        <v>80</v>
      </c>
      <c r="GN323" s="501">
        <f t="shared" si="154"/>
        <v>320</v>
      </c>
      <c r="GO323" s="505">
        <f t="shared" si="155"/>
        <v>5.333333333333333</v>
      </c>
    </row>
    <row r="324" spans="178:197" x14ac:dyDescent="0.25">
      <c r="FV324">
        <v>320</v>
      </c>
      <c r="FW324" s="181">
        <f t="shared" si="156"/>
        <v>0.22222222222222224</v>
      </c>
      <c r="FX324" s="501" t="str">
        <f t="shared" si="161"/>
        <v/>
      </c>
      <c r="FY324" s="501" t="str">
        <f t="shared" si="162"/>
        <v/>
      </c>
      <c r="FZ324" s="501" t="str">
        <f t="shared" si="162"/>
        <v/>
      </c>
      <c r="GA324" s="501" t="str">
        <f t="shared" si="162"/>
        <v/>
      </c>
      <c r="GB324" s="501" t="str">
        <f t="shared" si="162"/>
        <v/>
      </c>
      <c r="GC324" s="501" t="str">
        <f t="shared" si="162"/>
        <v/>
      </c>
      <c r="GD324" s="501" t="str">
        <f t="shared" si="158"/>
        <v/>
      </c>
      <c r="GE324" s="501" t="str">
        <f t="shared" si="162"/>
        <v/>
      </c>
      <c r="GF324" s="501" t="str">
        <f t="shared" si="162"/>
        <v/>
      </c>
      <c r="GG324" s="501" t="str">
        <f t="shared" si="162"/>
        <v/>
      </c>
      <c r="GH324" s="501">
        <f t="shared" si="162"/>
        <v>80</v>
      </c>
      <c r="GI324" s="501" t="str">
        <f t="shared" si="162"/>
        <v/>
      </c>
      <c r="GJ324" s="501" t="str">
        <f t="shared" si="162"/>
        <v/>
      </c>
      <c r="GK324" s="501">
        <f t="shared" si="162"/>
        <v>80</v>
      </c>
      <c r="GL324" s="501">
        <f t="shared" si="162"/>
        <v>80</v>
      </c>
      <c r="GM324" s="501">
        <f t="shared" si="162"/>
        <v>80</v>
      </c>
      <c r="GN324" s="501">
        <f t="shared" si="154"/>
        <v>320</v>
      </c>
      <c r="GO324" s="505">
        <f t="shared" si="155"/>
        <v>5.333333333333333</v>
      </c>
    </row>
    <row r="325" spans="178:197" x14ac:dyDescent="0.25">
      <c r="FV325">
        <v>321</v>
      </c>
      <c r="FW325" s="181">
        <f t="shared" si="156"/>
        <v>0.22291666666666668</v>
      </c>
      <c r="FX325" s="501" t="str">
        <f t="shared" si="161"/>
        <v/>
      </c>
      <c r="FY325" s="501" t="str">
        <f t="shared" si="162"/>
        <v/>
      </c>
      <c r="FZ325" s="501" t="str">
        <f t="shared" si="162"/>
        <v/>
      </c>
      <c r="GA325" s="501" t="str">
        <f t="shared" si="162"/>
        <v/>
      </c>
      <c r="GB325" s="501" t="str">
        <f t="shared" si="162"/>
        <v/>
      </c>
      <c r="GC325" s="501" t="str">
        <f t="shared" si="162"/>
        <v/>
      </c>
      <c r="GD325" s="501" t="str">
        <f t="shared" si="158"/>
        <v/>
      </c>
      <c r="GE325" s="501" t="str">
        <f t="shared" si="162"/>
        <v/>
      </c>
      <c r="GF325" s="501" t="str">
        <f t="shared" si="162"/>
        <v/>
      </c>
      <c r="GG325" s="501" t="str">
        <f t="shared" si="162"/>
        <v/>
      </c>
      <c r="GH325" s="501">
        <f t="shared" si="162"/>
        <v>80</v>
      </c>
      <c r="GI325" s="501" t="str">
        <f t="shared" si="162"/>
        <v/>
      </c>
      <c r="GJ325" s="501" t="str">
        <f t="shared" si="162"/>
        <v/>
      </c>
      <c r="GK325" s="501">
        <f t="shared" si="162"/>
        <v>80</v>
      </c>
      <c r="GL325" s="501">
        <f t="shared" si="162"/>
        <v>80</v>
      </c>
      <c r="GM325" s="501">
        <f t="shared" si="162"/>
        <v>80</v>
      </c>
      <c r="GN325" s="501">
        <f t="shared" ref="GN325:GN388" si="163">SUM(FX325:GM325)</f>
        <v>320</v>
      </c>
      <c r="GO325" s="505">
        <f t="shared" ref="GO325:GO388" si="164">GN325/60</f>
        <v>5.333333333333333</v>
      </c>
    </row>
    <row r="326" spans="178:197" x14ac:dyDescent="0.25">
      <c r="FV326">
        <v>322</v>
      </c>
      <c r="FW326" s="181">
        <f t="shared" ref="FW326:FW389" si="165">$FW$4+(FV326/24/60)</f>
        <v>0.22361111111111109</v>
      </c>
      <c r="FX326" s="501" t="str">
        <f t="shared" si="161"/>
        <v/>
      </c>
      <c r="FY326" s="501" t="str">
        <f t="shared" si="162"/>
        <v/>
      </c>
      <c r="FZ326" s="501" t="str">
        <f t="shared" si="162"/>
        <v/>
      </c>
      <c r="GA326" s="501" t="str">
        <f t="shared" si="162"/>
        <v/>
      </c>
      <c r="GB326" s="501" t="str">
        <f t="shared" si="162"/>
        <v/>
      </c>
      <c r="GC326" s="501" t="str">
        <f t="shared" si="162"/>
        <v/>
      </c>
      <c r="GD326" s="501" t="str">
        <f t="shared" si="158"/>
        <v/>
      </c>
      <c r="GE326" s="501" t="str">
        <f t="shared" si="162"/>
        <v/>
      </c>
      <c r="GF326" s="501" t="str">
        <f t="shared" si="162"/>
        <v/>
      </c>
      <c r="GG326" s="501" t="str">
        <f t="shared" si="162"/>
        <v/>
      </c>
      <c r="GH326" s="501">
        <f t="shared" si="162"/>
        <v>80</v>
      </c>
      <c r="GI326" s="501" t="str">
        <f t="shared" si="162"/>
        <v/>
      </c>
      <c r="GJ326" s="501" t="str">
        <f t="shared" si="162"/>
        <v/>
      </c>
      <c r="GK326" s="501">
        <f t="shared" si="162"/>
        <v>80</v>
      </c>
      <c r="GL326" s="501">
        <f t="shared" si="162"/>
        <v>80</v>
      </c>
      <c r="GM326" s="501">
        <f t="shared" si="162"/>
        <v>80</v>
      </c>
      <c r="GN326" s="501">
        <f t="shared" si="163"/>
        <v>320</v>
      </c>
      <c r="GO326" s="505">
        <f t="shared" si="164"/>
        <v>5.333333333333333</v>
      </c>
    </row>
    <row r="327" spans="178:197" x14ac:dyDescent="0.25">
      <c r="FV327">
        <v>323</v>
      </c>
      <c r="FW327" s="181">
        <f t="shared" si="165"/>
        <v>0.22430555555555556</v>
      </c>
      <c r="FX327" s="501" t="str">
        <f t="shared" si="161"/>
        <v/>
      </c>
      <c r="FY327" s="501" t="str">
        <f t="shared" si="162"/>
        <v/>
      </c>
      <c r="FZ327" s="501" t="str">
        <f t="shared" si="162"/>
        <v/>
      </c>
      <c r="GA327" s="501" t="str">
        <f t="shared" si="162"/>
        <v/>
      </c>
      <c r="GB327" s="501" t="str">
        <f t="shared" si="162"/>
        <v/>
      </c>
      <c r="GC327" s="501" t="str">
        <f t="shared" si="162"/>
        <v/>
      </c>
      <c r="GD327" s="501" t="str">
        <f t="shared" si="158"/>
        <v/>
      </c>
      <c r="GE327" s="501" t="str">
        <f t="shared" si="162"/>
        <v/>
      </c>
      <c r="GF327" s="501" t="str">
        <f t="shared" si="162"/>
        <v/>
      </c>
      <c r="GG327" s="501" t="str">
        <f t="shared" si="162"/>
        <v/>
      </c>
      <c r="GH327" s="501">
        <f t="shared" si="162"/>
        <v>80</v>
      </c>
      <c r="GI327" s="501" t="str">
        <f t="shared" si="162"/>
        <v/>
      </c>
      <c r="GJ327" s="501" t="str">
        <f t="shared" si="162"/>
        <v/>
      </c>
      <c r="GK327" s="501">
        <f t="shared" si="162"/>
        <v>80</v>
      </c>
      <c r="GL327" s="501">
        <f t="shared" si="162"/>
        <v>80</v>
      </c>
      <c r="GM327" s="501">
        <f t="shared" si="162"/>
        <v>80</v>
      </c>
      <c r="GN327" s="501">
        <f t="shared" si="163"/>
        <v>320</v>
      </c>
      <c r="GO327" s="505">
        <f t="shared" si="164"/>
        <v>5.333333333333333</v>
      </c>
    </row>
    <row r="328" spans="178:197" x14ac:dyDescent="0.25">
      <c r="FV328">
        <v>324</v>
      </c>
      <c r="FW328" s="181">
        <f t="shared" si="165"/>
        <v>0.22500000000000001</v>
      </c>
      <c r="FX328" s="501" t="str">
        <f t="shared" si="161"/>
        <v/>
      </c>
      <c r="FY328" s="501" t="str">
        <f t="shared" si="162"/>
        <v/>
      </c>
      <c r="FZ328" s="501" t="str">
        <f t="shared" si="162"/>
        <v/>
      </c>
      <c r="GA328" s="501" t="str">
        <f t="shared" si="162"/>
        <v/>
      </c>
      <c r="GB328" s="501" t="str">
        <f t="shared" si="162"/>
        <v/>
      </c>
      <c r="GC328" s="501" t="str">
        <f t="shared" si="162"/>
        <v/>
      </c>
      <c r="GD328" s="501" t="str">
        <f t="shared" si="158"/>
        <v/>
      </c>
      <c r="GE328" s="501" t="str">
        <f t="shared" si="162"/>
        <v/>
      </c>
      <c r="GF328" s="501" t="str">
        <f t="shared" si="162"/>
        <v/>
      </c>
      <c r="GG328" s="501" t="str">
        <f t="shared" si="162"/>
        <v/>
      </c>
      <c r="GH328" s="501">
        <f t="shared" si="162"/>
        <v>80</v>
      </c>
      <c r="GI328" s="501" t="str">
        <f t="shared" si="162"/>
        <v/>
      </c>
      <c r="GJ328" s="501" t="str">
        <f t="shared" si="162"/>
        <v/>
      </c>
      <c r="GK328" s="501">
        <f t="shared" si="162"/>
        <v>80</v>
      </c>
      <c r="GL328" s="501">
        <f t="shared" si="162"/>
        <v>80</v>
      </c>
      <c r="GM328" s="501">
        <f t="shared" si="162"/>
        <v>80</v>
      </c>
      <c r="GN328" s="501">
        <f t="shared" si="163"/>
        <v>320</v>
      </c>
      <c r="GO328" s="505">
        <f t="shared" si="164"/>
        <v>5.333333333333333</v>
      </c>
    </row>
    <row r="329" spans="178:197" x14ac:dyDescent="0.25">
      <c r="FV329">
        <v>325</v>
      </c>
      <c r="FW329" s="181">
        <f t="shared" si="165"/>
        <v>0.22569444444444445</v>
      </c>
      <c r="FX329" s="501" t="str">
        <f t="shared" si="161"/>
        <v/>
      </c>
      <c r="FY329" s="501" t="str">
        <f t="shared" si="162"/>
        <v/>
      </c>
      <c r="FZ329" s="501" t="str">
        <f t="shared" si="162"/>
        <v/>
      </c>
      <c r="GA329" s="501" t="str">
        <f t="shared" si="162"/>
        <v/>
      </c>
      <c r="GB329" s="501" t="str">
        <f t="shared" si="162"/>
        <v/>
      </c>
      <c r="GC329" s="501" t="str">
        <f t="shared" si="162"/>
        <v/>
      </c>
      <c r="GD329" s="501" t="str">
        <f t="shared" si="158"/>
        <v/>
      </c>
      <c r="GE329" s="501" t="str">
        <f t="shared" si="162"/>
        <v/>
      </c>
      <c r="GF329" s="501" t="str">
        <f t="shared" si="162"/>
        <v/>
      </c>
      <c r="GG329" s="501" t="str">
        <f t="shared" si="162"/>
        <v/>
      </c>
      <c r="GH329" s="501">
        <f t="shared" si="162"/>
        <v>80</v>
      </c>
      <c r="GI329" s="501" t="str">
        <f t="shared" si="162"/>
        <v/>
      </c>
      <c r="GJ329" s="501" t="str">
        <f t="shared" si="162"/>
        <v/>
      </c>
      <c r="GK329" s="501">
        <f t="shared" si="162"/>
        <v>80</v>
      </c>
      <c r="GL329" s="501">
        <f t="shared" si="162"/>
        <v>80</v>
      </c>
      <c r="GM329" s="501">
        <f t="shared" si="162"/>
        <v>80</v>
      </c>
      <c r="GN329" s="501">
        <f t="shared" si="163"/>
        <v>320</v>
      </c>
      <c r="GO329" s="505">
        <f t="shared" si="164"/>
        <v>5.333333333333333</v>
      </c>
    </row>
    <row r="330" spans="178:197" x14ac:dyDescent="0.25">
      <c r="FV330">
        <v>326</v>
      </c>
      <c r="FW330" s="181">
        <f t="shared" si="165"/>
        <v>0.22638888888888889</v>
      </c>
      <c r="FX330" s="501" t="str">
        <f t="shared" si="161"/>
        <v/>
      </c>
      <c r="FY330" s="501" t="str">
        <f t="shared" si="162"/>
        <v/>
      </c>
      <c r="FZ330" s="501" t="str">
        <f t="shared" si="162"/>
        <v/>
      </c>
      <c r="GA330" s="501" t="str">
        <f t="shared" si="162"/>
        <v/>
      </c>
      <c r="GB330" s="501" t="str">
        <f t="shared" si="162"/>
        <v/>
      </c>
      <c r="GC330" s="501" t="str">
        <f t="shared" si="162"/>
        <v/>
      </c>
      <c r="GD330" s="501" t="str">
        <f t="shared" si="158"/>
        <v/>
      </c>
      <c r="GE330" s="501" t="str">
        <f t="shared" si="162"/>
        <v/>
      </c>
      <c r="GF330" s="501" t="str">
        <f t="shared" si="162"/>
        <v/>
      </c>
      <c r="GG330" s="501" t="str">
        <f t="shared" si="162"/>
        <v/>
      </c>
      <c r="GH330" s="501">
        <f t="shared" si="162"/>
        <v>80</v>
      </c>
      <c r="GI330" s="501" t="str">
        <f t="shared" si="162"/>
        <v/>
      </c>
      <c r="GJ330" s="501" t="str">
        <f t="shared" si="162"/>
        <v/>
      </c>
      <c r="GK330" s="501">
        <f t="shared" si="162"/>
        <v>80</v>
      </c>
      <c r="GL330" s="501">
        <f t="shared" si="162"/>
        <v>80</v>
      </c>
      <c r="GM330" s="501">
        <f t="shared" si="162"/>
        <v>80</v>
      </c>
      <c r="GN330" s="501">
        <f t="shared" si="163"/>
        <v>320</v>
      </c>
      <c r="GO330" s="505">
        <f t="shared" si="164"/>
        <v>5.333333333333333</v>
      </c>
    </row>
    <row r="331" spans="178:197" x14ac:dyDescent="0.25">
      <c r="FV331">
        <v>327</v>
      </c>
      <c r="FW331" s="181">
        <f t="shared" si="165"/>
        <v>0.22708333333333333</v>
      </c>
      <c r="FX331" s="501" t="str">
        <f t="shared" si="161"/>
        <v/>
      </c>
      <c r="FY331" s="501" t="str">
        <f t="shared" si="162"/>
        <v/>
      </c>
      <c r="FZ331" s="501" t="str">
        <f t="shared" si="162"/>
        <v/>
      </c>
      <c r="GA331" s="501" t="str">
        <f t="shared" si="162"/>
        <v/>
      </c>
      <c r="GB331" s="501" t="str">
        <f t="shared" si="162"/>
        <v/>
      </c>
      <c r="GC331" s="501" t="str">
        <f t="shared" si="162"/>
        <v/>
      </c>
      <c r="GD331" s="501" t="str">
        <f t="shared" si="158"/>
        <v/>
      </c>
      <c r="GE331" s="501" t="str">
        <f t="shared" si="162"/>
        <v/>
      </c>
      <c r="GF331" s="501" t="str">
        <f t="shared" si="162"/>
        <v/>
      </c>
      <c r="GG331" s="501" t="str">
        <f t="shared" si="162"/>
        <v/>
      </c>
      <c r="GH331" s="501">
        <f t="shared" si="162"/>
        <v>80</v>
      </c>
      <c r="GI331" s="501" t="str">
        <f t="shared" si="162"/>
        <v/>
      </c>
      <c r="GJ331" s="501" t="str">
        <f t="shared" si="162"/>
        <v/>
      </c>
      <c r="GK331" s="501">
        <f t="shared" si="162"/>
        <v>80</v>
      </c>
      <c r="GL331" s="501">
        <f t="shared" si="162"/>
        <v>80</v>
      </c>
      <c r="GM331" s="501">
        <f t="shared" si="162"/>
        <v>80</v>
      </c>
      <c r="GN331" s="501">
        <f t="shared" si="163"/>
        <v>320</v>
      </c>
      <c r="GO331" s="505">
        <f t="shared" si="164"/>
        <v>5.333333333333333</v>
      </c>
    </row>
    <row r="332" spans="178:197" x14ac:dyDescent="0.25">
      <c r="FV332">
        <v>328</v>
      </c>
      <c r="FW332" s="181">
        <f t="shared" si="165"/>
        <v>0.22777777777777777</v>
      </c>
      <c r="FX332" s="501" t="str">
        <f t="shared" si="161"/>
        <v/>
      </c>
      <c r="FY332" s="501" t="str">
        <f t="shared" si="162"/>
        <v/>
      </c>
      <c r="FZ332" s="501" t="str">
        <f t="shared" si="162"/>
        <v/>
      </c>
      <c r="GA332" s="501" t="str">
        <f t="shared" si="162"/>
        <v/>
      </c>
      <c r="GB332" s="501" t="str">
        <f t="shared" si="162"/>
        <v/>
      </c>
      <c r="GC332" s="501" t="str">
        <f t="shared" si="162"/>
        <v/>
      </c>
      <c r="GD332" s="501" t="str">
        <f t="shared" si="158"/>
        <v/>
      </c>
      <c r="GE332" s="501" t="str">
        <f t="shared" si="162"/>
        <v/>
      </c>
      <c r="GF332" s="501" t="str">
        <f t="shared" si="162"/>
        <v/>
      </c>
      <c r="GG332" s="501" t="str">
        <f t="shared" si="162"/>
        <v/>
      </c>
      <c r="GH332" s="501">
        <f t="shared" si="162"/>
        <v>80</v>
      </c>
      <c r="GI332" s="501" t="str">
        <f t="shared" si="162"/>
        <v/>
      </c>
      <c r="GJ332" s="501" t="str">
        <f t="shared" si="162"/>
        <v/>
      </c>
      <c r="GK332" s="501">
        <f t="shared" si="162"/>
        <v>80</v>
      </c>
      <c r="GL332" s="501">
        <f t="shared" si="162"/>
        <v>80</v>
      </c>
      <c r="GM332" s="501">
        <f t="shared" si="162"/>
        <v>80</v>
      </c>
      <c r="GN332" s="501">
        <f t="shared" si="163"/>
        <v>320</v>
      </c>
      <c r="GO332" s="505">
        <f t="shared" si="164"/>
        <v>5.333333333333333</v>
      </c>
    </row>
    <row r="333" spans="178:197" x14ac:dyDescent="0.25">
      <c r="FV333">
        <v>329</v>
      </c>
      <c r="FW333" s="181">
        <f t="shared" si="165"/>
        <v>0.22847222222222224</v>
      </c>
      <c r="FX333" s="501" t="str">
        <f t="shared" si="161"/>
        <v/>
      </c>
      <c r="FY333" s="501" t="str">
        <f t="shared" si="162"/>
        <v/>
      </c>
      <c r="FZ333" s="501" t="str">
        <f t="shared" si="162"/>
        <v/>
      </c>
      <c r="GA333" s="501" t="str">
        <f t="shared" si="162"/>
        <v/>
      </c>
      <c r="GB333" s="501" t="str">
        <f t="shared" si="162"/>
        <v/>
      </c>
      <c r="GC333" s="501" t="str">
        <f t="shared" si="162"/>
        <v/>
      </c>
      <c r="GD333" s="501" t="str">
        <f t="shared" si="158"/>
        <v/>
      </c>
      <c r="GE333" s="501" t="str">
        <f t="shared" si="162"/>
        <v/>
      </c>
      <c r="GF333" s="501" t="str">
        <f t="shared" si="162"/>
        <v/>
      </c>
      <c r="GG333" s="501" t="str">
        <f t="shared" si="162"/>
        <v/>
      </c>
      <c r="GH333" s="501">
        <f t="shared" si="162"/>
        <v>80</v>
      </c>
      <c r="GI333" s="501" t="str">
        <f t="shared" si="162"/>
        <v/>
      </c>
      <c r="GJ333" s="501" t="str">
        <f t="shared" si="162"/>
        <v/>
      </c>
      <c r="GK333" s="501">
        <f t="shared" si="162"/>
        <v>80</v>
      </c>
      <c r="GL333" s="501">
        <f t="shared" si="162"/>
        <v>80</v>
      </c>
      <c r="GM333" s="501">
        <f t="shared" si="162"/>
        <v>80</v>
      </c>
      <c r="GN333" s="501">
        <f t="shared" si="163"/>
        <v>320</v>
      </c>
      <c r="GO333" s="505">
        <f t="shared" si="164"/>
        <v>5.333333333333333</v>
      </c>
    </row>
    <row r="334" spans="178:197" x14ac:dyDescent="0.25">
      <c r="FV334">
        <v>330</v>
      </c>
      <c r="FW334" s="181">
        <f t="shared" si="165"/>
        <v>0.22916666666666666</v>
      </c>
      <c r="FX334" s="501" t="str">
        <f t="shared" si="161"/>
        <v/>
      </c>
      <c r="FY334" s="501" t="str">
        <f t="shared" si="162"/>
        <v/>
      </c>
      <c r="FZ334" s="501" t="str">
        <f t="shared" si="162"/>
        <v/>
      </c>
      <c r="GA334" s="501" t="str">
        <f t="shared" si="162"/>
        <v/>
      </c>
      <c r="GB334" s="501" t="str">
        <f t="shared" si="162"/>
        <v/>
      </c>
      <c r="GC334" s="501" t="str">
        <f t="shared" si="162"/>
        <v/>
      </c>
      <c r="GD334" s="501" t="str">
        <f t="shared" si="158"/>
        <v/>
      </c>
      <c r="GE334" s="501" t="str">
        <f t="shared" si="162"/>
        <v/>
      </c>
      <c r="GF334" s="501" t="str">
        <f t="shared" si="162"/>
        <v/>
      </c>
      <c r="GG334" s="501" t="str">
        <f t="shared" si="162"/>
        <v/>
      </c>
      <c r="GH334" s="501">
        <f t="shared" si="162"/>
        <v>80</v>
      </c>
      <c r="GI334" s="501" t="str">
        <f t="shared" si="162"/>
        <v/>
      </c>
      <c r="GJ334" s="501" t="str">
        <f t="shared" si="162"/>
        <v/>
      </c>
      <c r="GK334" s="501">
        <f t="shared" si="162"/>
        <v>80</v>
      </c>
      <c r="GL334" s="501">
        <f t="shared" si="162"/>
        <v>80</v>
      </c>
      <c r="GM334" s="501">
        <f t="shared" si="162"/>
        <v>80</v>
      </c>
      <c r="GN334" s="501">
        <f t="shared" si="163"/>
        <v>320</v>
      </c>
      <c r="GO334" s="505">
        <f t="shared" si="164"/>
        <v>5.333333333333333</v>
      </c>
    </row>
    <row r="335" spans="178:197" x14ac:dyDescent="0.25">
      <c r="FV335">
        <v>331</v>
      </c>
      <c r="FW335" s="181">
        <f t="shared" si="165"/>
        <v>0.2298611111111111</v>
      </c>
      <c r="FX335" s="501" t="str">
        <f t="shared" si="161"/>
        <v/>
      </c>
      <c r="FY335" s="501" t="str">
        <f t="shared" si="162"/>
        <v/>
      </c>
      <c r="FZ335" s="501" t="str">
        <f t="shared" si="162"/>
        <v/>
      </c>
      <c r="GA335" s="501" t="str">
        <f t="shared" si="162"/>
        <v/>
      </c>
      <c r="GB335" s="501" t="str">
        <f t="shared" si="162"/>
        <v/>
      </c>
      <c r="GC335" s="501" t="str">
        <f t="shared" si="162"/>
        <v/>
      </c>
      <c r="GD335" s="501" t="str">
        <f t="shared" si="158"/>
        <v/>
      </c>
      <c r="GE335" s="501" t="str">
        <f t="shared" si="162"/>
        <v/>
      </c>
      <c r="GF335" s="501" t="str">
        <f t="shared" si="162"/>
        <v/>
      </c>
      <c r="GG335" s="501" t="str">
        <f t="shared" si="162"/>
        <v/>
      </c>
      <c r="GH335" s="501">
        <f t="shared" si="162"/>
        <v>80</v>
      </c>
      <c r="GI335" s="501" t="str">
        <f t="shared" si="162"/>
        <v/>
      </c>
      <c r="GJ335" s="501" t="str">
        <f t="shared" si="162"/>
        <v/>
      </c>
      <c r="GK335" s="501">
        <f t="shared" si="162"/>
        <v>80</v>
      </c>
      <c r="GL335" s="501">
        <f t="shared" si="162"/>
        <v>80</v>
      </c>
      <c r="GM335" s="501">
        <f t="shared" si="162"/>
        <v>80</v>
      </c>
      <c r="GN335" s="501">
        <f t="shared" si="163"/>
        <v>320</v>
      </c>
      <c r="GO335" s="505">
        <f t="shared" si="164"/>
        <v>5.333333333333333</v>
      </c>
    </row>
    <row r="336" spans="178:197" x14ac:dyDescent="0.25">
      <c r="FV336">
        <v>332</v>
      </c>
      <c r="FW336" s="181">
        <f t="shared" si="165"/>
        <v>0.23055555555555557</v>
      </c>
      <c r="FX336" s="501" t="str">
        <f t="shared" si="161"/>
        <v/>
      </c>
      <c r="FY336" s="501" t="str">
        <f t="shared" si="162"/>
        <v/>
      </c>
      <c r="FZ336" s="501" t="str">
        <f t="shared" si="162"/>
        <v/>
      </c>
      <c r="GA336" s="501" t="str">
        <f t="shared" si="162"/>
        <v/>
      </c>
      <c r="GB336" s="501" t="str">
        <f t="shared" si="162"/>
        <v/>
      </c>
      <c r="GC336" s="501" t="str">
        <f t="shared" si="162"/>
        <v/>
      </c>
      <c r="GD336" s="501" t="str">
        <f t="shared" si="158"/>
        <v/>
      </c>
      <c r="GE336" s="501" t="str">
        <f t="shared" si="162"/>
        <v/>
      </c>
      <c r="GF336" s="501" t="str">
        <f t="shared" si="162"/>
        <v/>
      </c>
      <c r="GG336" s="501" t="str">
        <f t="shared" si="162"/>
        <v/>
      </c>
      <c r="GH336" s="501">
        <f t="shared" si="162"/>
        <v>80</v>
      </c>
      <c r="GI336" s="501" t="str">
        <f t="shared" si="162"/>
        <v/>
      </c>
      <c r="GJ336" s="501" t="str">
        <f t="shared" si="162"/>
        <v/>
      </c>
      <c r="GK336" s="501">
        <f t="shared" si="162"/>
        <v>80</v>
      </c>
      <c r="GL336" s="501">
        <f t="shared" si="162"/>
        <v>80</v>
      </c>
      <c r="GM336" s="501">
        <f t="shared" si="162"/>
        <v>80</v>
      </c>
      <c r="GN336" s="501">
        <f t="shared" si="163"/>
        <v>320</v>
      </c>
      <c r="GO336" s="505">
        <f t="shared" si="164"/>
        <v>5.333333333333333</v>
      </c>
    </row>
    <row r="337" spans="178:197" x14ac:dyDescent="0.25">
      <c r="FV337">
        <v>333</v>
      </c>
      <c r="FW337" s="181">
        <f t="shared" si="165"/>
        <v>0.23125000000000001</v>
      </c>
      <c r="FX337" s="501" t="str">
        <f t="shared" si="161"/>
        <v/>
      </c>
      <c r="FY337" s="501" t="str">
        <f t="shared" si="162"/>
        <v/>
      </c>
      <c r="FZ337" s="501" t="str">
        <f t="shared" si="162"/>
        <v/>
      </c>
      <c r="GA337" s="501" t="str">
        <f t="shared" si="162"/>
        <v/>
      </c>
      <c r="GB337" s="501" t="str">
        <f t="shared" si="162"/>
        <v/>
      </c>
      <c r="GC337" s="501" t="str">
        <f t="shared" si="162"/>
        <v/>
      </c>
      <c r="GD337" s="501" t="str">
        <f t="shared" si="158"/>
        <v/>
      </c>
      <c r="GE337" s="501" t="str">
        <f t="shared" si="162"/>
        <v/>
      </c>
      <c r="GF337" s="501" t="str">
        <f t="shared" si="162"/>
        <v/>
      </c>
      <c r="GG337" s="501" t="str">
        <f t="shared" si="162"/>
        <v/>
      </c>
      <c r="GH337" s="501">
        <f t="shared" si="162"/>
        <v>80</v>
      </c>
      <c r="GI337" s="501" t="str">
        <f t="shared" si="162"/>
        <v/>
      </c>
      <c r="GJ337" s="501" t="str">
        <f t="shared" si="162"/>
        <v/>
      </c>
      <c r="GK337" s="501">
        <f t="shared" si="162"/>
        <v>80</v>
      </c>
      <c r="GL337" s="501">
        <f t="shared" si="162"/>
        <v>80</v>
      </c>
      <c r="GM337" s="501">
        <f t="shared" si="162"/>
        <v>80</v>
      </c>
      <c r="GN337" s="501">
        <f t="shared" si="163"/>
        <v>320</v>
      </c>
      <c r="GO337" s="505">
        <f t="shared" si="164"/>
        <v>5.333333333333333</v>
      </c>
    </row>
    <row r="338" spans="178:197" x14ac:dyDescent="0.25">
      <c r="FV338">
        <v>334</v>
      </c>
      <c r="FW338" s="181">
        <f t="shared" si="165"/>
        <v>0.23194444444444443</v>
      </c>
      <c r="FX338" s="501" t="str">
        <f t="shared" si="161"/>
        <v/>
      </c>
      <c r="FY338" s="501" t="str">
        <f t="shared" si="162"/>
        <v/>
      </c>
      <c r="FZ338" s="501" t="str">
        <f t="shared" si="162"/>
        <v/>
      </c>
      <c r="GA338" s="501" t="str">
        <f t="shared" si="162"/>
        <v/>
      </c>
      <c r="GB338" s="501" t="str">
        <f t="shared" si="162"/>
        <v/>
      </c>
      <c r="GC338" s="501" t="str">
        <f t="shared" si="162"/>
        <v/>
      </c>
      <c r="GD338" s="501" t="str">
        <f t="shared" si="158"/>
        <v/>
      </c>
      <c r="GE338" s="501" t="str">
        <f t="shared" si="162"/>
        <v/>
      </c>
      <c r="GF338" s="501" t="str">
        <f t="shared" si="162"/>
        <v/>
      </c>
      <c r="GG338" s="501" t="str">
        <f t="shared" si="162"/>
        <v/>
      </c>
      <c r="GH338" s="501">
        <f t="shared" si="162"/>
        <v>80</v>
      </c>
      <c r="GI338" s="501" t="str">
        <f t="shared" si="162"/>
        <v/>
      </c>
      <c r="GJ338" s="501" t="str">
        <f t="shared" si="162"/>
        <v/>
      </c>
      <c r="GK338" s="501">
        <f t="shared" si="162"/>
        <v>80</v>
      </c>
      <c r="GL338" s="501">
        <f t="shared" si="162"/>
        <v>80</v>
      </c>
      <c r="GM338" s="501">
        <f t="shared" si="162"/>
        <v>80</v>
      </c>
      <c r="GN338" s="501">
        <f t="shared" si="163"/>
        <v>320</v>
      </c>
      <c r="GO338" s="505">
        <f t="shared" si="164"/>
        <v>5.333333333333333</v>
      </c>
    </row>
    <row r="339" spans="178:197" x14ac:dyDescent="0.25">
      <c r="FV339">
        <v>335</v>
      </c>
      <c r="FW339" s="181">
        <f t="shared" si="165"/>
        <v>0.2326388888888889</v>
      </c>
      <c r="FX339" s="501" t="str">
        <f t="shared" si="161"/>
        <v/>
      </c>
      <c r="FY339" s="501" t="str">
        <f t="shared" si="162"/>
        <v/>
      </c>
      <c r="FZ339" s="501" t="str">
        <f t="shared" si="162"/>
        <v/>
      </c>
      <c r="GA339" s="501" t="str">
        <f t="shared" si="162"/>
        <v/>
      </c>
      <c r="GB339" s="501" t="str">
        <f t="shared" si="162"/>
        <v/>
      </c>
      <c r="GC339" s="501" t="str">
        <f t="shared" si="162"/>
        <v/>
      </c>
      <c r="GD339" s="501" t="str">
        <f t="shared" si="158"/>
        <v/>
      </c>
      <c r="GE339" s="501" t="str">
        <f t="shared" si="162"/>
        <v/>
      </c>
      <c r="GF339" s="501" t="str">
        <f t="shared" si="162"/>
        <v/>
      </c>
      <c r="GG339" s="501" t="str">
        <f t="shared" si="162"/>
        <v/>
      </c>
      <c r="GH339" s="501">
        <f t="shared" si="162"/>
        <v>80</v>
      </c>
      <c r="GI339" s="501" t="str">
        <f t="shared" si="162"/>
        <v/>
      </c>
      <c r="GJ339" s="501" t="str">
        <f t="shared" si="162"/>
        <v/>
      </c>
      <c r="GK339" s="501">
        <f t="shared" si="162"/>
        <v>80</v>
      </c>
      <c r="GL339" s="501" t="str">
        <f t="shared" si="162"/>
        <v/>
      </c>
      <c r="GM339" s="501">
        <f t="shared" ref="FY339:GM356" si="166">IF(AND(OR($FW339&gt;INDEX($FT$4:$FT$19,MATCH(GM$3,$FO$4:$FO$19,0)),$FW339=INDEX($FT$4:$FT$19,MATCH(GM$3,$FO$4:$FO$19,0))),$FW339+(0.000000001/60/24)&lt;INDEX($FU$4:$FU$19,MATCH(GM$3,$FO$4:$FO$19,0))),80,"")</f>
        <v>80</v>
      </c>
      <c r="GN339" s="501">
        <f t="shared" si="163"/>
        <v>240</v>
      </c>
      <c r="GO339" s="505">
        <f t="shared" si="164"/>
        <v>4</v>
      </c>
    </row>
    <row r="340" spans="178:197" x14ac:dyDescent="0.25">
      <c r="FV340">
        <v>336</v>
      </c>
      <c r="FW340" s="181">
        <f t="shared" si="165"/>
        <v>0.23333333333333334</v>
      </c>
      <c r="FX340" s="501" t="str">
        <f t="shared" si="161"/>
        <v/>
      </c>
      <c r="FY340" s="501" t="str">
        <f t="shared" si="166"/>
        <v/>
      </c>
      <c r="FZ340" s="501" t="str">
        <f t="shared" si="166"/>
        <v/>
      </c>
      <c r="GA340" s="501" t="str">
        <f t="shared" si="166"/>
        <v/>
      </c>
      <c r="GB340" s="501" t="str">
        <f t="shared" si="166"/>
        <v/>
      </c>
      <c r="GC340" s="501" t="str">
        <f t="shared" si="166"/>
        <v/>
      </c>
      <c r="GD340" s="501" t="str">
        <f t="shared" ref="GD340:GD403" si="167">IF(AND(OR($FW340&gt;INDEX($FT$4:$FT$19,MATCH(GD$3,$FO$4:$FO$19,0)),$FW340=INDEX($FT$4:$FT$19,MATCH(GD$3,$FO$4:$FO$19,0))),$FW340+(0.000000001/60/24)&lt;INDEX($FU$4:$FU$19,MATCH(GD$3,$FO$4:$FO$19,0))),80,"")</f>
        <v/>
      </c>
      <c r="GE340" s="501" t="str">
        <f t="shared" si="166"/>
        <v/>
      </c>
      <c r="GF340" s="501" t="str">
        <f t="shared" si="166"/>
        <v/>
      </c>
      <c r="GG340" s="501" t="str">
        <f t="shared" si="166"/>
        <v/>
      </c>
      <c r="GH340" s="501">
        <f t="shared" si="166"/>
        <v>80</v>
      </c>
      <c r="GI340" s="501" t="str">
        <f t="shared" si="166"/>
        <v/>
      </c>
      <c r="GJ340" s="501" t="str">
        <f t="shared" si="166"/>
        <v/>
      </c>
      <c r="GK340" s="501">
        <f t="shared" si="166"/>
        <v>80</v>
      </c>
      <c r="GL340" s="501" t="str">
        <f t="shared" si="166"/>
        <v/>
      </c>
      <c r="GM340" s="501">
        <f t="shared" si="166"/>
        <v>80</v>
      </c>
      <c r="GN340" s="501">
        <f t="shared" si="163"/>
        <v>240</v>
      </c>
      <c r="GO340" s="505">
        <f t="shared" si="164"/>
        <v>4</v>
      </c>
    </row>
    <row r="341" spans="178:197" x14ac:dyDescent="0.25">
      <c r="FV341">
        <v>337</v>
      </c>
      <c r="FW341" s="181">
        <f t="shared" si="165"/>
        <v>0.23402777777777778</v>
      </c>
      <c r="FX341" s="501" t="str">
        <f t="shared" si="161"/>
        <v/>
      </c>
      <c r="FY341" s="501" t="str">
        <f t="shared" si="166"/>
        <v/>
      </c>
      <c r="FZ341" s="501" t="str">
        <f t="shared" si="166"/>
        <v/>
      </c>
      <c r="GA341" s="501" t="str">
        <f t="shared" si="166"/>
        <v/>
      </c>
      <c r="GB341" s="501" t="str">
        <f t="shared" si="166"/>
        <v/>
      </c>
      <c r="GC341" s="501" t="str">
        <f t="shared" si="166"/>
        <v/>
      </c>
      <c r="GD341" s="501" t="str">
        <f t="shared" si="167"/>
        <v/>
      </c>
      <c r="GE341" s="501" t="str">
        <f t="shared" si="166"/>
        <v/>
      </c>
      <c r="GF341" s="501" t="str">
        <f t="shared" si="166"/>
        <v/>
      </c>
      <c r="GG341" s="501" t="str">
        <f t="shared" si="166"/>
        <v/>
      </c>
      <c r="GH341" s="501">
        <f t="shared" si="166"/>
        <v>80</v>
      </c>
      <c r="GI341" s="501" t="str">
        <f t="shared" si="166"/>
        <v/>
      </c>
      <c r="GJ341" s="501" t="str">
        <f t="shared" si="166"/>
        <v/>
      </c>
      <c r="GK341" s="501">
        <f t="shared" si="166"/>
        <v>80</v>
      </c>
      <c r="GL341" s="501" t="str">
        <f t="shared" si="166"/>
        <v/>
      </c>
      <c r="GM341" s="501">
        <f t="shared" si="166"/>
        <v>80</v>
      </c>
      <c r="GN341" s="501">
        <f t="shared" si="163"/>
        <v>240</v>
      </c>
      <c r="GO341" s="505">
        <f t="shared" si="164"/>
        <v>4</v>
      </c>
    </row>
    <row r="342" spans="178:197" x14ac:dyDescent="0.25">
      <c r="FV342">
        <v>338</v>
      </c>
      <c r="FW342" s="181">
        <f t="shared" si="165"/>
        <v>0.23472222222222222</v>
      </c>
      <c r="FX342" s="501" t="str">
        <f t="shared" si="161"/>
        <v/>
      </c>
      <c r="FY342" s="501" t="str">
        <f t="shared" si="166"/>
        <v/>
      </c>
      <c r="FZ342" s="501" t="str">
        <f t="shared" si="166"/>
        <v/>
      </c>
      <c r="GA342" s="501" t="str">
        <f t="shared" si="166"/>
        <v/>
      </c>
      <c r="GB342" s="501" t="str">
        <f t="shared" si="166"/>
        <v/>
      </c>
      <c r="GC342" s="501" t="str">
        <f t="shared" si="166"/>
        <v/>
      </c>
      <c r="GD342" s="501" t="str">
        <f t="shared" si="167"/>
        <v/>
      </c>
      <c r="GE342" s="501" t="str">
        <f t="shared" si="166"/>
        <v/>
      </c>
      <c r="GF342" s="501" t="str">
        <f t="shared" si="166"/>
        <v/>
      </c>
      <c r="GG342" s="501" t="str">
        <f t="shared" si="166"/>
        <v/>
      </c>
      <c r="GH342" s="501">
        <f t="shared" si="166"/>
        <v>80</v>
      </c>
      <c r="GI342" s="501" t="str">
        <f t="shared" si="166"/>
        <v/>
      </c>
      <c r="GJ342" s="501" t="str">
        <f t="shared" si="166"/>
        <v/>
      </c>
      <c r="GK342" s="501">
        <f t="shared" si="166"/>
        <v>80</v>
      </c>
      <c r="GL342" s="501" t="str">
        <f t="shared" si="166"/>
        <v/>
      </c>
      <c r="GM342" s="501">
        <f t="shared" si="166"/>
        <v>80</v>
      </c>
      <c r="GN342" s="501">
        <f t="shared" si="163"/>
        <v>240</v>
      </c>
      <c r="GO342" s="505">
        <f t="shared" si="164"/>
        <v>4</v>
      </c>
    </row>
    <row r="343" spans="178:197" x14ac:dyDescent="0.25">
      <c r="FV343">
        <v>339</v>
      </c>
      <c r="FW343" s="181">
        <f t="shared" si="165"/>
        <v>0.23541666666666666</v>
      </c>
      <c r="FX343" s="501" t="str">
        <f t="shared" si="161"/>
        <v/>
      </c>
      <c r="FY343" s="501" t="str">
        <f t="shared" si="166"/>
        <v/>
      </c>
      <c r="FZ343" s="501" t="str">
        <f t="shared" si="166"/>
        <v/>
      </c>
      <c r="GA343" s="501" t="str">
        <f t="shared" si="166"/>
        <v/>
      </c>
      <c r="GB343" s="501" t="str">
        <f t="shared" si="166"/>
        <v/>
      </c>
      <c r="GC343" s="501" t="str">
        <f t="shared" si="166"/>
        <v/>
      </c>
      <c r="GD343" s="501" t="str">
        <f t="shared" si="167"/>
        <v/>
      </c>
      <c r="GE343" s="501" t="str">
        <f t="shared" si="166"/>
        <v/>
      </c>
      <c r="GF343" s="501" t="str">
        <f t="shared" si="166"/>
        <v/>
      </c>
      <c r="GG343" s="501" t="str">
        <f t="shared" si="166"/>
        <v/>
      </c>
      <c r="GH343" s="501">
        <f t="shared" si="166"/>
        <v>80</v>
      </c>
      <c r="GI343" s="501" t="str">
        <f t="shared" si="166"/>
        <v/>
      </c>
      <c r="GJ343" s="501" t="str">
        <f t="shared" si="166"/>
        <v/>
      </c>
      <c r="GK343" s="501">
        <f t="shared" si="166"/>
        <v>80</v>
      </c>
      <c r="GL343" s="501" t="str">
        <f t="shared" si="166"/>
        <v/>
      </c>
      <c r="GM343" s="501" t="str">
        <f t="shared" si="166"/>
        <v/>
      </c>
      <c r="GN343" s="501">
        <f t="shared" si="163"/>
        <v>160</v>
      </c>
      <c r="GO343" s="505">
        <f t="shared" si="164"/>
        <v>2.6666666666666665</v>
      </c>
    </row>
    <row r="344" spans="178:197" x14ac:dyDescent="0.25">
      <c r="FV344">
        <v>340</v>
      </c>
      <c r="FW344" s="181">
        <f t="shared" si="165"/>
        <v>0.2361111111111111</v>
      </c>
      <c r="FX344" s="501" t="str">
        <f t="shared" si="161"/>
        <v/>
      </c>
      <c r="FY344" s="501" t="str">
        <f t="shared" si="166"/>
        <v/>
      </c>
      <c r="FZ344" s="501" t="str">
        <f t="shared" si="166"/>
        <v/>
      </c>
      <c r="GA344" s="501" t="str">
        <f t="shared" si="166"/>
        <v/>
      </c>
      <c r="GB344" s="501" t="str">
        <f t="shared" si="166"/>
        <v/>
      </c>
      <c r="GC344" s="501" t="str">
        <f t="shared" si="166"/>
        <v/>
      </c>
      <c r="GD344" s="501" t="str">
        <f t="shared" si="167"/>
        <v/>
      </c>
      <c r="GE344" s="501" t="str">
        <f t="shared" si="166"/>
        <v/>
      </c>
      <c r="GF344" s="501" t="str">
        <f t="shared" si="166"/>
        <v/>
      </c>
      <c r="GG344" s="501" t="str">
        <f t="shared" si="166"/>
        <v/>
      </c>
      <c r="GH344" s="501">
        <f t="shared" si="166"/>
        <v>80</v>
      </c>
      <c r="GI344" s="501" t="str">
        <f t="shared" si="166"/>
        <v/>
      </c>
      <c r="GJ344" s="501" t="str">
        <f t="shared" si="166"/>
        <v/>
      </c>
      <c r="GK344" s="501" t="str">
        <f t="shared" si="166"/>
        <v/>
      </c>
      <c r="GL344" s="501" t="str">
        <f t="shared" si="166"/>
        <v/>
      </c>
      <c r="GM344" s="501" t="str">
        <f t="shared" si="166"/>
        <v/>
      </c>
      <c r="GN344" s="501">
        <f t="shared" si="163"/>
        <v>80</v>
      </c>
      <c r="GO344" s="505">
        <f t="shared" si="164"/>
        <v>1.3333333333333333</v>
      </c>
    </row>
    <row r="345" spans="178:197" x14ac:dyDescent="0.25">
      <c r="FV345">
        <v>341</v>
      </c>
      <c r="FW345" s="181">
        <f t="shared" si="165"/>
        <v>0.23680555555555557</v>
      </c>
      <c r="FX345" s="501" t="str">
        <f t="shared" si="161"/>
        <v/>
      </c>
      <c r="FY345" s="501" t="str">
        <f t="shared" si="166"/>
        <v/>
      </c>
      <c r="FZ345" s="501" t="str">
        <f t="shared" si="166"/>
        <v/>
      </c>
      <c r="GA345" s="501" t="str">
        <f t="shared" si="166"/>
        <v/>
      </c>
      <c r="GB345" s="501" t="str">
        <f t="shared" si="166"/>
        <v/>
      </c>
      <c r="GC345" s="501" t="str">
        <f t="shared" si="166"/>
        <v/>
      </c>
      <c r="GD345" s="501" t="str">
        <f t="shared" si="167"/>
        <v/>
      </c>
      <c r="GE345" s="501" t="str">
        <f t="shared" si="166"/>
        <v/>
      </c>
      <c r="GF345" s="501" t="str">
        <f t="shared" si="166"/>
        <v/>
      </c>
      <c r="GG345" s="501" t="str">
        <f t="shared" si="166"/>
        <v/>
      </c>
      <c r="GH345" s="501" t="str">
        <f t="shared" si="166"/>
        <v/>
      </c>
      <c r="GI345" s="501" t="str">
        <f t="shared" si="166"/>
        <v/>
      </c>
      <c r="GJ345" s="501" t="str">
        <f t="shared" si="166"/>
        <v/>
      </c>
      <c r="GK345" s="501" t="str">
        <f t="shared" si="166"/>
        <v/>
      </c>
      <c r="GL345" s="501" t="str">
        <f t="shared" si="166"/>
        <v/>
      </c>
      <c r="GM345" s="501" t="str">
        <f t="shared" si="166"/>
        <v/>
      </c>
      <c r="GN345" s="501">
        <f t="shared" si="163"/>
        <v>0</v>
      </c>
      <c r="GO345" s="505">
        <f t="shared" si="164"/>
        <v>0</v>
      </c>
    </row>
    <row r="346" spans="178:197" x14ac:dyDescent="0.25">
      <c r="FV346">
        <v>342</v>
      </c>
      <c r="FW346" s="181">
        <f t="shared" si="165"/>
        <v>0.23749999999999999</v>
      </c>
      <c r="FX346" s="501" t="str">
        <f t="shared" si="161"/>
        <v/>
      </c>
      <c r="FY346" s="501" t="str">
        <f t="shared" si="166"/>
        <v/>
      </c>
      <c r="FZ346" s="501" t="str">
        <f t="shared" si="166"/>
        <v/>
      </c>
      <c r="GA346" s="501" t="str">
        <f t="shared" si="166"/>
        <v/>
      </c>
      <c r="GB346" s="501" t="str">
        <f t="shared" si="166"/>
        <v/>
      </c>
      <c r="GC346" s="501" t="str">
        <f t="shared" si="166"/>
        <v/>
      </c>
      <c r="GD346" s="501" t="str">
        <f t="shared" si="167"/>
        <v/>
      </c>
      <c r="GE346" s="501" t="str">
        <f t="shared" si="166"/>
        <v/>
      </c>
      <c r="GF346" s="501" t="str">
        <f t="shared" si="166"/>
        <v/>
      </c>
      <c r="GG346" s="501" t="str">
        <f t="shared" si="166"/>
        <v/>
      </c>
      <c r="GH346" s="501" t="str">
        <f t="shared" si="166"/>
        <v/>
      </c>
      <c r="GI346" s="501" t="str">
        <f t="shared" si="166"/>
        <v/>
      </c>
      <c r="GJ346" s="501" t="str">
        <f t="shared" si="166"/>
        <v/>
      </c>
      <c r="GK346" s="501" t="str">
        <f t="shared" si="166"/>
        <v/>
      </c>
      <c r="GL346" s="501" t="str">
        <f t="shared" si="166"/>
        <v/>
      </c>
      <c r="GM346" s="501" t="str">
        <f t="shared" si="166"/>
        <v/>
      </c>
      <c r="GN346" s="501">
        <f t="shared" si="163"/>
        <v>0</v>
      </c>
      <c r="GO346" s="505">
        <f t="shared" si="164"/>
        <v>0</v>
      </c>
    </row>
    <row r="347" spans="178:197" x14ac:dyDescent="0.25">
      <c r="FV347">
        <v>343</v>
      </c>
      <c r="FW347" s="181">
        <f t="shared" si="165"/>
        <v>0.23819444444444443</v>
      </c>
      <c r="FX347" s="501" t="str">
        <f t="shared" si="161"/>
        <v/>
      </c>
      <c r="FY347" s="501" t="str">
        <f t="shared" si="166"/>
        <v/>
      </c>
      <c r="FZ347" s="501" t="str">
        <f t="shared" si="166"/>
        <v/>
      </c>
      <c r="GA347" s="501" t="str">
        <f t="shared" si="166"/>
        <v/>
      </c>
      <c r="GB347" s="501" t="str">
        <f t="shared" si="166"/>
        <v/>
      </c>
      <c r="GC347" s="501" t="str">
        <f t="shared" si="166"/>
        <v/>
      </c>
      <c r="GD347" s="501" t="str">
        <f t="shared" si="167"/>
        <v/>
      </c>
      <c r="GE347" s="501" t="str">
        <f t="shared" si="166"/>
        <v/>
      </c>
      <c r="GF347" s="501" t="str">
        <f t="shared" si="166"/>
        <v/>
      </c>
      <c r="GG347" s="501" t="str">
        <f t="shared" si="166"/>
        <v/>
      </c>
      <c r="GH347" s="501" t="str">
        <f t="shared" si="166"/>
        <v/>
      </c>
      <c r="GI347" s="501" t="str">
        <f t="shared" si="166"/>
        <v/>
      </c>
      <c r="GJ347" s="501" t="str">
        <f t="shared" si="166"/>
        <v/>
      </c>
      <c r="GK347" s="501" t="str">
        <f t="shared" si="166"/>
        <v/>
      </c>
      <c r="GL347" s="501" t="str">
        <f t="shared" si="166"/>
        <v/>
      </c>
      <c r="GM347" s="501" t="str">
        <f t="shared" si="166"/>
        <v/>
      </c>
      <c r="GN347" s="501">
        <f t="shared" si="163"/>
        <v>0</v>
      </c>
      <c r="GO347" s="505">
        <f t="shared" si="164"/>
        <v>0</v>
      </c>
    </row>
    <row r="348" spans="178:197" x14ac:dyDescent="0.25">
      <c r="FV348">
        <v>344</v>
      </c>
      <c r="FW348" s="181">
        <f t="shared" si="165"/>
        <v>0.2388888888888889</v>
      </c>
      <c r="FX348" s="501" t="str">
        <f t="shared" si="161"/>
        <v/>
      </c>
      <c r="FY348" s="501" t="str">
        <f t="shared" si="166"/>
        <v/>
      </c>
      <c r="FZ348" s="501" t="str">
        <f t="shared" si="166"/>
        <v/>
      </c>
      <c r="GA348" s="501" t="str">
        <f t="shared" si="166"/>
        <v/>
      </c>
      <c r="GB348" s="501" t="str">
        <f t="shared" si="166"/>
        <v/>
      </c>
      <c r="GC348" s="501" t="str">
        <f t="shared" si="166"/>
        <v/>
      </c>
      <c r="GD348" s="501" t="str">
        <f t="shared" si="167"/>
        <v/>
      </c>
      <c r="GE348" s="501" t="str">
        <f t="shared" si="166"/>
        <v/>
      </c>
      <c r="GF348" s="501" t="str">
        <f t="shared" si="166"/>
        <v/>
      </c>
      <c r="GG348" s="501" t="str">
        <f t="shared" si="166"/>
        <v/>
      </c>
      <c r="GH348" s="501" t="str">
        <f t="shared" si="166"/>
        <v/>
      </c>
      <c r="GI348" s="501" t="str">
        <f t="shared" si="166"/>
        <v/>
      </c>
      <c r="GJ348" s="501" t="str">
        <f t="shared" si="166"/>
        <v/>
      </c>
      <c r="GK348" s="501" t="str">
        <f t="shared" si="166"/>
        <v/>
      </c>
      <c r="GL348" s="501" t="str">
        <f t="shared" si="166"/>
        <v/>
      </c>
      <c r="GM348" s="501" t="str">
        <f t="shared" si="166"/>
        <v/>
      </c>
      <c r="GN348" s="501">
        <f t="shared" si="163"/>
        <v>0</v>
      </c>
      <c r="GO348" s="505">
        <f t="shared" si="164"/>
        <v>0</v>
      </c>
    </row>
    <row r="349" spans="178:197" x14ac:dyDescent="0.25">
      <c r="FV349">
        <v>345</v>
      </c>
      <c r="FW349" s="181">
        <f t="shared" si="165"/>
        <v>0.23958333333333334</v>
      </c>
      <c r="FX349" s="501" t="str">
        <f t="shared" si="161"/>
        <v/>
      </c>
      <c r="FY349" s="501" t="str">
        <f t="shared" si="166"/>
        <v/>
      </c>
      <c r="FZ349" s="501" t="str">
        <f t="shared" si="166"/>
        <v/>
      </c>
      <c r="GA349" s="501" t="str">
        <f t="shared" si="166"/>
        <v/>
      </c>
      <c r="GB349" s="501" t="str">
        <f t="shared" si="166"/>
        <v/>
      </c>
      <c r="GC349" s="501" t="str">
        <f t="shared" si="166"/>
        <v/>
      </c>
      <c r="GD349" s="501" t="str">
        <f t="shared" si="167"/>
        <v/>
      </c>
      <c r="GE349" s="501" t="str">
        <f t="shared" si="166"/>
        <v/>
      </c>
      <c r="GF349" s="501" t="str">
        <f t="shared" si="166"/>
        <v/>
      </c>
      <c r="GG349" s="501" t="str">
        <f t="shared" si="166"/>
        <v/>
      </c>
      <c r="GH349" s="501" t="str">
        <f t="shared" si="166"/>
        <v/>
      </c>
      <c r="GI349" s="501" t="str">
        <f t="shared" si="166"/>
        <v/>
      </c>
      <c r="GJ349" s="501" t="str">
        <f t="shared" si="166"/>
        <v/>
      </c>
      <c r="GK349" s="501" t="str">
        <f t="shared" si="166"/>
        <v/>
      </c>
      <c r="GL349" s="501" t="str">
        <f t="shared" si="166"/>
        <v/>
      </c>
      <c r="GM349" s="501" t="str">
        <f t="shared" si="166"/>
        <v/>
      </c>
      <c r="GN349" s="501">
        <f t="shared" si="163"/>
        <v>0</v>
      </c>
      <c r="GO349" s="505">
        <f t="shared" si="164"/>
        <v>0</v>
      </c>
    </row>
    <row r="350" spans="178:197" x14ac:dyDescent="0.25">
      <c r="FV350">
        <v>346</v>
      </c>
      <c r="FW350" s="181">
        <f t="shared" si="165"/>
        <v>0.24027777777777776</v>
      </c>
      <c r="FX350" s="501" t="str">
        <f t="shared" si="161"/>
        <v/>
      </c>
      <c r="FY350" s="501" t="str">
        <f t="shared" si="166"/>
        <v/>
      </c>
      <c r="FZ350" s="501" t="str">
        <f t="shared" si="166"/>
        <v/>
      </c>
      <c r="GA350" s="501" t="str">
        <f t="shared" si="166"/>
        <v/>
      </c>
      <c r="GB350" s="501" t="str">
        <f t="shared" si="166"/>
        <v/>
      </c>
      <c r="GC350" s="501" t="str">
        <f t="shared" si="166"/>
        <v/>
      </c>
      <c r="GD350" s="501" t="str">
        <f t="shared" si="167"/>
        <v/>
      </c>
      <c r="GE350" s="501" t="str">
        <f t="shared" si="166"/>
        <v/>
      </c>
      <c r="GF350" s="501" t="str">
        <f t="shared" si="166"/>
        <v/>
      </c>
      <c r="GG350" s="501" t="str">
        <f t="shared" si="166"/>
        <v/>
      </c>
      <c r="GH350" s="501" t="str">
        <f t="shared" si="166"/>
        <v/>
      </c>
      <c r="GI350" s="501" t="str">
        <f t="shared" si="166"/>
        <v/>
      </c>
      <c r="GJ350" s="501" t="str">
        <f t="shared" si="166"/>
        <v/>
      </c>
      <c r="GK350" s="501" t="str">
        <f t="shared" si="166"/>
        <v/>
      </c>
      <c r="GL350" s="501" t="str">
        <f t="shared" si="166"/>
        <v/>
      </c>
      <c r="GM350" s="501" t="str">
        <f t="shared" si="166"/>
        <v/>
      </c>
      <c r="GN350" s="501">
        <f t="shared" si="163"/>
        <v>0</v>
      </c>
      <c r="GO350" s="505">
        <f t="shared" si="164"/>
        <v>0</v>
      </c>
    </row>
    <row r="351" spans="178:197" x14ac:dyDescent="0.25">
      <c r="FV351">
        <v>347</v>
      </c>
      <c r="FW351" s="181">
        <f t="shared" si="165"/>
        <v>0.24097222222222223</v>
      </c>
      <c r="FX351" s="501" t="str">
        <f t="shared" si="161"/>
        <v/>
      </c>
      <c r="FY351" s="501" t="str">
        <f t="shared" si="166"/>
        <v/>
      </c>
      <c r="FZ351" s="501" t="str">
        <f t="shared" si="166"/>
        <v/>
      </c>
      <c r="GA351" s="501" t="str">
        <f t="shared" si="166"/>
        <v/>
      </c>
      <c r="GB351" s="501" t="str">
        <f t="shared" si="166"/>
        <v/>
      </c>
      <c r="GC351" s="501" t="str">
        <f t="shared" si="166"/>
        <v/>
      </c>
      <c r="GD351" s="501" t="str">
        <f t="shared" si="167"/>
        <v/>
      </c>
      <c r="GE351" s="501" t="str">
        <f t="shared" si="166"/>
        <v/>
      </c>
      <c r="GF351" s="501" t="str">
        <f t="shared" si="166"/>
        <v/>
      </c>
      <c r="GG351" s="501" t="str">
        <f t="shared" si="166"/>
        <v/>
      </c>
      <c r="GH351" s="501" t="str">
        <f t="shared" si="166"/>
        <v/>
      </c>
      <c r="GI351" s="501" t="str">
        <f t="shared" si="166"/>
        <v/>
      </c>
      <c r="GJ351" s="501" t="str">
        <f t="shared" si="166"/>
        <v/>
      </c>
      <c r="GK351" s="501" t="str">
        <f t="shared" si="166"/>
        <v/>
      </c>
      <c r="GL351" s="501" t="str">
        <f t="shared" si="166"/>
        <v/>
      </c>
      <c r="GM351" s="501" t="str">
        <f t="shared" si="166"/>
        <v/>
      </c>
      <c r="GN351" s="501">
        <f t="shared" si="163"/>
        <v>0</v>
      </c>
      <c r="GO351" s="505">
        <f t="shared" si="164"/>
        <v>0</v>
      </c>
    </row>
    <row r="352" spans="178:197" x14ac:dyDescent="0.25">
      <c r="FV352">
        <v>348</v>
      </c>
      <c r="FW352" s="181">
        <f t="shared" si="165"/>
        <v>0.24166666666666667</v>
      </c>
      <c r="FX352" s="501" t="str">
        <f t="shared" si="161"/>
        <v/>
      </c>
      <c r="FY352" s="501" t="str">
        <f t="shared" si="166"/>
        <v/>
      </c>
      <c r="FZ352" s="501" t="str">
        <f t="shared" si="166"/>
        <v/>
      </c>
      <c r="GA352" s="501" t="str">
        <f t="shared" si="166"/>
        <v/>
      </c>
      <c r="GB352" s="501" t="str">
        <f t="shared" si="166"/>
        <v/>
      </c>
      <c r="GC352" s="501" t="str">
        <f t="shared" si="166"/>
        <v/>
      </c>
      <c r="GD352" s="501" t="str">
        <f t="shared" si="167"/>
        <v/>
      </c>
      <c r="GE352" s="501" t="str">
        <f t="shared" si="166"/>
        <v/>
      </c>
      <c r="GF352" s="501" t="str">
        <f t="shared" si="166"/>
        <v/>
      </c>
      <c r="GG352" s="501" t="str">
        <f t="shared" si="166"/>
        <v/>
      </c>
      <c r="GH352" s="501" t="str">
        <f t="shared" si="166"/>
        <v/>
      </c>
      <c r="GI352" s="501" t="str">
        <f t="shared" si="166"/>
        <v/>
      </c>
      <c r="GJ352" s="501" t="str">
        <f t="shared" si="166"/>
        <v/>
      </c>
      <c r="GK352" s="501" t="str">
        <f t="shared" si="166"/>
        <v/>
      </c>
      <c r="GL352" s="501" t="str">
        <f t="shared" si="166"/>
        <v/>
      </c>
      <c r="GM352" s="501" t="str">
        <f t="shared" si="166"/>
        <v/>
      </c>
      <c r="GN352" s="501">
        <f t="shared" si="163"/>
        <v>0</v>
      </c>
      <c r="GO352" s="505">
        <f t="shared" si="164"/>
        <v>0</v>
      </c>
    </row>
    <row r="353" spans="178:197" x14ac:dyDescent="0.25">
      <c r="FV353">
        <v>349</v>
      </c>
      <c r="FW353" s="181">
        <f t="shared" si="165"/>
        <v>0.24236111111111111</v>
      </c>
      <c r="FX353" s="501" t="str">
        <f t="shared" si="161"/>
        <v/>
      </c>
      <c r="FY353" s="501" t="str">
        <f t="shared" si="166"/>
        <v/>
      </c>
      <c r="FZ353" s="501" t="str">
        <f t="shared" si="166"/>
        <v/>
      </c>
      <c r="GA353" s="501" t="str">
        <f t="shared" si="166"/>
        <v/>
      </c>
      <c r="GB353" s="501" t="str">
        <f t="shared" si="166"/>
        <v/>
      </c>
      <c r="GC353" s="501" t="str">
        <f t="shared" si="166"/>
        <v/>
      </c>
      <c r="GD353" s="501" t="str">
        <f t="shared" si="167"/>
        <v/>
      </c>
      <c r="GE353" s="501" t="str">
        <f t="shared" si="166"/>
        <v/>
      </c>
      <c r="GF353" s="501" t="str">
        <f t="shared" si="166"/>
        <v/>
      </c>
      <c r="GG353" s="501" t="str">
        <f t="shared" si="166"/>
        <v/>
      </c>
      <c r="GH353" s="501" t="str">
        <f t="shared" si="166"/>
        <v/>
      </c>
      <c r="GI353" s="501" t="str">
        <f t="shared" si="166"/>
        <v/>
      </c>
      <c r="GJ353" s="501" t="str">
        <f t="shared" si="166"/>
        <v/>
      </c>
      <c r="GK353" s="501" t="str">
        <f t="shared" si="166"/>
        <v/>
      </c>
      <c r="GL353" s="501" t="str">
        <f t="shared" si="166"/>
        <v/>
      </c>
      <c r="GM353" s="501" t="str">
        <f t="shared" si="166"/>
        <v/>
      </c>
      <c r="GN353" s="501">
        <f t="shared" si="163"/>
        <v>0</v>
      </c>
      <c r="GO353" s="505">
        <f t="shared" si="164"/>
        <v>0</v>
      </c>
    </row>
    <row r="354" spans="178:197" x14ac:dyDescent="0.25">
      <c r="FV354">
        <v>350</v>
      </c>
      <c r="FW354" s="181">
        <f t="shared" si="165"/>
        <v>0.24305555555555555</v>
      </c>
      <c r="FX354" s="501" t="str">
        <f t="shared" si="161"/>
        <v/>
      </c>
      <c r="FY354" s="501" t="str">
        <f t="shared" si="166"/>
        <v/>
      </c>
      <c r="FZ354" s="501" t="str">
        <f t="shared" si="166"/>
        <v/>
      </c>
      <c r="GA354" s="501" t="str">
        <f t="shared" si="166"/>
        <v/>
      </c>
      <c r="GB354" s="501" t="str">
        <f t="shared" si="166"/>
        <v/>
      </c>
      <c r="GC354" s="501" t="str">
        <f t="shared" si="166"/>
        <v/>
      </c>
      <c r="GD354" s="501" t="str">
        <f t="shared" si="167"/>
        <v/>
      </c>
      <c r="GE354" s="501" t="str">
        <f t="shared" si="166"/>
        <v/>
      </c>
      <c r="GF354" s="501" t="str">
        <f t="shared" si="166"/>
        <v/>
      </c>
      <c r="GG354" s="501" t="str">
        <f t="shared" si="166"/>
        <v/>
      </c>
      <c r="GH354" s="501" t="str">
        <f t="shared" si="166"/>
        <v/>
      </c>
      <c r="GI354" s="501" t="str">
        <f t="shared" si="166"/>
        <v/>
      </c>
      <c r="GJ354" s="501" t="str">
        <f t="shared" si="166"/>
        <v/>
      </c>
      <c r="GK354" s="501" t="str">
        <f t="shared" si="166"/>
        <v/>
      </c>
      <c r="GL354" s="501" t="str">
        <f t="shared" si="166"/>
        <v/>
      </c>
      <c r="GM354" s="501" t="str">
        <f t="shared" si="166"/>
        <v/>
      </c>
      <c r="GN354" s="501">
        <f t="shared" si="163"/>
        <v>0</v>
      </c>
      <c r="GO354" s="505">
        <f t="shared" si="164"/>
        <v>0</v>
      </c>
    </row>
    <row r="355" spans="178:197" x14ac:dyDescent="0.25">
      <c r="FV355">
        <v>351</v>
      </c>
      <c r="FW355" s="181">
        <f t="shared" si="165"/>
        <v>0.24374999999999999</v>
      </c>
      <c r="FX355" s="501" t="str">
        <f t="shared" si="161"/>
        <v/>
      </c>
      <c r="FY355" s="501" t="str">
        <f t="shared" si="166"/>
        <v/>
      </c>
      <c r="FZ355" s="501" t="str">
        <f t="shared" si="166"/>
        <v/>
      </c>
      <c r="GA355" s="501" t="str">
        <f t="shared" si="166"/>
        <v/>
      </c>
      <c r="GB355" s="501" t="str">
        <f t="shared" si="166"/>
        <v/>
      </c>
      <c r="GC355" s="501" t="str">
        <f t="shared" si="166"/>
        <v/>
      </c>
      <c r="GD355" s="501" t="str">
        <f t="shared" si="167"/>
        <v/>
      </c>
      <c r="GE355" s="501" t="str">
        <f t="shared" si="166"/>
        <v/>
      </c>
      <c r="GF355" s="501" t="str">
        <f t="shared" si="166"/>
        <v/>
      </c>
      <c r="GG355" s="501" t="str">
        <f t="shared" si="166"/>
        <v/>
      </c>
      <c r="GH355" s="501" t="str">
        <f t="shared" si="166"/>
        <v/>
      </c>
      <c r="GI355" s="501" t="str">
        <f t="shared" si="166"/>
        <v/>
      </c>
      <c r="GJ355" s="501" t="str">
        <f t="shared" si="166"/>
        <v/>
      </c>
      <c r="GK355" s="501" t="str">
        <f t="shared" si="166"/>
        <v/>
      </c>
      <c r="GL355" s="501" t="str">
        <f t="shared" si="166"/>
        <v/>
      </c>
      <c r="GM355" s="501" t="str">
        <f t="shared" si="166"/>
        <v/>
      </c>
      <c r="GN355" s="501">
        <f t="shared" si="163"/>
        <v>0</v>
      </c>
      <c r="GO355" s="505">
        <f t="shared" si="164"/>
        <v>0</v>
      </c>
    </row>
    <row r="356" spans="178:197" x14ac:dyDescent="0.25">
      <c r="FV356">
        <v>352</v>
      </c>
      <c r="FW356" s="181">
        <f t="shared" si="165"/>
        <v>0.24444444444444444</v>
      </c>
      <c r="FX356" s="501" t="str">
        <f t="shared" si="161"/>
        <v/>
      </c>
      <c r="FY356" s="501" t="str">
        <f t="shared" si="166"/>
        <v/>
      </c>
      <c r="FZ356" s="501" t="str">
        <f t="shared" si="166"/>
        <v/>
      </c>
      <c r="GA356" s="501" t="str">
        <f t="shared" si="166"/>
        <v/>
      </c>
      <c r="GB356" s="501" t="str">
        <f t="shared" si="166"/>
        <v/>
      </c>
      <c r="GC356" s="501" t="str">
        <f t="shared" si="166"/>
        <v/>
      </c>
      <c r="GD356" s="501" t="str">
        <f t="shared" si="167"/>
        <v/>
      </c>
      <c r="GE356" s="501" t="str">
        <f t="shared" si="166"/>
        <v/>
      </c>
      <c r="GF356" s="501" t="str">
        <f t="shared" si="166"/>
        <v/>
      </c>
      <c r="GG356" s="501" t="str">
        <f t="shared" si="166"/>
        <v/>
      </c>
      <c r="GH356" s="501" t="str">
        <f t="shared" si="166"/>
        <v/>
      </c>
      <c r="GI356" s="501" t="str">
        <f t="shared" si="166"/>
        <v/>
      </c>
      <c r="GJ356" s="501" t="str">
        <f t="shared" si="166"/>
        <v/>
      </c>
      <c r="GK356" s="501" t="str">
        <f t="shared" si="166"/>
        <v/>
      </c>
      <c r="GL356" s="501" t="str">
        <f t="shared" si="166"/>
        <v/>
      </c>
      <c r="GM356" s="501" t="str">
        <f t="shared" ref="FY356:GM373" si="168">IF(AND(OR($FW356&gt;INDEX($FT$4:$FT$19,MATCH(GM$3,$FO$4:$FO$19,0)),$FW356=INDEX($FT$4:$FT$19,MATCH(GM$3,$FO$4:$FO$19,0))),$FW356+(0.000000001/60/24)&lt;INDEX($FU$4:$FU$19,MATCH(GM$3,$FO$4:$FO$19,0))),80,"")</f>
        <v/>
      </c>
      <c r="GN356" s="501">
        <f t="shared" si="163"/>
        <v>0</v>
      </c>
      <c r="GO356" s="505">
        <f t="shared" si="164"/>
        <v>0</v>
      </c>
    </row>
    <row r="357" spans="178:197" x14ac:dyDescent="0.25">
      <c r="FV357">
        <v>353</v>
      </c>
      <c r="FW357" s="181">
        <f t="shared" si="165"/>
        <v>0.24513888888888891</v>
      </c>
      <c r="FX357" s="501" t="str">
        <f t="shared" si="161"/>
        <v/>
      </c>
      <c r="FY357" s="501" t="str">
        <f t="shared" si="168"/>
        <v/>
      </c>
      <c r="FZ357" s="501" t="str">
        <f t="shared" si="168"/>
        <v/>
      </c>
      <c r="GA357" s="501" t="str">
        <f t="shared" si="168"/>
        <v/>
      </c>
      <c r="GB357" s="501" t="str">
        <f t="shared" si="168"/>
        <v/>
      </c>
      <c r="GC357" s="501" t="str">
        <f t="shared" si="168"/>
        <v/>
      </c>
      <c r="GD357" s="501" t="str">
        <f t="shared" si="167"/>
        <v/>
      </c>
      <c r="GE357" s="501" t="str">
        <f t="shared" si="168"/>
        <v/>
      </c>
      <c r="GF357" s="501" t="str">
        <f t="shared" si="168"/>
        <v/>
      </c>
      <c r="GG357" s="501" t="str">
        <f t="shared" si="168"/>
        <v/>
      </c>
      <c r="GH357" s="501" t="str">
        <f t="shared" si="168"/>
        <v/>
      </c>
      <c r="GI357" s="501" t="str">
        <f t="shared" si="168"/>
        <v/>
      </c>
      <c r="GJ357" s="501" t="str">
        <f t="shared" si="168"/>
        <v/>
      </c>
      <c r="GK357" s="501" t="str">
        <f t="shared" si="168"/>
        <v/>
      </c>
      <c r="GL357" s="501" t="str">
        <f t="shared" si="168"/>
        <v/>
      </c>
      <c r="GM357" s="501" t="str">
        <f t="shared" si="168"/>
        <v/>
      </c>
      <c r="GN357" s="501">
        <f t="shared" si="163"/>
        <v>0</v>
      </c>
      <c r="GO357" s="505">
        <f t="shared" si="164"/>
        <v>0</v>
      </c>
    </row>
    <row r="358" spans="178:197" x14ac:dyDescent="0.25">
      <c r="FV358">
        <v>354</v>
      </c>
      <c r="FW358" s="181">
        <f t="shared" si="165"/>
        <v>0.24583333333333332</v>
      </c>
      <c r="FX358" s="501" t="str">
        <f t="shared" si="161"/>
        <v/>
      </c>
      <c r="FY358" s="501" t="str">
        <f t="shared" si="168"/>
        <v/>
      </c>
      <c r="FZ358" s="501" t="str">
        <f t="shared" si="168"/>
        <v/>
      </c>
      <c r="GA358" s="501" t="str">
        <f t="shared" si="168"/>
        <v/>
      </c>
      <c r="GB358" s="501" t="str">
        <f t="shared" si="168"/>
        <v/>
      </c>
      <c r="GC358" s="501" t="str">
        <f t="shared" si="168"/>
        <v/>
      </c>
      <c r="GD358" s="501" t="str">
        <f t="shared" si="167"/>
        <v/>
      </c>
      <c r="GE358" s="501" t="str">
        <f t="shared" si="168"/>
        <v/>
      </c>
      <c r="GF358" s="501" t="str">
        <f t="shared" si="168"/>
        <v/>
      </c>
      <c r="GG358" s="501" t="str">
        <f t="shared" si="168"/>
        <v/>
      </c>
      <c r="GH358" s="501" t="str">
        <f t="shared" si="168"/>
        <v/>
      </c>
      <c r="GI358" s="501" t="str">
        <f t="shared" si="168"/>
        <v/>
      </c>
      <c r="GJ358" s="501" t="str">
        <f t="shared" si="168"/>
        <v/>
      </c>
      <c r="GK358" s="501" t="str">
        <f t="shared" si="168"/>
        <v/>
      </c>
      <c r="GL358" s="501" t="str">
        <f t="shared" si="168"/>
        <v/>
      </c>
      <c r="GM358" s="501" t="str">
        <f t="shared" si="168"/>
        <v/>
      </c>
      <c r="GN358" s="501">
        <f t="shared" si="163"/>
        <v>0</v>
      </c>
      <c r="GO358" s="505">
        <f t="shared" si="164"/>
        <v>0</v>
      </c>
    </row>
    <row r="359" spans="178:197" x14ac:dyDescent="0.25">
      <c r="FV359">
        <v>355</v>
      </c>
      <c r="FW359" s="181">
        <f t="shared" si="165"/>
        <v>0.24652777777777776</v>
      </c>
      <c r="FX359" s="501" t="str">
        <f t="shared" si="161"/>
        <v/>
      </c>
      <c r="FY359" s="501" t="str">
        <f t="shared" si="168"/>
        <v/>
      </c>
      <c r="FZ359" s="501" t="str">
        <f t="shared" si="168"/>
        <v/>
      </c>
      <c r="GA359" s="501" t="str">
        <f t="shared" si="168"/>
        <v/>
      </c>
      <c r="GB359" s="501" t="str">
        <f t="shared" si="168"/>
        <v/>
      </c>
      <c r="GC359" s="501" t="str">
        <f t="shared" si="168"/>
        <v/>
      </c>
      <c r="GD359" s="501" t="str">
        <f t="shared" si="167"/>
        <v/>
      </c>
      <c r="GE359" s="501" t="str">
        <f t="shared" si="168"/>
        <v/>
      </c>
      <c r="GF359" s="501" t="str">
        <f t="shared" si="168"/>
        <v/>
      </c>
      <c r="GG359" s="501" t="str">
        <f t="shared" si="168"/>
        <v/>
      </c>
      <c r="GH359" s="501" t="str">
        <f t="shared" si="168"/>
        <v/>
      </c>
      <c r="GI359" s="501" t="str">
        <f t="shared" si="168"/>
        <v/>
      </c>
      <c r="GJ359" s="501" t="str">
        <f t="shared" si="168"/>
        <v/>
      </c>
      <c r="GK359" s="501" t="str">
        <f t="shared" si="168"/>
        <v/>
      </c>
      <c r="GL359" s="501" t="str">
        <f t="shared" si="168"/>
        <v/>
      </c>
      <c r="GM359" s="501" t="str">
        <f t="shared" si="168"/>
        <v/>
      </c>
      <c r="GN359" s="501">
        <f t="shared" si="163"/>
        <v>0</v>
      </c>
      <c r="GO359" s="505">
        <f t="shared" si="164"/>
        <v>0</v>
      </c>
    </row>
    <row r="360" spans="178:197" x14ac:dyDescent="0.25">
      <c r="FV360">
        <v>356</v>
      </c>
      <c r="FW360" s="181">
        <f t="shared" si="165"/>
        <v>0.24722222222222223</v>
      </c>
      <c r="FX360" s="501" t="str">
        <f t="shared" si="161"/>
        <v/>
      </c>
      <c r="FY360" s="501" t="str">
        <f t="shared" si="168"/>
        <v/>
      </c>
      <c r="FZ360" s="501" t="str">
        <f t="shared" si="168"/>
        <v/>
      </c>
      <c r="GA360" s="501" t="str">
        <f t="shared" si="168"/>
        <v/>
      </c>
      <c r="GB360" s="501" t="str">
        <f t="shared" si="168"/>
        <v/>
      </c>
      <c r="GC360" s="501" t="str">
        <f t="shared" si="168"/>
        <v/>
      </c>
      <c r="GD360" s="501" t="str">
        <f t="shared" si="167"/>
        <v/>
      </c>
      <c r="GE360" s="501" t="str">
        <f t="shared" si="168"/>
        <v/>
      </c>
      <c r="GF360" s="501" t="str">
        <f t="shared" si="168"/>
        <v/>
      </c>
      <c r="GG360" s="501" t="str">
        <f t="shared" si="168"/>
        <v/>
      </c>
      <c r="GH360" s="501" t="str">
        <f t="shared" si="168"/>
        <v/>
      </c>
      <c r="GI360" s="501" t="str">
        <f t="shared" si="168"/>
        <v/>
      </c>
      <c r="GJ360" s="501" t="str">
        <f t="shared" si="168"/>
        <v/>
      </c>
      <c r="GK360" s="501" t="str">
        <f t="shared" si="168"/>
        <v/>
      </c>
      <c r="GL360" s="501" t="str">
        <f t="shared" si="168"/>
        <v/>
      </c>
      <c r="GM360" s="501" t="str">
        <f t="shared" si="168"/>
        <v/>
      </c>
      <c r="GN360" s="501">
        <f t="shared" si="163"/>
        <v>0</v>
      </c>
      <c r="GO360" s="505">
        <f t="shared" si="164"/>
        <v>0</v>
      </c>
    </row>
    <row r="361" spans="178:197" x14ac:dyDescent="0.25">
      <c r="FV361">
        <v>357</v>
      </c>
      <c r="FW361" s="181">
        <f t="shared" si="165"/>
        <v>0.24791666666666667</v>
      </c>
      <c r="FX361" s="501" t="str">
        <f t="shared" si="161"/>
        <v/>
      </c>
      <c r="FY361" s="501" t="str">
        <f t="shared" si="168"/>
        <v/>
      </c>
      <c r="FZ361" s="501" t="str">
        <f t="shared" si="168"/>
        <v/>
      </c>
      <c r="GA361" s="501" t="str">
        <f t="shared" si="168"/>
        <v/>
      </c>
      <c r="GB361" s="501" t="str">
        <f t="shared" si="168"/>
        <v/>
      </c>
      <c r="GC361" s="501" t="str">
        <f t="shared" si="168"/>
        <v/>
      </c>
      <c r="GD361" s="501" t="str">
        <f t="shared" si="167"/>
        <v/>
      </c>
      <c r="GE361" s="501" t="str">
        <f t="shared" si="168"/>
        <v/>
      </c>
      <c r="GF361" s="501" t="str">
        <f t="shared" si="168"/>
        <v/>
      </c>
      <c r="GG361" s="501" t="str">
        <f t="shared" si="168"/>
        <v/>
      </c>
      <c r="GH361" s="501" t="str">
        <f t="shared" si="168"/>
        <v/>
      </c>
      <c r="GI361" s="501" t="str">
        <f t="shared" si="168"/>
        <v/>
      </c>
      <c r="GJ361" s="501" t="str">
        <f t="shared" si="168"/>
        <v/>
      </c>
      <c r="GK361" s="501" t="str">
        <f t="shared" si="168"/>
        <v/>
      </c>
      <c r="GL361" s="501" t="str">
        <f t="shared" si="168"/>
        <v/>
      </c>
      <c r="GM361" s="501" t="str">
        <f t="shared" si="168"/>
        <v/>
      </c>
      <c r="GN361" s="501">
        <f t="shared" si="163"/>
        <v>0</v>
      </c>
      <c r="GO361" s="505">
        <f t="shared" si="164"/>
        <v>0</v>
      </c>
    </row>
    <row r="362" spans="178:197" x14ac:dyDescent="0.25">
      <c r="FV362">
        <v>358</v>
      </c>
      <c r="FW362" s="181">
        <f t="shared" si="165"/>
        <v>0.24861111111111109</v>
      </c>
      <c r="FX362" s="501" t="str">
        <f t="shared" si="161"/>
        <v/>
      </c>
      <c r="FY362" s="501" t="str">
        <f t="shared" si="168"/>
        <v/>
      </c>
      <c r="FZ362" s="501" t="str">
        <f t="shared" si="168"/>
        <v/>
      </c>
      <c r="GA362" s="501" t="str">
        <f t="shared" si="168"/>
        <v/>
      </c>
      <c r="GB362" s="501" t="str">
        <f t="shared" si="168"/>
        <v/>
      </c>
      <c r="GC362" s="501" t="str">
        <f t="shared" si="168"/>
        <v/>
      </c>
      <c r="GD362" s="501" t="str">
        <f t="shared" si="167"/>
        <v/>
      </c>
      <c r="GE362" s="501" t="str">
        <f t="shared" si="168"/>
        <v/>
      </c>
      <c r="GF362" s="501" t="str">
        <f t="shared" si="168"/>
        <v/>
      </c>
      <c r="GG362" s="501" t="str">
        <f t="shared" si="168"/>
        <v/>
      </c>
      <c r="GH362" s="501" t="str">
        <f t="shared" si="168"/>
        <v/>
      </c>
      <c r="GI362" s="501" t="str">
        <f t="shared" si="168"/>
        <v/>
      </c>
      <c r="GJ362" s="501" t="str">
        <f t="shared" si="168"/>
        <v/>
      </c>
      <c r="GK362" s="501" t="str">
        <f t="shared" si="168"/>
        <v/>
      </c>
      <c r="GL362" s="501" t="str">
        <f t="shared" si="168"/>
        <v/>
      </c>
      <c r="GM362" s="501" t="str">
        <f t="shared" si="168"/>
        <v/>
      </c>
      <c r="GN362" s="501">
        <f t="shared" si="163"/>
        <v>0</v>
      </c>
      <c r="GO362" s="505">
        <f t="shared" si="164"/>
        <v>0</v>
      </c>
    </row>
    <row r="363" spans="178:197" x14ac:dyDescent="0.25">
      <c r="FV363">
        <v>359</v>
      </c>
      <c r="FW363" s="181">
        <f t="shared" si="165"/>
        <v>0.24930555555555556</v>
      </c>
      <c r="FX363" s="501" t="str">
        <f t="shared" si="161"/>
        <v/>
      </c>
      <c r="FY363" s="501" t="str">
        <f t="shared" si="168"/>
        <v/>
      </c>
      <c r="FZ363" s="501" t="str">
        <f t="shared" si="168"/>
        <v/>
      </c>
      <c r="GA363" s="501" t="str">
        <f t="shared" si="168"/>
        <v/>
      </c>
      <c r="GB363" s="501" t="str">
        <f t="shared" si="168"/>
        <v/>
      </c>
      <c r="GC363" s="501" t="str">
        <f t="shared" si="168"/>
        <v/>
      </c>
      <c r="GD363" s="501" t="str">
        <f t="shared" si="167"/>
        <v/>
      </c>
      <c r="GE363" s="501" t="str">
        <f t="shared" si="168"/>
        <v/>
      </c>
      <c r="GF363" s="501" t="str">
        <f t="shared" si="168"/>
        <v/>
      </c>
      <c r="GG363" s="501" t="str">
        <f t="shared" si="168"/>
        <v/>
      </c>
      <c r="GH363" s="501" t="str">
        <f t="shared" si="168"/>
        <v/>
      </c>
      <c r="GI363" s="501" t="str">
        <f t="shared" si="168"/>
        <v/>
      </c>
      <c r="GJ363" s="501" t="str">
        <f t="shared" si="168"/>
        <v/>
      </c>
      <c r="GK363" s="501" t="str">
        <f t="shared" si="168"/>
        <v/>
      </c>
      <c r="GL363" s="501" t="str">
        <f t="shared" si="168"/>
        <v/>
      </c>
      <c r="GM363" s="501" t="str">
        <f t="shared" si="168"/>
        <v/>
      </c>
      <c r="GN363" s="501">
        <f t="shared" si="163"/>
        <v>0</v>
      </c>
      <c r="GO363" s="505">
        <f t="shared" si="164"/>
        <v>0</v>
      </c>
    </row>
    <row r="364" spans="178:197" x14ac:dyDescent="0.25">
      <c r="FV364">
        <v>360</v>
      </c>
      <c r="FW364" s="181">
        <f t="shared" si="165"/>
        <v>0.25</v>
      </c>
      <c r="FX364" s="501" t="str">
        <f t="shared" si="161"/>
        <v/>
      </c>
      <c r="FY364" s="501" t="str">
        <f t="shared" si="168"/>
        <v/>
      </c>
      <c r="FZ364" s="501" t="str">
        <f t="shared" si="168"/>
        <v/>
      </c>
      <c r="GA364" s="501" t="str">
        <f t="shared" si="168"/>
        <v/>
      </c>
      <c r="GB364" s="501" t="str">
        <f t="shared" si="168"/>
        <v/>
      </c>
      <c r="GC364" s="501" t="str">
        <f t="shared" si="168"/>
        <v/>
      </c>
      <c r="GD364" s="501" t="str">
        <f t="shared" si="167"/>
        <v/>
      </c>
      <c r="GE364" s="501" t="str">
        <f t="shared" si="168"/>
        <v/>
      </c>
      <c r="GF364" s="501" t="str">
        <f t="shared" si="168"/>
        <v/>
      </c>
      <c r="GG364" s="501" t="str">
        <f t="shared" si="168"/>
        <v/>
      </c>
      <c r="GH364" s="501" t="str">
        <f t="shared" si="168"/>
        <v/>
      </c>
      <c r="GI364" s="501" t="str">
        <f t="shared" si="168"/>
        <v/>
      </c>
      <c r="GJ364" s="501" t="str">
        <f t="shared" si="168"/>
        <v/>
      </c>
      <c r="GK364" s="501" t="str">
        <f t="shared" si="168"/>
        <v/>
      </c>
      <c r="GL364" s="501" t="str">
        <f t="shared" si="168"/>
        <v/>
      </c>
      <c r="GM364" s="501" t="str">
        <f t="shared" si="168"/>
        <v/>
      </c>
      <c r="GN364" s="501">
        <f t="shared" si="163"/>
        <v>0</v>
      </c>
      <c r="GO364" s="505">
        <f t="shared" si="164"/>
        <v>0</v>
      </c>
    </row>
    <row r="365" spans="178:197" x14ac:dyDescent="0.25">
      <c r="FV365">
        <v>361</v>
      </c>
      <c r="FW365" s="181">
        <f t="shared" si="165"/>
        <v>0.25069444444444444</v>
      </c>
      <c r="FX365" s="501" t="str">
        <f t="shared" si="161"/>
        <v/>
      </c>
      <c r="FY365" s="501" t="str">
        <f t="shared" si="168"/>
        <v/>
      </c>
      <c r="FZ365" s="501" t="str">
        <f t="shared" si="168"/>
        <v/>
      </c>
      <c r="GA365" s="501" t="str">
        <f t="shared" si="168"/>
        <v/>
      </c>
      <c r="GB365" s="501" t="str">
        <f t="shared" si="168"/>
        <v/>
      </c>
      <c r="GC365" s="501" t="str">
        <f t="shared" si="168"/>
        <v/>
      </c>
      <c r="GD365" s="501" t="str">
        <f t="shared" si="167"/>
        <v/>
      </c>
      <c r="GE365" s="501" t="str">
        <f t="shared" si="168"/>
        <v/>
      </c>
      <c r="GF365" s="501" t="str">
        <f t="shared" si="168"/>
        <v/>
      </c>
      <c r="GG365" s="501" t="str">
        <f t="shared" si="168"/>
        <v/>
      </c>
      <c r="GH365" s="501" t="str">
        <f t="shared" si="168"/>
        <v/>
      </c>
      <c r="GI365" s="501" t="str">
        <f t="shared" si="168"/>
        <v/>
      </c>
      <c r="GJ365" s="501" t="str">
        <f t="shared" si="168"/>
        <v/>
      </c>
      <c r="GK365" s="501" t="str">
        <f t="shared" si="168"/>
        <v/>
      </c>
      <c r="GL365" s="501" t="str">
        <f t="shared" si="168"/>
        <v/>
      </c>
      <c r="GM365" s="501" t="str">
        <f t="shared" si="168"/>
        <v/>
      </c>
      <c r="GN365" s="501">
        <f t="shared" si="163"/>
        <v>0</v>
      </c>
      <c r="GO365" s="505">
        <f t="shared" si="164"/>
        <v>0</v>
      </c>
    </row>
    <row r="366" spans="178:197" x14ac:dyDescent="0.25">
      <c r="FV366">
        <v>362</v>
      </c>
      <c r="FW366" s="181">
        <f t="shared" si="165"/>
        <v>0.25138888888888888</v>
      </c>
      <c r="FX366" s="501" t="str">
        <f t="shared" si="161"/>
        <v/>
      </c>
      <c r="FY366" s="501" t="str">
        <f t="shared" si="168"/>
        <v/>
      </c>
      <c r="FZ366" s="501" t="str">
        <f t="shared" si="168"/>
        <v/>
      </c>
      <c r="GA366" s="501" t="str">
        <f t="shared" si="168"/>
        <v/>
      </c>
      <c r="GB366" s="501" t="str">
        <f t="shared" si="168"/>
        <v/>
      </c>
      <c r="GC366" s="501" t="str">
        <f t="shared" si="168"/>
        <v/>
      </c>
      <c r="GD366" s="501" t="str">
        <f t="shared" si="167"/>
        <v/>
      </c>
      <c r="GE366" s="501" t="str">
        <f t="shared" si="168"/>
        <v/>
      </c>
      <c r="GF366" s="501" t="str">
        <f t="shared" si="168"/>
        <v/>
      </c>
      <c r="GG366" s="501" t="str">
        <f t="shared" si="168"/>
        <v/>
      </c>
      <c r="GH366" s="501" t="str">
        <f t="shared" si="168"/>
        <v/>
      </c>
      <c r="GI366" s="501" t="str">
        <f t="shared" si="168"/>
        <v/>
      </c>
      <c r="GJ366" s="501" t="str">
        <f t="shared" si="168"/>
        <v/>
      </c>
      <c r="GK366" s="501" t="str">
        <f t="shared" si="168"/>
        <v/>
      </c>
      <c r="GL366" s="501" t="str">
        <f t="shared" si="168"/>
        <v/>
      </c>
      <c r="GM366" s="501" t="str">
        <f t="shared" si="168"/>
        <v/>
      </c>
      <c r="GN366" s="501">
        <f t="shared" si="163"/>
        <v>0</v>
      </c>
      <c r="GO366" s="505">
        <f t="shared" si="164"/>
        <v>0</v>
      </c>
    </row>
    <row r="367" spans="178:197" x14ac:dyDescent="0.25">
      <c r="FV367">
        <v>363</v>
      </c>
      <c r="FW367" s="181">
        <f t="shared" si="165"/>
        <v>0.25208333333333333</v>
      </c>
      <c r="FX367" s="501" t="str">
        <f t="shared" si="161"/>
        <v/>
      </c>
      <c r="FY367" s="501" t="str">
        <f t="shared" si="168"/>
        <v/>
      </c>
      <c r="FZ367" s="501" t="str">
        <f t="shared" si="168"/>
        <v/>
      </c>
      <c r="GA367" s="501" t="str">
        <f t="shared" si="168"/>
        <v/>
      </c>
      <c r="GB367" s="501" t="str">
        <f t="shared" si="168"/>
        <v/>
      </c>
      <c r="GC367" s="501" t="str">
        <f t="shared" si="168"/>
        <v/>
      </c>
      <c r="GD367" s="501" t="str">
        <f t="shared" si="167"/>
        <v/>
      </c>
      <c r="GE367" s="501" t="str">
        <f t="shared" si="168"/>
        <v/>
      </c>
      <c r="GF367" s="501" t="str">
        <f t="shared" si="168"/>
        <v/>
      </c>
      <c r="GG367" s="501" t="str">
        <f t="shared" si="168"/>
        <v/>
      </c>
      <c r="GH367" s="501" t="str">
        <f t="shared" si="168"/>
        <v/>
      </c>
      <c r="GI367" s="501" t="str">
        <f t="shared" si="168"/>
        <v/>
      </c>
      <c r="GJ367" s="501" t="str">
        <f t="shared" si="168"/>
        <v/>
      </c>
      <c r="GK367" s="501" t="str">
        <f t="shared" si="168"/>
        <v/>
      </c>
      <c r="GL367" s="501" t="str">
        <f t="shared" si="168"/>
        <v/>
      </c>
      <c r="GM367" s="501" t="str">
        <f t="shared" si="168"/>
        <v/>
      </c>
      <c r="GN367" s="501">
        <f t="shared" si="163"/>
        <v>0</v>
      </c>
      <c r="GO367" s="505">
        <f t="shared" si="164"/>
        <v>0</v>
      </c>
    </row>
    <row r="368" spans="178:197" x14ac:dyDescent="0.25">
      <c r="FV368">
        <v>364</v>
      </c>
      <c r="FW368" s="181">
        <f t="shared" si="165"/>
        <v>0.25277777777777777</v>
      </c>
      <c r="FX368" s="501" t="str">
        <f t="shared" si="161"/>
        <v/>
      </c>
      <c r="FY368" s="501" t="str">
        <f t="shared" si="168"/>
        <v/>
      </c>
      <c r="FZ368" s="501" t="str">
        <f t="shared" si="168"/>
        <v/>
      </c>
      <c r="GA368" s="501" t="str">
        <f t="shared" si="168"/>
        <v/>
      </c>
      <c r="GB368" s="501" t="str">
        <f t="shared" si="168"/>
        <v/>
      </c>
      <c r="GC368" s="501" t="str">
        <f t="shared" si="168"/>
        <v/>
      </c>
      <c r="GD368" s="501" t="str">
        <f t="shared" si="167"/>
        <v/>
      </c>
      <c r="GE368" s="501" t="str">
        <f t="shared" si="168"/>
        <v/>
      </c>
      <c r="GF368" s="501" t="str">
        <f t="shared" si="168"/>
        <v/>
      </c>
      <c r="GG368" s="501" t="str">
        <f t="shared" si="168"/>
        <v/>
      </c>
      <c r="GH368" s="501" t="str">
        <f t="shared" si="168"/>
        <v/>
      </c>
      <c r="GI368" s="501" t="str">
        <f t="shared" si="168"/>
        <v/>
      </c>
      <c r="GJ368" s="501" t="str">
        <f t="shared" si="168"/>
        <v/>
      </c>
      <c r="GK368" s="501" t="str">
        <f t="shared" si="168"/>
        <v/>
      </c>
      <c r="GL368" s="501" t="str">
        <f t="shared" si="168"/>
        <v/>
      </c>
      <c r="GM368" s="501" t="str">
        <f t="shared" si="168"/>
        <v/>
      </c>
      <c r="GN368" s="501">
        <f t="shared" si="163"/>
        <v>0</v>
      </c>
      <c r="GO368" s="505">
        <f t="shared" si="164"/>
        <v>0</v>
      </c>
    </row>
    <row r="369" spans="178:197" x14ac:dyDescent="0.25">
      <c r="FV369">
        <v>365</v>
      </c>
      <c r="FW369" s="181">
        <f t="shared" si="165"/>
        <v>0.25347222222222221</v>
      </c>
      <c r="FX369" s="501" t="str">
        <f t="shared" si="161"/>
        <v/>
      </c>
      <c r="FY369" s="501" t="str">
        <f t="shared" si="168"/>
        <v/>
      </c>
      <c r="FZ369" s="501" t="str">
        <f t="shared" si="168"/>
        <v/>
      </c>
      <c r="GA369" s="501" t="str">
        <f t="shared" si="168"/>
        <v/>
      </c>
      <c r="GB369" s="501" t="str">
        <f t="shared" si="168"/>
        <v/>
      </c>
      <c r="GC369" s="501" t="str">
        <f t="shared" si="168"/>
        <v/>
      </c>
      <c r="GD369" s="501" t="str">
        <f t="shared" si="167"/>
        <v/>
      </c>
      <c r="GE369" s="501" t="str">
        <f t="shared" si="168"/>
        <v/>
      </c>
      <c r="GF369" s="501" t="str">
        <f t="shared" si="168"/>
        <v/>
      </c>
      <c r="GG369" s="501" t="str">
        <f t="shared" si="168"/>
        <v/>
      </c>
      <c r="GH369" s="501" t="str">
        <f t="shared" si="168"/>
        <v/>
      </c>
      <c r="GI369" s="501" t="str">
        <f t="shared" si="168"/>
        <v/>
      </c>
      <c r="GJ369" s="501" t="str">
        <f t="shared" si="168"/>
        <v/>
      </c>
      <c r="GK369" s="501" t="str">
        <f t="shared" si="168"/>
        <v/>
      </c>
      <c r="GL369" s="501" t="str">
        <f t="shared" si="168"/>
        <v/>
      </c>
      <c r="GM369" s="501" t="str">
        <f t="shared" si="168"/>
        <v/>
      </c>
      <c r="GN369" s="501">
        <f t="shared" si="163"/>
        <v>0</v>
      </c>
      <c r="GO369" s="505">
        <f t="shared" si="164"/>
        <v>0</v>
      </c>
    </row>
    <row r="370" spans="178:197" x14ac:dyDescent="0.25">
      <c r="FV370">
        <v>366</v>
      </c>
      <c r="FW370" s="181">
        <f t="shared" si="165"/>
        <v>0.25416666666666665</v>
      </c>
      <c r="FX370" s="501" t="str">
        <f t="shared" si="161"/>
        <v/>
      </c>
      <c r="FY370" s="501" t="str">
        <f t="shared" si="168"/>
        <v/>
      </c>
      <c r="FZ370" s="501" t="str">
        <f t="shared" si="168"/>
        <v/>
      </c>
      <c r="GA370" s="501" t="str">
        <f t="shared" si="168"/>
        <v/>
      </c>
      <c r="GB370" s="501" t="str">
        <f t="shared" si="168"/>
        <v/>
      </c>
      <c r="GC370" s="501" t="str">
        <f t="shared" si="168"/>
        <v/>
      </c>
      <c r="GD370" s="501" t="str">
        <f t="shared" si="167"/>
        <v/>
      </c>
      <c r="GE370" s="501" t="str">
        <f t="shared" si="168"/>
        <v/>
      </c>
      <c r="GF370" s="501" t="str">
        <f t="shared" si="168"/>
        <v/>
      </c>
      <c r="GG370" s="501" t="str">
        <f t="shared" si="168"/>
        <v/>
      </c>
      <c r="GH370" s="501" t="str">
        <f t="shared" si="168"/>
        <v/>
      </c>
      <c r="GI370" s="501" t="str">
        <f t="shared" si="168"/>
        <v/>
      </c>
      <c r="GJ370" s="501" t="str">
        <f t="shared" si="168"/>
        <v/>
      </c>
      <c r="GK370" s="501" t="str">
        <f t="shared" si="168"/>
        <v/>
      </c>
      <c r="GL370" s="501" t="str">
        <f t="shared" si="168"/>
        <v/>
      </c>
      <c r="GM370" s="501" t="str">
        <f t="shared" si="168"/>
        <v/>
      </c>
      <c r="GN370" s="501">
        <f t="shared" si="163"/>
        <v>0</v>
      </c>
      <c r="GO370" s="505">
        <f t="shared" si="164"/>
        <v>0</v>
      </c>
    </row>
    <row r="371" spans="178:197" x14ac:dyDescent="0.25">
      <c r="FV371">
        <v>367</v>
      </c>
      <c r="FW371" s="181">
        <f t="shared" si="165"/>
        <v>0.25486111111111109</v>
      </c>
      <c r="FX371" s="501" t="str">
        <f t="shared" ref="FX371:FX434" si="169">IF(AND(OR($FW371&gt;INDEX($FT$4:$FT$19,MATCH(FX$3,$FO$4:$FO$19,0)),$FW371=INDEX($FT$4:$FT$19,MATCH(FX$3,$FO$4:$FO$19,0))),$FW371+(0.000000001/60/24)&lt;INDEX($FU$4:$FU$19,MATCH(FX$3,$FO$4:$FO$19,0))),80,"")</f>
        <v/>
      </c>
      <c r="FY371" s="501" t="str">
        <f t="shared" si="168"/>
        <v/>
      </c>
      <c r="FZ371" s="501" t="str">
        <f t="shared" si="168"/>
        <v/>
      </c>
      <c r="GA371" s="501" t="str">
        <f t="shared" si="168"/>
        <v/>
      </c>
      <c r="GB371" s="501" t="str">
        <f t="shared" si="168"/>
        <v/>
      </c>
      <c r="GC371" s="501" t="str">
        <f t="shared" si="168"/>
        <v/>
      </c>
      <c r="GD371" s="501" t="str">
        <f t="shared" si="167"/>
        <v/>
      </c>
      <c r="GE371" s="501" t="str">
        <f t="shared" si="168"/>
        <v/>
      </c>
      <c r="GF371" s="501" t="str">
        <f t="shared" si="168"/>
        <v/>
      </c>
      <c r="GG371" s="501" t="str">
        <f t="shared" si="168"/>
        <v/>
      </c>
      <c r="GH371" s="501" t="str">
        <f t="shared" si="168"/>
        <v/>
      </c>
      <c r="GI371" s="501" t="str">
        <f t="shared" si="168"/>
        <v/>
      </c>
      <c r="GJ371" s="501" t="str">
        <f t="shared" si="168"/>
        <v/>
      </c>
      <c r="GK371" s="501" t="str">
        <f t="shared" si="168"/>
        <v/>
      </c>
      <c r="GL371" s="501" t="str">
        <f t="shared" si="168"/>
        <v/>
      </c>
      <c r="GM371" s="501" t="str">
        <f t="shared" si="168"/>
        <v/>
      </c>
      <c r="GN371" s="501">
        <f t="shared" si="163"/>
        <v>0</v>
      </c>
      <c r="GO371" s="505">
        <f t="shared" si="164"/>
        <v>0</v>
      </c>
    </row>
    <row r="372" spans="178:197" x14ac:dyDescent="0.25">
      <c r="FV372">
        <v>368</v>
      </c>
      <c r="FW372" s="181">
        <f t="shared" si="165"/>
        <v>0.25555555555555559</v>
      </c>
      <c r="FX372" s="501" t="str">
        <f t="shared" si="169"/>
        <v/>
      </c>
      <c r="FY372" s="501" t="str">
        <f t="shared" si="168"/>
        <v/>
      </c>
      <c r="FZ372" s="501" t="str">
        <f t="shared" si="168"/>
        <v/>
      </c>
      <c r="GA372" s="501" t="str">
        <f t="shared" si="168"/>
        <v/>
      </c>
      <c r="GB372" s="501" t="str">
        <f t="shared" si="168"/>
        <v/>
      </c>
      <c r="GC372" s="501" t="str">
        <f t="shared" si="168"/>
        <v/>
      </c>
      <c r="GD372" s="501" t="str">
        <f t="shared" si="167"/>
        <v/>
      </c>
      <c r="GE372" s="501" t="str">
        <f t="shared" si="168"/>
        <v/>
      </c>
      <c r="GF372" s="501" t="str">
        <f t="shared" si="168"/>
        <v/>
      </c>
      <c r="GG372" s="501" t="str">
        <f t="shared" si="168"/>
        <v/>
      </c>
      <c r="GH372" s="501" t="str">
        <f t="shared" si="168"/>
        <v/>
      </c>
      <c r="GI372" s="501" t="str">
        <f t="shared" si="168"/>
        <v/>
      </c>
      <c r="GJ372" s="501" t="str">
        <f t="shared" si="168"/>
        <v/>
      </c>
      <c r="GK372" s="501" t="str">
        <f t="shared" si="168"/>
        <v/>
      </c>
      <c r="GL372" s="501" t="str">
        <f t="shared" si="168"/>
        <v/>
      </c>
      <c r="GM372" s="501" t="str">
        <f t="shared" si="168"/>
        <v/>
      </c>
      <c r="GN372" s="501">
        <f t="shared" si="163"/>
        <v>0</v>
      </c>
      <c r="GO372" s="505">
        <f t="shared" si="164"/>
        <v>0</v>
      </c>
    </row>
    <row r="373" spans="178:197" x14ac:dyDescent="0.25">
      <c r="FV373">
        <v>369</v>
      </c>
      <c r="FW373" s="181">
        <f t="shared" si="165"/>
        <v>0.25624999999999998</v>
      </c>
      <c r="FX373" s="501" t="str">
        <f t="shared" si="169"/>
        <v/>
      </c>
      <c r="FY373" s="501" t="str">
        <f t="shared" si="168"/>
        <v/>
      </c>
      <c r="FZ373" s="501" t="str">
        <f t="shared" si="168"/>
        <v/>
      </c>
      <c r="GA373" s="501" t="str">
        <f t="shared" si="168"/>
        <v/>
      </c>
      <c r="GB373" s="501" t="str">
        <f t="shared" si="168"/>
        <v/>
      </c>
      <c r="GC373" s="501" t="str">
        <f t="shared" si="168"/>
        <v/>
      </c>
      <c r="GD373" s="501" t="str">
        <f t="shared" si="167"/>
        <v/>
      </c>
      <c r="GE373" s="501" t="str">
        <f t="shared" si="168"/>
        <v/>
      </c>
      <c r="GF373" s="501" t="str">
        <f t="shared" si="168"/>
        <v/>
      </c>
      <c r="GG373" s="501" t="str">
        <f t="shared" si="168"/>
        <v/>
      </c>
      <c r="GH373" s="501" t="str">
        <f t="shared" si="168"/>
        <v/>
      </c>
      <c r="GI373" s="501" t="str">
        <f t="shared" si="168"/>
        <v/>
      </c>
      <c r="GJ373" s="501" t="str">
        <f t="shared" si="168"/>
        <v/>
      </c>
      <c r="GK373" s="501" t="str">
        <f t="shared" si="168"/>
        <v/>
      </c>
      <c r="GL373" s="501" t="str">
        <f t="shared" si="168"/>
        <v/>
      </c>
      <c r="GM373" s="501" t="str">
        <f t="shared" ref="FY373:GM390" si="170">IF(AND(OR($FW373&gt;INDEX($FT$4:$FT$19,MATCH(GM$3,$FO$4:$FO$19,0)),$FW373=INDEX($FT$4:$FT$19,MATCH(GM$3,$FO$4:$FO$19,0))),$FW373+(0.000000001/60/24)&lt;INDEX($FU$4:$FU$19,MATCH(GM$3,$FO$4:$FO$19,0))),80,"")</f>
        <v/>
      </c>
      <c r="GN373" s="501">
        <f t="shared" si="163"/>
        <v>0</v>
      </c>
      <c r="GO373" s="505">
        <f t="shared" si="164"/>
        <v>0</v>
      </c>
    </row>
    <row r="374" spans="178:197" x14ac:dyDescent="0.25">
      <c r="FV374">
        <v>370</v>
      </c>
      <c r="FW374" s="181">
        <f t="shared" si="165"/>
        <v>0.25694444444444442</v>
      </c>
      <c r="FX374" s="501" t="str">
        <f t="shared" si="169"/>
        <v/>
      </c>
      <c r="FY374" s="501" t="str">
        <f t="shared" si="170"/>
        <v/>
      </c>
      <c r="FZ374" s="501" t="str">
        <f t="shared" si="170"/>
        <v/>
      </c>
      <c r="GA374" s="501" t="str">
        <f t="shared" si="170"/>
        <v/>
      </c>
      <c r="GB374" s="501" t="str">
        <f t="shared" si="170"/>
        <v/>
      </c>
      <c r="GC374" s="501" t="str">
        <f t="shared" si="170"/>
        <v/>
      </c>
      <c r="GD374" s="501" t="str">
        <f t="shared" si="167"/>
        <v/>
      </c>
      <c r="GE374" s="501" t="str">
        <f t="shared" si="170"/>
        <v/>
      </c>
      <c r="GF374" s="501" t="str">
        <f t="shared" si="170"/>
        <v/>
      </c>
      <c r="GG374" s="501" t="str">
        <f t="shared" si="170"/>
        <v/>
      </c>
      <c r="GH374" s="501" t="str">
        <f t="shared" si="170"/>
        <v/>
      </c>
      <c r="GI374" s="501" t="str">
        <f t="shared" si="170"/>
        <v/>
      </c>
      <c r="GJ374" s="501" t="str">
        <f t="shared" si="170"/>
        <v/>
      </c>
      <c r="GK374" s="501" t="str">
        <f t="shared" si="170"/>
        <v/>
      </c>
      <c r="GL374" s="501" t="str">
        <f t="shared" si="170"/>
        <v/>
      </c>
      <c r="GM374" s="501" t="str">
        <f t="shared" si="170"/>
        <v/>
      </c>
      <c r="GN374" s="501">
        <f t="shared" si="163"/>
        <v>0</v>
      </c>
      <c r="GO374" s="505">
        <f t="shared" si="164"/>
        <v>0</v>
      </c>
    </row>
    <row r="375" spans="178:197" x14ac:dyDescent="0.25">
      <c r="FV375">
        <v>371</v>
      </c>
      <c r="FW375" s="181">
        <f t="shared" si="165"/>
        <v>0.25763888888888892</v>
      </c>
      <c r="FX375" s="501" t="str">
        <f t="shared" si="169"/>
        <v/>
      </c>
      <c r="FY375" s="501" t="str">
        <f t="shared" si="170"/>
        <v/>
      </c>
      <c r="FZ375" s="501" t="str">
        <f t="shared" si="170"/>
        <v/>
      </c>
      <c r="GA375" s="501" t="str">
        <f t="shared" si="170"/>
        <v/>
      </c>
      <c r="GB375" s="501" t="str">
        <f t="shared" si="170"/>
        <v/>
      </c>
      <c r="GC375" s="501" t="str">
        <f t="shared" si="170"/>
        <v/>
      </c>
      <c r="GD375" s="501" t="str">
        <f t="shared" si="167"/>
        <v/>
      </c>
      <c r="GE375" s="501" t="str">
        <f t="shared" si="170"/>
        <v/>
      </c>
      <c r="GF375" s="501" t="str">
        <f t="shared" si="170"/>
        <v/>
      </c>
      <c r="GG375" s="501" t="str">
        <f t="shared" si="170"/>
        <v/>
      </c>
      <c r="GH375" s="501" t="str">
        <f t="shared" si="170"/>
        <v/>
      </c>
      <c r="GI375" s="501" t="str">
        <f t="shared" si="170"/>
        <v/>
      </c>
      <c r="GJ375" s="501" t="str">
        <f t="shared" si="170"/>
        <v/>
      </c>
      <c r="GK375" s="501" t="str">
        <f t="shared" si="170"/>
        <v/>
      </c>
      <c r="GL375" s="501" t="str">
        <f t="shared" si="170"/>
        <v/>
      </c>
      <c r="GM375" s="501" t="str">
        <f t="shared" si="170"/>
        <v/>
      </c>
      <c r="GN375" s="501">
        <f t="shared" si="163"/>
        <v>0</v>
      </c>
      <c r="GO375" s="505">
        <f t="shared" si="164"/>
        <v>0</v>
      </c>
    </row>
    <row r="376" spans="178:197" x14ac:dyDescent="0.25">
      <c r="FV376">
        <v>372</v>
      </c>
      <c r="FW376" s="181">
        <f t="shared" si="165"/>
        <v>0.25833333333333336</v>
      </c>
      <c r="FX376" s="501" t="str">
        <f t="shared" si="169"/>
        <v/>
      </c>
      <c r="FY376" s="501" t="str">
        <f t="shared" si="170"/>
        <v/>
      </c>
      <c r="FZ376" s="501" t="str">
        <f t="shared" si="170"/>
        <v/>
      </c>
      <c r="GA376" s="501" t="str">
        <f t="shared" si="170"/>
        <v/>
      </c>
      <c r="GB376" s="501" t="str">
        <f t="shared" si="170"/>
        <v/>
      </c>
      <c r="GC376" s="501" t="str">
        <f t="shared" si="170"/>
        <v/>
      </c>
      <c r="GD376" s="501" t="str">
        <f t="shared" si="167"/>
        <v/>
      </c>
      <c r="GE376" s="501" t="str">
        <f t="shared" si="170"/>
        <v/>
      </c>
      <c r="GF376" s="501" t="str">
        <f t="shared" si="170"/>
        <v/>
      </c>
      <c r="GG376" s="501" t="str">
        <f t="shared" si="170"/>
        <v/>
      </c>
      <c r="GH376" s="501" t="str">
        <f t="shared" si="170"/>
        <v/>
      </c>
      <c r="GI376" s="501" t="str">
        <f t="shared" si="170"/>
        <v/>
      </c>
      <c r="GJ376" s="501" t="str">
        <f t="shared" si="170"/>
        <v/>
      </c>
      <c r="GK376" s="501" t="str">
        <f t="shared" si="170"/>
        <v/>
      </c>
      <c r="GL376" s="501" t="str">
        <f t="shared" si="170"/>
        <v/>
      </c>
      <c r="GM376" s="501" t="str">
        <f t="shared" si="170"/>
        <v/>
      </c>
      <c r="GN376" s="501">
        <f t="shared" si="163"/>
        <v>0</v>
      </c>
      <c r="GO376" s="505">
        <f t="shared" si="164"/>
        <v>0</v>
      </c>
    </row>
    <row r="377" spans="178:197" x14ac:dyDescent="0.25">
      <c r="FV377">
        <v>373</v>
      </c>
      <c r="FW377" s="181">
        <f t="shared" si="165"/>
        <v>0.25902777777777775</v>
      </c>
      <c r="FX377" s="501" t="str">
        <f t="shared" si="169"/>
        <v/>
      </c>
      <c r="FY377" s="501" t="str">
        <f t="shared" si="170"/>
        <v/>
      </c>
      <c r="FZ377" s="501" t="str">
        <f t="shared" si="170"/>
        <v/>
      </c>
      <c r="GA377" s="501" t="str">
        <f t="shared" si="170"/>
        <v/>
      </c>
      <c r="GB377" s="501" t="str">
        <f t="shared" si="170"/>
        <v/>
      </c>
      <c r="GC377" s="501" t="str">
        <f t="shared" si="170"/>
        <v/>
      </c>
      <c r="GD377" s="501" t="str">
        <f t="shared" si="167"/>
        <v/>
      </c>
      <c r="GE377" s="501" t="str">
        <f t="shared" si="170"/>
        <v/>
      </c>
      <c r="GF377" s="501" t="str">
        <f t="shared" si="170"/>
        <v/>
      </c>
      <c r="GG377" s="501" t="str">
        <f t="shared" si="170"/>
        <v/>
      </c>
      <c r="GH377" s="501" t="str">
        <f t="shared" si="170"/>
        <v/>
      </c>
      <c r="GI377" s="501" t="str">
        <f t="shared" si="170"/>
        <v/>
      </c>
      <c r="GJ377" s="501" t="str">
        <f t="shared" si="170"/>
        <v/>
      </c>
      <c r="GK377" s="501" t="str">
        <f t="shared" si="170"/>
        <v/>
      </c>
      <c r="GL377" s="501" t="str">
        <f t="shared" si="170"/>
        <v/>
      </c>
      <c r="GM377" s="501" t="str">
        <f t="shared" si="170"/>
        <v/>
      </c>
      <c r="GN377" s="501">
        <f t="shared" si="163"/>
        <v>0</v>
      </c>
      <c r="GO377" s="505">
        <f t="shared" si="164"/>
        <v>0</v>
      </c>
    </row>
    <row r="378" spans="178:197" x14ac:dyDescent="0.25">
      <c r="FV378">
        <v>374</v>
      </c>
      <c r="FW378" s="181">
        <f t="shared" si="165"/>
        <v>0.25972222222222224</v>
      </c>
      <c r="FX378" s="501" t="str">
        <f t="shared" si="169"/>
        <v/>
      </c>
      <c r="FY378" s="501" t="str">
        <f t="shared" si="170"/>
        <v/>
      </c>
      <c r="FZ378" s="501" t="str">
        <f t="shared" si="170"/>
        <v/>
      </c>
      <c r="GA378" s="501" t="str">
        <f t="shared" si="170"/>
        <v/>
      </c>
      <c r="GB378" s="501" t="str">
        <f t="shared" si="170"/>
        <v/>
      </c>
      <c r="GC378" s="501" t="str">
        <f t="shared" si="170"/>
        <v/>
      </c>
      <c r="GD378" s="501" t="str">
        <f t="shared" si="167"/>
        <v/>
      </c>
      <c r="GE378" s="501" t="str">
        <f t="shared" si="170"/>
        <v/>
      </c>
      <c r="GF378" s="501" t="str">
        <f t="shared" si="170"/>
        <v/>
      </c>
      <c r="GG378" s="501" t="str">
        <f t="shared" si="170"/>
        <v/>
      </c>
      <c r="GH378" s="501" t="str">
        <f t="shared" si="170"/>
        <v/>
      </c>
      <c r="GI378" s="501" t="str">
        <f t="shared" si="170"/>
        <v/>
      </c>
      <c r="GJ378" s="501" t="str">
        <f t="shared" si="170"/>
        <v/>
      </c>
      <c r="GK378" s="501" t="str">
        <f t="shared" si="170"/>
        <v/>
      </c>
      <c r="GL378" s="501" t="str">
        <f t="shared" si="170"/>
        <v/>
      </c>
      <c r="GM378" s="501" t="str">
        <f t="shared" si="170"/>
        <v/>
      </c>
      <c r="GN378" s="501">
        <f t="shared" si="163"/>
        <v>0</v>
      </c>
      <c r="GO378" s="505">
        <f t="shared" si="164"/>
        <v>0</v>
      </c>
    </row>
    <row r="379" spans="178:197" x14ac:dyDescent="0.25">
      <c r="FV379">
        <v>375</v>
      </c>
      <c r="FW379" s="181">
        <f t="shared" si="165"/>
        <v>0.26041666666666669</v>
      </c>
      <c r="FX379" s="501" t="str">
        <f t="shared" si="169"/>
        <v/>
      </c>
      <c r="FY379" s="501" t="str">
        <f t="shared" si="170"/>
        <v/>
      </c>
      <c r="FZ379" s="501" t="str">
        <f t="shared" si="170"/>
        <v/>
      </c>
      <c r="GA379" s="501" t="str">
        <f t="shared" si="170"/>
        <v/>
      </c>
      <c r="GB379" s="501" t="str">
        <f t="shared" si="170"/>
        <v/>
      </c>
      <c r="GC379" s="501" t="str">
        <f t="shared" si="170"/>
        <v/>
      </c>
      <c r="GD379" s="501" t="str">
        <f t="shared" si="167"/>
        <v/>
      </c>
      <c r="GE379" s="501" t="str">
        <f t="shared" si="170"/>
        <v/>
      </c>
      <c r="GF379" s="501" t="str">
        <f t="shared" si="170"/>
        <v/>
      </c>
      <c r="GG379" s="501" t="str">
        <f t="shared" si="170"/>
        <v/>
      </c>
      <c r="GH379" s="501" t="str">
        <f t="shared" si="170"/>
        <v/>
      </c>
      <c r="GI379" s="501" t="str">
        <f t="shared" si="170"/>
        <v/>
      </c>
      <c r="GJ379" s="501" t="str">
        <f t="shared" si="170"/>
        <v/>
      </c>
      <c r="GK379" s="501" t="str">
        <f t="shared" si="170"/>
        <v/>
      </c>
      <c r="GL379" s="501" t="str">
        <f t="shared" si="170"/>
        <v/>
      </c>
      <c r="GM379" s="501" t="str">
        <f t="shared" si="170"/>
        <v/>
      </c>
      <c r="GN379" s="501">
        <f t="shared" si="163"/>
        <v>0</v>
      </c>
      <c r="GO379" s="505">
        <f t="shared" si="164"/>
        <v>0</v>
      </c>
    </row>
    <row r="380" spans="178:197" x14ac:dyDescent="0.25">
      <c r="FV380">
        <v>376</v>
      </c>
      <c r="FW380" s="181">
        <f t="shared" si="165"/>
        <v>0.26111111111111113</v>
      </c>
      <c r="FX380" s="501" t="str">
        <f t="shared" si="169"/>
        <v/>
      </c>
      <c r="FY380" s="501" t="str">
        <f t="shared" si="170"/>
        <v/>
      </c>
      <c r="FZ380" s="501" t="str">
        <f t="shared" si="170"/>
        <v/>
      </c>
      <c r="GA380" s="501" t="str">
        <f t="shared" si="170"/>
        <v/>
      </c>
      <c r="GB380" s="501" t="str">
        <f t="shared" si="170"/>
        <v/>
      </c>
      <c r="GC380" s="501" t="str">
        <f t="shared" si="170"/>
        <v/>
      </c>
      <c r="GD380" s="501" t="str">
        <f t="shared" si="167"/>
        <v/>
      </c>
      <c r="GE380" s="501" t="str">
        <f t="shared" si="170"/>
        <v/>
      </c>
      <c r="GF380" s="501" t="str">
        <f t="shared" si="170"/>
        <v/>
      </c>
      <c r="GG380" s="501" t="str">
        <f t="shared" si="170"/>
        <v/>
      </c>
      <c r="GH380" s="501" t="str">
        <f t="shared" si="170"/>
        <v/>
      </c>
      <c r="GI380" s="501" t="str">
        <f t="shared" si="170"/>
        <v/>
      </c>
      <c r="GJ380" s="501" t="str">
        <f t="shared" si="170"/>
        <v/>
      </c>
      <c r="GK380" s="501" t="str">
        <f t="shared" si="170"/>
        <v/>
      </c>
      <c r="GL380" s="501" t="str">
        <f t="shared" si="170"/>
        <v/>
      </c>
      <c r="GM380" s="501" t="str">
        <f t="shared" si="170"/>
        <v/>
      </c>
      <c r="GN380" s="501">
        <f t="shared" si="163"/>
        <v>0</v>
      </c>
      <c r="GO380" s="505">
        <f t="shared" si="164"/>
        <v>0</v>
      </c>
    </row>
    <row r="381" spans="178:197" x14ac:dyDescent="0.25">
      <c r="FV381">
        <v>377</v>
      </c>
      <c r="FW381" s="181">
        <f t="shared" si="165"/>
        <v>0.26180555555555557</v>
      </c>
      <c r="FX381" s="501" t="str">
        <f t="shared" si="169"/>
        <v/>
      </c>
      <c r="FY381" s="501" t="str">
        <f t="shared" si="170"/>
        <v/>
      </c>
      <c r="FZ381" s="501" t="str">
        <f t="shared" si="170"/>
        <v/>
      </c>
      <c r="GA381" s="501" t="str">
        <f t="shared" si="170"/>
        <v/>
      </c>
      <c r="GB381" s="501" t="str">
        <f t="shared" si="170"/>
        <v/>
      </c>
      <c r="GC381" s="501" t="str">
        <f t="shared" si="170"/>
        <v/>
      </c>
      <c r="GD381" s="501" t="str">
        <f t="shared" si="167"/>
        <v/>
      </c>
      <c r="GE381" s="501" t="str">
        <f t="shared" si="170"/>
        <v/>
      </c>
      <c r="GF381" s="501" t="str">
        <f t="shared" si="170"/>
        <v/>
      </c>
      <c r="GG381" s="501" t="str">
        <f t="shared" si="170"/>
        <v/>
      </c>
      <c r="GH381" s="501" t="str">
        <f t="shared" si="170"/>
        <v/>
      </c>
      <c r="GI381" s="501" t="str">
        <f t="shared" si="170"/>
        <v/>
      </c>
      <c r="GJ381" s="501" t="str">
        <f t="shared" si="170"/>
        <v/>
      </c>
      <c r="GK381" s="501" t="str">
        <f t="shared" si="170"/>
        <v/>
      </c>
      <c r="GL381" s="501" t="str">
        <f t="shared" si="170"/>
        <v/>
      </c>
      <c r="GM381" s="501" t="str">
        <f t="shared" si="170"/>
        <v/>
      </c>
      <c r="GN381" s="501">
        <f t="shared" si="163"/>
        <v>0</v>
      </c>
      <c r="GO381" s="505">
        <f t="shared" si="164"/>
        <v>0</v>
      </c>
    </row>
    <row r="382" spans="178:197" x14ac:dyDescent="0.25">
      <c r="FV382">
        <v>378</v>
      </c>
      <c r="FW382" s="181">
        <f t="shared" si="165"/>
        <v>0.26250000000000001</v>
      </c>
      <c r="FX382" s="501" t="str">
        <f t="shared" si="169"/>
        <v/>
      </c>
      <c r="FY382" s="501" t="str">
        <f t="shared" si="170"/>
        <v/>
      </c>
      <c r="FZ382" s="501" t="str">
        <f t="shared" si="170"/>
        <v/>
      </c>
      <c r="GA382" s="501" t="str">
        <f t="shared" si="170"/>
        <v/>
      </c>
      <c r="GB382" s="501" t="str">
        <f t="shared" si="170"/>
        <v/>
      </c>
      <c r="GC382" s="501" t="str">
        <f t="shared" si="170"/>
        <v/>
      </c>
      <c r="GD382" s="501" t="str">
        <f t="shared" si="167"/>
        <v/>
      </c>
      <c r="GE382" s="501" t="str">
        <f t="shared" si="170"/>
        <v/>
      </c>
      <c r="GF382" s="501" t="str">
        <f t="shared" si="170"/>
        <v/>
      </c>
      <c r="GG382" s="501" t="str">
        <f t="shared" si="170"/>
        <v/>
      </c>
      <c r="GH382" s="501" t="str">
        <f t="shared" si="170"/>
        <v/>
      </c>
      <c r="GI382" s="501" t="str">
        <f t="shared" si="170"/>
        <v/>
      </c>
      <c r="GJ382" s="501" t="str">
        <f t="shared" si="170"/>
        <v/>
      </c>
      <c r="GK382" s="501" t="str">
        <f t="shared" si="170"/>
        <v/>
      </c>
      <c r="GL382" s="501" t="str">
        <f t="shared" si="170"/>
        <v/>
      </c>
      <c r="GM382" s="501" t="str">
        <f t="shared" si="170"/>
        <v/>
      </c>
      <c r="GN382" s="501">
        <f t="shared" si="163"/>
        <v>0</v>
      </c>
      <c r="GO382" s="505">
        <f t="shared" si="164"/>
        <v>0</v>
      </c>
    </row>
    <row r="383" spans="178:197" x14ac:dyDescent="0.25">
      <c r="FV383">
        <v>379</v>
      </c>
      <c r="FW383" s="181">
        <f t="shared" si="165"/>
        <v>0.26319444444444445</v>
      </c>
      <c r="FX383" s="501" t="str">
        <f t="shared" si="169"/>
        <v/>
      </c>
      <c r="FY383" s="501" t="str">
        <f t="shared" si="170"/>
        <v/>
      </c>
      <c r="FZ383" s="501" t="str">
        <f t="shared" si="170"/>
        <v/>
      </c>
      <c r="GA383" s="501" t="str">
        <f t="shared" si="170"/>
        <v/>
      </c>
      <c r="GB383" s="501" t="str">
        <f t="shared" si="170"/>
        <v/>
      </c>
      <c r="GC383" s="501" t="str">
        <f t="shared" si="170"/>
        <v/>
      </c>
      <c r="GD383" s="501" t="str">
        <f t="shared" si="167"/>
        <v/>
      </c>
      <c r="GE383" s="501" t="str">
        <f t="shared" si="170"/>
        <v/>
      </c>
      <c r="GF383" s="501" t="str">
        <f t="shared" si="170"/>
        <v/>
      </c>
      <c r="GG383" s="501" t="str">
        <f t="shared" si="170"/>
        <v/>
      </c>
      <c r="GH383" s="501" t="str">
        <f t="shared" si="170"/>
        <v/>
      </c>
      <c r="GI383" s="501" t="str">
        <f t="shared" si="170"/>
        <v/>
      </c>
      <c r="GJ383" s="501" t="str">
        <f t="shared" si="170"/>
        <v/>
      </c>
      <c r="GK383" s="501" t="str">
        <f t="shared" si="170"/>
        <v/>
      </c>
      <c r="GL383" s="501" t="str">
        <f t="shared" si="170"/>
        <v/>
      </c>
      <c r="GM383" s="501" t="str">
        <f t="shared" si="170"/>
        <v/>
      </c>
      <c r="GN383" s="501">
        <f t="shared" si="163"/>
        <v>0</v>
      </c>
      <c r="GO383" s="505">
        <f t="shared" si="164"/>
        <v>0</v>
      </c>
    </row>
    <row r="384" spans="178:197" x14ac:dyDescent="0.25">
      <c r="FV384">
        <v>380</v>
      </c>
      <c r="FW384" s="181">
        <f t="shared" si="165"/>
        <v>0.2638888888888889</v>
      </c>
      <c r="FX384" s="501" t="str">
        <f t="shared" si="169"/>
        <v/>
      </c>
      <c r="FY384" s="501" t="str">
        <f t="shared" si="170"/>
        <v/>
      </c>
      <c r="FZ384" s="501" t="str">
        <f t="shared" si="170"/>
        <v/>
      </c>
      <c r="GA384" s="501" t="str">
        <f t="shared" si="170"/>
        <v/>
      </c>
      <c r="GB384" s="501" t="str">
        <f t="shared" si="170"/>
        <v/>
      </c>
      <c r="GC384" s="501" t="str">
        <f t="shared" si="170"/>
        <v/>
      </c>
      <c r="GD384" s="501" t="str">
        <f t="shared" si="167"/>
        <v/>
      </c>
      <c r="GE384" s="501" t="str">
        <f t="shared" si="170"/>
        <v/>
      </c>
      <c r="GF384" s="501" t="str">
        <f t="shared" si="170"/>
        <v/>
      </c>
      <c r="GG384" s="501" t="str">
        <f t="shared" si="170"/>
        <v/>
      </c>
      <c r="GH384" s="501" t="str">
        <f t="shared" si="170"/>
        <v/>
      </c>
      <c r="GI384" s="501" t="str">
        <f t="shared" si="170"/>
        <v/>
      </c>
      <c r="GJ384" s="501" t="str">
        <f t="shared" si="170"/>
        <v/>
      </c>
      <c r="GK384" s="501" t="str">
        <f t="shared" si="170"/>
        <v/>
      </c>
      <c r="GL384" s="501" t="str">
        <f t="shared" si="170"/>
        <v/>
      </c>
      <c r="GM384" s="501" t="str">
        <f t="shared" si="170"/>
        <v/>
      </c>
      <c r="GN384" s="501">
        <f t="shared" si="163"/>
        <v>0</v>
      </c>
      <c r="GO384" s="505">
        <f t="shared" si="164"/>
        <v>0</v>
      </c>
    </row>
    <row r="385" spans="178:197" x14ac:dyDescent="0.25">
      <c r="FV385">
        <v>381</v>
      </c>
      <c r="FW385" s="181">
        <f t="shared" si="165"/>
        <v>0.26458333333333334</v>
      </c>
      <c r="FX385" s="501" t="str">
        <f t="shared" si="169"/>
        <v/>
      </c>
      <c r="FY385" s="501" t="str">
        <f t="shared" si="170"/>
        <v/>
      </c>
      <c r="FZ385" s="501" t="str">
        <f t="shared" si="170"/>
        <v/>
      </c>
      <c r="GA385" s="501" t="str">
        <f t="shared" si="170"/>
        <v/>
      </c>
      <c r="GB385" s="501" t="str">
        <f t="shared" si="170"/>
        <v/>
      </c>
      <c r="GC385" s="501" t="str">
        <f t="shared" si="170"/>
        <v/>
      </c>
      <c r="GD385" s="501" t="str">
        <f t="shared" si="167"/>
        <v/>
      </c>
      <c r="GE385" s="501" t="str">
        <f t="shared" si="170"/>
        <v/>
      </c>
      <c r="GF385" s="501" t="str">
        <f t="shared" si="170"/>
        <v/>
      </c>
      <c r="GG385" s="501" t="str">
        <f t="shared" si="170"/>
        <v/>
      </c>
      <c r="GH385" s="501" t="str">
        <f t="shared" si="170"/>
        <v/>
      </c>
      <c r="GI385" s="501" t="str">
        <f t="shared" si="170"/>
        <v/>
      </c>
      <c r="GJ385" s="501" t="str">
        <f t="shared" si="170"/>
        <v/>
      </c>
      <c r="GK385" s="501" t="str">
        <f t="shared" si="170"/>
        <v/>
      </c>
      <c r="GL385" s="501" t="str">
        <f t="shared" si="170"/>
        <v/>
      </c>
      <c r="GM385" s="501" t="str">
        <f t="shared" si="170"/>
        <v/>
      </c>
      <c r="GN385" s="501">
        <f t="shared" si="163"/>
        <v>0</v>
      </c>
      <c r="GO385" s="505">
        <f t="shared" si="164"/>
        <v>0</v>
      </c>
    </row>
    <row r="386" spans="178:197" x14ac:dyDescent="0.25">
      <c r="FV386">
        <v>382</v>
      </c>
      <c r="FW386" s="181">
        <f t="shared" si="165"/>
        <v>0.26527777777777778</v>
      </c>
      <c r="FX386" s="501" t="str">
        <f t="shared" si="169"/>
        <v/>
      </c>
      <c r="FY386" s="501" t="str">
        <f t="shared" si="170"/>
        <v/>
      </c>
      <c r="FZ386" s="501" t="str">
        <f t="shared" si="170"/>
        <v/>
      </c>
      <c r="GA386" s="501" t="str">
        <f t="shared" si="170"/>
        <v/>
      </c>
      <c r="GB386" s="501" t="str">
        <f t="shared" si="170"/>
        <v/>
      </c>
      <c r="GC386" s="501" t="str">
        <f t="shared" si="170"/>
        <v/>
      </c>
      <c r="GD386" s="501" t="str">
        <f t="shared" si="167"/>
        <v/>
      </c>
      <c r="GE386" s="501" t="str">
        <f t="shared" si="170"/>
        <v/>
      </c>
      <c r="GF386" s="501" t="str">
        <f t="shared" si="170"/>
        <v/>
      </c>
      <c r="GG386" s="501" t="str">
        <f t="shared" si="170"/>
        <v/>
      </c>
      <c r="GH386" s="501" t="str">
        <f t="shared" si="170"/>
        <v/>
      </c>
      <c r="GI386" s="501" t="str">
        <f t="shared" si="170"/>
        <v/>
      </c>
      <c r="GJ386" s="501" t="str">
        <f t="shared" si="170"/>
        <v/>
      </c>
      <c r="GK386" s="501" t="str">
        <f t="shared" si="170"/>
        <v/>
      </c>
      <c r="GL386" s="501" t="str">
        <f t="shared" si="170"/>
        <v/>
      </c>
      <c r="GM386" s="501" t="str">
        <f t="shared" si="170"/>
        <v/>
      </c>
      <c r="GN386" s="501">
        <f t="shared" si="163"/>
        <v>0</v>
      </c>
      <c r="GO386" s="505">
        <f t="shared" si="164"/>
        <v>0</v>
      </c>
    </row>
    <row r="387" spans="178:197" x14ac:dyDescent="0.25">
      <c r="FV387">
        <v>383</v>
      </c>
      <c r="FW387" s="181">
        <f t="shared" si="165"/>
        <v>0.26597222222222222</v>
      </c>
      <c r="FX387" s="501" t="str">
        <f t="shared" si="169"/>
        <v/>
      </c>
      <c r="FY387" s="501" t="str">
        <f t="shared" si="170"/>
        <v/>
      </c>
      <c r="FZ387" s="501" t="str">
        <f t="shared" si="170"/>
        <v/>
      </c>
      <c r="GA387" s="501" t="str">
        <f t="shared" si="170"/>
        <v/>
      </c>
      <c r="GB387" s="501" t="str">
        <f t="shared" si="170"/>
        <v/>
      </c>
      <c r="GC387" s="501" t="str">
        <f t="shared" si="170"/>
        <v/>
      </c>
      <c r="GD387" s="501" t="str">
        <f t="shared" si="167"/>
        <v/>
      </c>
      <c r="GE387" s="501" t="str">
        <f t="shared" si="170"/>
        <v/>
      </c>
      <c r="GF387" s="501" t="str">
        <f t="shared" si="170"/>
        <v/>
      </c>
      <c r="GG387" s="501" t="str">
        <f t="shared" si="170"/>
        <v/>
      </c>
      <c r="GH387" s="501" t="str">
        <f t="shared" si="170"/>
        <v/>
      </c>
      <c r="GI387" s="501" t="str">
        <f t="shared" si="170"/>
        <v/>
      </c>
      <c r="GJ387" s="501" t="str">
        <f t="shared" si="170"/>
        <v/>
      </c>
      <c r="GK387" s="501" t="str">
        <f t="shared" si="170"/>
        <v/>
      </c>
      <c r="GL387" s="501" t="str">
        <f t="shared" si="170"/>
        <v/>
      </c>
      <c r="GM387" s="501" t="str">
        <f t="shared" si="170"/>
        <v/>
      </c>
      <c r="GN387" s="501">
        <f t="shared" si="163"/>
        <v>0</v>
      </c>
      <c r="GO387" s="505">
        <f t="shared" si="164"/>
        <v>0</v>
      </c>
    </row>
    <row r="388" spans="178:197" x14ac:dyDescent="0.25">
      <c r="FV388">
        <v>384</v>
      </c>
      <c r="FW388" s="181">
        <f t="shared" si="165"/>
        <v>0.26666666666666666</v>
      </c>
      <c r="FX388" s="501" t="str">
        <f t="shared" si="169"/>
        <v/>
      </c>
      <c r="FY388" s="501" t="str">
        <f t="shared" si="170"/>
        <v/>
      </c>
      <c r="FZ388" s="501" t="str">
        <f t="shared" si="170"/>
        <v/>
      </c>
      <c r="GA388" s="501" t="str">
        <f t="shared" si="170"/>
        <v/>
      </c>
      <c r="GB388" s="501" t="str">
        <f t="shared" si="170"/>
        <v/>
      </c>
      <c r="GC388" s="501" t="str">
        <f t="shared" si="170"/>
        <v/>
      </c>
      <c r="GD388" s="501" t="str">
        <f t="shared" si="167"/>
        <v/>
      </c>
      <c r="GE388" s="501" t="str">
        <f t="shared" si="170"/>
        <v/>
      </c>
      <c r="GF388" s="501" t="str">
        <f t="shared" si="170"/>
        <v/>
      </c>
      <c r="GG388" s="501" t="str">
        <f t="shared" si="170"/>
        <v/>
      </c>
      <c r="GH388" s="501" t="str">
        <f t="shared" si="170"/>
        <v/>
      </c>
      <c r="GI388" s="501" t="str">
        <f t="shared" si="170"/>
        <v/>
      </c>
      <c r="GJ388" s="501" t="str">
        <f t="shared" si="170"/>
        <v/>
      </c>
      <c r="GK388" s="501" t="str">
        <f t="shared" si="170"/>
        <v/>
      </c>
      <c r="GL388" s="501" t="str">
        <f t="shared" si="170"/>
        <v/>
      </c>
      <c r="GM388" s="501" t="str">
        <f t="shared" si="170"/>
        <v/>
      </c>
      <c r="GN388" s="501">
        <f t="shared" si="163"/>
        <v>0</v>
      </c>
      <c r="GO388" s="505">
        <f t="shared" si="164"/>
        <v>0</v>
      </c>
    </row>
    <row r="389" spans="178:197" x14ac:dyDescent="0.25">
      <c r="FV389">
        <v>385</v>
      </c>
      <c r="FW389" s="181">
        <f t="shared" si="165"/>
        <v>0.2673611111111111</v>
      </c>
      <c r="FX389" s="501" t="str">
        <f t="shared" si="169"/>
        <v/>
      </c>
      <c r="FY389" s="501" t="str">
        <f t="shared" si="170"/>
        <v/>
      </c>
      <c r="FZ389" s="501" t="str">
        <f t="shared" si="170"/>
        <v/>
      </c>
      <c r="GA389" s="501" t="str">
        <f t="shared" si="170"/>
        <v/>
      </c>
      <c r="GB389" s="501" t="str">
        <f t="shared" si="170"/>
        <v/>
      </c>
      <c r="GC389" s="501" t="str">
        <f t="shared" si="170"/>
        <v/>
      </c>
      <c r="GD389" s="501" t="str">
        <f t="shared" si="167"/>
        <v/>
      </c>
      <c r="GE389" s="501" t="str">
        <f t="shared" si="170"/>
        <v/>
      </c>
      <c r="GF389" s="501" t="str">
        <f t="shared" si="170"/>
        <v/>
      </c>
      <c r="GG389" s="501" t="str">
        <f t="shared" si="170"/>
        <v/>
      </c>
      <c r="GH389" s="501" t="str">
        <f t="shared" si="170"/>
        <v/>
      </c>
      <c r="GI389" s="501" t="str">
        <f t="shared" si="170"/>
        <v/>
      </c>
      <c r="GJ389" s="501" t="str">
        <f t="shared" si="170"/>
        <v/>
      </c>
      <c r="GK389" s="501" t="str">
        <f t="shared" si="170"/>
        <v/>
      </c>
      <c r="GL389" s="501" t="str">
        <f t="shared" si="170"/>
        <v/>
      </c>
      <c r="GM389" s="501" t="str">
        <f t="shared" si="170"/>
        <v/>
      </c>
      <c r="GN389" s="501">
        <f t="shared" ref="GN389:GN452" si="171">SUM(FX389:GM389)</f>
        <v>0</v>
      </c>
      <c r="GO389" s="505">
        <f t="shared" ref="GO389:GO452" si="172">GN389/60</f>
        <v>0</v>
      </c>
    </row>
    <row r="390" spans="178:197" x14ac:dyDescent="0.25">
      <c r="FV390">
        <v>386</v>
      </c>
      <c r="FW390" s="181">
        <f t="shared" ref="FW390:FW453" si="173">$FW$4+(FV390/24/60)</f>
        <v>0.26805555555555555</v>
      </c>
      <c r="FX390" s="501" t="str">
        <f t="shared" si="169"/>
        <v/>
      </c>
      <c r="FY390" s="501" t="str">
        <f t="shared" si="170"/>
        <v/>
      </c>
      <c r="FZ390" s="501" t="str">
        <f t="shared" si="170"/>
        <v/>
      </c>
      <c r="GA390" s="501" t="str">
        <f t="shared" si="170"/>
        <v/>
      </c>
      <c r="GB390" s="501" t="str">
        <f t="shared" si="170"/>
        <v/>
      </c>
      <c r="GC390" s="501" t="str">
        <f t="shared" si="170"/>
        <v/>
      </c>
      <c r="GD390" s="501" t="str">
        <f t="shared" si="167"/>
        <v/>
      </c>
      <c r="GE390" s="501" t="str">
        <f t="shared" si="170"/>
        <v/>
      </c>
      <c r="GF390" s="501" t="str">
        <f t="shared" si="170"/>
        <v/>
      </c>
      <c r="GG390" s="501" t="str">
        <f t="shared" si="170"/>
        <v/>
      </c>
      <c r="GH390" s="501" t="str">
        <f t="shared" si="170"/>
        <v/>
      </c>
      <c r="GI390" s="501" t="str">
        <f t="shared" si="170"/>
        <v/>
      </c>
      <c r="GJ390" s="501" t="str">
        <f t="shared" si="170"/>
        <v/>
      </c>
      <c r="GK390" s="501" t="str">
        <f t="shared" si="170"/>
        <v/>
      </c>
      <c r="GL390" s="501" t="str">
        <f t="shared" si="170"/>
        <v/>
      </c>
      <c r="GM390" s="501" t="str">
        <f t="shared" ref="FY390:GM407" si="174">IF(AND(OR($FW390&gt;INDEX($FT$4:$FT$19,MATCH(GM$3,$FO$4:$FO$19,0)),$FW390=INDEX($FT$4:$FT$19,MATCH(GM$3,$FO$4:$FO$19,0))),$FW390+(0.000000001/60/24)&lt;INDEX($FU$4:$FU$19,MATCH(GM$3,$FO$4:$FO$19,0))),80,"")</f>
        <v/>
      </c>
      <c r="GN390" s="501">
        <f t="shared" si="171"/>
        <v>0</v>
      </c>
      <c r="GO390" s="505">
        <f t="shared" si="172"/>
        <v>0</v>
      </c>
    </row>
    <row r="391" spans="178:197" x14ac:dyDescent="0.25">
      <c r="FV391">
        <v>387</v>
      </c>
      <c r="FW391" s="181">
        <f t="shared" si="173"/>
        <v>0.26874999999999999</v>
      </c>
      <c r="FX391" s="501" t="str">
        <f t="shared" si="169"/>
        <v/>
      </c>
      <c r="FY391" s="501" t="str">
        <f t="shared" si="174"/>
        <v/>
      </c>
      <c r="FZ391" s="501" t="str">
        <f t="shared" si="174"/>
        <v/>
      </c>
      <c r="GA391" s="501" t="str">
        <f t="shared" si="174"/>
        <v/>
      </c>
      <c r="GB391" s="501" t="str">
        <f t="shared" si="174"/>
        <v/>
      </c>
      <c r="GC391" s="501" t="str">
        <f t="shared" si="174"/>
        <v/>
      </c>
      <c r="GD391" s="501" t="str">
        <f t="shared" si="167"/>
        <v/>
      </c>
      <c r="GE391" s="501" t="str">
        <f t="shared" si="174"/>
        <v/>
      </c>
      <c r="GF391" s="501" t="str">
        <f t="shared" si="174"/>
        <v/>
      </c>
      <c r="GG391" s="501" t="str">
        <f t="shared" si="174"/>
        <v/>
      </c>
      <c r="GH391" s="501" t="str">
        <f t="shared" si="174"/>
        <v/>
      </c>
      <c r="GI391" s="501" t="str">
        <f t="shared" si="174"/>
        <v/>
      </c>
      <c r="GJ391" s="501" t="str">
        <f t="shared" si="174"/>
        <v/>
      </c>
      <c r="GK391" s="501" t="str">
        <f t="shared" si="174"/>
        <v/>
      </c>
      <c r="GL391" s="501" t="str">
        <f t="shared" si="174"/>
        <v/>
      </c>
      <c r="GM391" s="501" t="str">
        <f t="shared" si="174"/>
        <v/>
      </c>
      <c r="GN391" s="501">
        <f t="shared" si="171"/>
        <v>0</v>
      </c>
      <c r="GO391" s="505">
        <f t="shared" si="172"/>
        <v>0</v>
      </c>
    </row>
    <row r="392" spans="178:197" x14ac:dyDescent="0.25">
      <c r="FV392">
        <v>388</v>
      </c>
      <c r="FW392" s="181">
        <f t="shared" si="173"/>
        <v>0.26944444444444449</v>
      </c>
      <c r="FX392" s="501" t="str">
        <f t="shared" si="169"/>
        <v/>
      </c>
      <c r="FY392" s="501" t="str">
        <f t="shared" si="174"/>
        <v/>
      </c>
      <c r="FZ392" s="501" t="str">
        <f t="shared" si="174"/>
        <v/>
      </c>
      <c r="GA392" s="501" t="str">
        <f t="shared" si="174"/>
        <v/>
      </c>
      <c r="GB392" s="501" t="str">
        <f t="shared" si="174"/>
        <v/>
      </c>
      <c r="GC392" s="501" t="str">
        <f t="shared" si="174"/>
        <v/>
      </c>
      <c r="GD392" s="501" t="str">
        <f t="shared" si="167"/>
        <v/>
      </c>
      <c r="GE392" s="501" t="str">
        <f t="shared" si="174"/>
        <v/>
      </c>
      <c r="GF392" s="501" t="str">
        <f t="shared" si="174"/>
        <v/>
      </c>
      <c r="GG392" s="501" t="str">
        <f t="shared" si="174"/>
        <v/>
      </c>
      <c r="GH392" s="501" t="str">
        <f t="shared" si="174"/>
        <v/>
      </c>
      <c r="GI392" s="501" t="str">
        <f t="shared" si="174"/>
        <v/>
      </c>
      <c r="GJ392" s="501" t="str">
        <f t="shared" si="174"/>
        <v/>
      </c>
      <c r="GK392" s="501" t="str">
        <f t="shared" si="174"/>
        <v/>
      </c>
      <c r="GL392" s="501" t="str">
        <f t="shared" si="174"/>
        <v/>
      </c>
      <c r="GM392" s="501" t="str">
        <f t="shared" si="174"/>
        <v/>
      </c>
      <c r="GN392" s="501">
        <f t="shared" si="171"/>
        <v>0</v>
      </c>
      <c r="GO392" s="505">
        <f t="shared" si="172"/>
        <v>0</v>
      </c>
    </row>
    <row r="393" spans="178:197" x14ac:dyDescent="0.25">
      <c r="FV393">
        <v>389</v>
      </c>
      <c r="FW393" s="181">
        <f t="shared" si="173"/>
        <v>0.27013888888888887</v>
      </c>
      <c r="FX393" s="501" t="str">
        <f t="shared" si="169"/>
        <v/>
      </c>
      <c r="FY393" s="501" t="str">
        <f t="shared" si="174"/>
        <v/>
      </c>
      <c r="FZ393" s="501" t="str">
        <f t="shared" si="174"/>
        <v/>
      </c>
      <c r="GA393" s="501" t="str">
        <f t="shared" si="174"/>
        <v/>
      </c>
      <c r="GB393" s="501" t="str">
        <f t="shared" si="174"/>
        <v/>
      </c>
      <c r="GC393" s="501" t="str">
        <f t="shared" si="174"/>
        <v/>
      </c>
      <c r="GD393" s="501" t="str">
        <f t="shared" si="167"/>
        <v/>
      </c>
      <c r="GE393" s="501" t="str">
        <f t="shared" si="174"/>
        <v/>
      </c>
      <c r="GF393" s="501" t="str">
        <f t="shared" si="174"/>
        <v/>
      </c>
      <c r="GG393" s="501" t="str">
        <f t="shared" si="174"/>
        <v/>
      </c>
      <c r="GH393" s="501" t="str">
        <f t="shared" si="174"/>
        <v/>
      </c>
      <c r="GI393" s="501" t="str">
        <f t="shared" si="174"/>
        <v/>
      </c>
      <c r="GJ393" s="501" t="str">
        <f t="shared" si="174"/>
        <v/>
      </c>
      <c r="GK393" s="501" t="str">
        <f t="shared" si="174"/>
        <v/>
      </c>
      <c r="GL393" s="501" t="str">
        <f t="shared" si="174"/>
        <v/>
      </c>
      <c r="GM393" s="501" t="str">
        <f t="shared" si="174"/>
        <v/>
      </c>
      <c r="GN393" s="501">
        <f t="shared" si="171"/>
        <v>0</v>
      </c>
      <c r="GO393" s="505">
        <f t="shared" si="172"/>
        <v>0</v>
      </c>
    </row>
    <row r="394" spans="178:197" x14ac:dyDescent="0.25">
      <c r="FV394">
        <v>390</v>
      </c>
      <c r="FW394" s="181">
        <f t="shared" si="173"/>
        <v>0.27083333333333331</v>
      </c>
      <c r="FX394" s="501" t="str">
        <f t="shared" si="169"/>
        <v/>
      </c>
      <c r="FY394" s="501" t="str">
        <f t="shared" si="174"/>
        <v/>
      </c>
      <c r="FZ394" s="501" t="str">
        <f t="shared" si="174"/>
        <v/>
      </c>
      <c r="GA394" s="501" t="str">
        <f t="shared" si="174"/>
        <v/>
      </c>
      <c r="GB394" s="501" t="str">
        <f t="shared" si="174"/>
        <v/>
      </c>
      <c r="GC394" s="501" t="str">
        <f t="shared" si="174"/>
        <v/>
      </c>
      <c r="GD394" s="501" t="str">
        <f t="shared" si="167"/>
        <v/>
      </c>
      <c r="GE394" s="501" t="str">
        <f t="shared" si="174"/>
        <v/>
      </c>
      <c r="GF394" s="501" t="str">
        <f t="shared" si="174"/>
        <v/>
      </c>
      <c r="GG394" s="501" t="str">
        <f t="shared" si="174"/>
        <v/>
      </c>
      <c r="GH394" s="501" t="str">
        <f t="shared" si="174"/>
        <v/>
      </c>
      <c r="GI394" s="501" t="str">
        <f t="shared" si="174"/>
        <v/>
      </c>
      <c r="GJ394" s="501" t="str">
        <f t="shared" si="174"/>
        <v/>
      </c>
      <c r="GK394" s="501" t="str">
        <f t="shared" si="174"/>
        <v/>
      </c>
      <c r="GL394" s="501" t="str">
        <f t="shared" si="174"/>
        <v/>
      </c>
      <c r="GM394" s="501" t="str">
        <f t="shared" si="174"/>
        <v/>
      </c>
      <c r="GN394" s="501">
        <f t="shared" si="171"/>
        <v>0</v>
      </c>
      <c r="GO394" s="505">
        <f t="shared" si="172"/>
        <v>0</v>
      </c>
    </row>
    <row r="395" spans="178:197" x14ac:dyDescent="0.25">
      <c r="FV395">
        <v>391</v>
      </c>
      <c r="FW395" s="181">
        <f t="shared" si="173"/>
        <v>0.27152777777777781</v>
      </c>
      <c r="FX395" s="501" t="str">
        <f t="shared" si="169"/>
        <v/>
      </c>
      <c r="FY395" s="501" t="str">
        <f t="shared" si="174"/>
        <v/>
      </c>
      <c r="FZ395" s="501" t="str">
        <f t="shared" si="174"/>
        <v/>
      </c>
      <c r="GA395" s="501" t="str">
        <f t="shared" si="174"/>
        <v/>
      </c>
      <c r="GB395" s="501" t="str">
        <f t="shared" si="174"/>
        <v/>
      </c>
      <c r="GC395" s="501" t="str">
        <f t="shared" si="174"/>
        <v/>
      </c>
      <c r="GD395" s="501" t="str">
        <f t="shared" si="167"/>
        <v/>
      </c>
      <c r="GE395" s="501" t="str">
        <f t="shared" si="174"/>
        <v/>
      </c>
      <c r="GF395" s="501" t="str">
        <f t="shared" si="174"/>
        <v/>
      </c>
      <c r="GG395" s="501" t="str">
        <f t="shared" si="174"/>
        <v/>
      </c>
      <c r="GH395" s="501" t="str">
        <f t="shared" si="174"/>
        <v/>
      </c>
      <c r="GI395" s="501" t="str">
        <f t="shared" si="174"/>
        <v/>
      </c>
      <c r="GJ395" s="501" t="str">
        <f t="shared" si="174"/>
        <v/>
      </c>
      <c r="GK395" s="501" t="str">
        <f t="shared" si="174"/>
        <v/>
      </c>
      <c r="GL395" s="501" t="str">
        <f t="shared" si="174"/>
        <v/>
      </c>
      <c r="GM395" s="501" t="str">
        <f t="shared" si="174"/>
        <v/>
      </c>
      <c r="GN395" s="501">
        <f t="shared" si="171"/>
        <v>0</v>
      </c>
      <c r="GO395" s="505">
        <f t="shared" si="172"/>
        <v>0</v>
      </c>
    </row>
    <row r="396" spans="178:197" x14ac:dyDescent="0.25">
      <c r="FV396">
        <v>392</v>
      </c>
      <c r="FW396" s="181">
        <f t="shared" si="173"/>
        <v>0.2722222222222222</v>
      </c>
      <c r="FX396" s="501" t="str">
        <f t="shared" si="169"/>
        <v/>
      </c>
      <c r="FY396" s="501" t="str">
        <f t="shared" si="174"/>
        <v/>
      </c>
      <c r="FZ396" s="501" t="str">
        <f t="shared" si="174"/>
        <v/>
      </c>
      <c r="GA396" s="501" t="str">
        <f t="shared" si="174"/>
        <v/>
      </c>
      <c r="GB396" s="501" t="str">
        <f t="shared" si="174"/>
        <v/>
      </c>
      <c r="GC396" s="501" t="str">
        <f t="shared" si="174"/>
        <v/>
      </c>
      <c r="GD396" s="501" t="str">
        <f t="shared" si="167"/>
        <v/>
      </c>
      <c r="GE396" s="501" t="str">
        <f t="shared" si="174"/>
        <v/>
      </c>
      <c r="GF396" s="501" t="str">
        <f t="shared" si="174"/>
        <v/>
      </c>
      <c r="GG396" s="501" t="str">
        <f t="shared" si="174"/>
        <v/>
      </c>
      <c r="GH396" s="501" t="str">
        <f t="shared" si="174"/>
        <v/>
      </c>
      <c r="GI396" s="501" t="str">
        <f t="shared" si="174"/>
        <v/>
      </c>
      <c r="GJ396" s="501" t="str">
        <f t="shared" si="174"/>
        <v/>
      </c>
      <c r="GK396" s="501" t="str">
        <f t="shared" si="174"/>
        <v/>
      </c>
      <c r="GL396" s="501" t="str">
        <f t="shared" si="174"/>
        <v/>
      </c>
      <c r="GM396" s="501" t="str">
        <f t="shared" si="174"/>
        <v/>
      </c>
      <c r="GN396" s="501">
        <f t="shared" si="171"/>
        <v>0</v>
      </c>
      <c r="GO396" s="505">
        <f t="shared" si="172"/>
        <v>0</v>
      </c>
    </row>
    <row r="397" spans="178:197" x14ac:dyDescent="0.25">
      <c r="FV397">
        <v>393</v>
      </c>
      <c r="FW397" s="181">
        <f t="shared" si="173"/>
        <v>0.27291666666666664</v>
      </c>
      <c r="FX397" s="501" t="str">
        <f t="shared" si="169"/>
        <v/>
      </c>
      <c r="FY397" s="501" t="str">
        <f t="shared" si="174"/>
        <v/>
      </c>
      <c r="FZ397" s="501" t="str">
        <f t="shared" si="174"/>
        <v/>
      </c>
      <c r="GA397" s="501" t="str">
        <f t="shared" si="174"/>
        <v/>
      </c>
      <c r="GB397" s="501" t="str">
        <f t="shared" si="174"/>
        <v/>
      </c>
      <c r="GC397" s="501" t="str">
        <f t="shared" si="174"/>
        <v/>
      </c>
      <c r="GD397" s="501" t="str">
        <f t="shared" si="167"/>
        <v/>
      </c>
      <c r="GE397" s="501" t="str">
        <f t="shared" si="174"/>
        <v/>
      </c>
      <c r="GF397" s="501" t="str">
        <f t="shared" si="174"/>
        <v/>
      </c>
      <c r="GG397" s="501" t="str">
        <f t="shared" si="174"/>
        <v/>
      </c>
      <c r="GH397" s="501" t="str">
        <f t="shared" si="174"/>
        <v/>
      </c>
      <c r="GI397" s="501" t="str">
        <f t="shared" si="174"/>
        <v/>
      </c>
      <c r="GJ397" s="501" t="str">
        <f t="shared" si="174"/>
        <v/>
      </c>
      <c r="GK397" s="501" t="str">
        <f t="shared" si="174"/>
        <v/>
      </c>
      <c r="GL397" s="501" t="str">
        <f t="shared" si="174"/>
        <v/>
      </c>
      <c r="GM397" s="501" t="str">
        <f t="shared" si="174"/>
        <v/>
      </c>
      <c r="GN397" s="501">
        <f t="shared" si="171"/>
        <v>0</v>
      </c>
      <c r="GO397" s="505">
        <f t="shared" si="172"/>
        <v>0</v>
      </c>
    </row>
    <row r="398" spans="178:197" x14ac:dyDescent="0.25">
      <c r="FV398">
        <v>394</v>
      </c>
      <c r="FW398" s="181">
        <f t="shared" si="173"/>
        <v>0.27361111111111114</v>
      </c>
      <c r="FX398" s="501" t="str">
        <f t="shared" si="169"/>
        <v/>
      </c>
      <c r="FY398" s="501" t="str">
        <f t="shared" si="174"/>
        <v/>
      </c>
      <c r="FZ398" s="501" t="str">
        <f t="shared" si="174"/>
        <v/>
      </c>
      <c r="GA398" s="501" t="str">
        <f t="shared" si="174"/>
        <v/>
      </c>
      <c r="GB398" s="501" t="str">
        <f t="shared" si="174"/>
        <v/>
      </c>
      <c r="GC398" s="501" t="str">
        <f t="shared" si="174"/>
        <v/>
      </c>
      <c r="GD398" s="501" t="str">
        <f t="shared" si="167"/>
        <v/>
      </c>
      <c r="GE398" s="501" t="str">
        <f t="shared" si="174"/>
        <v/>
      </c>
      <c r="GF398" s="501" t="str">
        <f t="shared" si="174"/>
        <v/>
      </c>
      <c r="GG398" s="501" t="str">
        <f t="shared" si="174"/>
        <v/>
      </c>
      <c r="GH398" s="501" t="str">
        <f t="shared" si="174"/>
        <v/>
      </c>
      <c r="GI398" s="501" t="str">
        <f t="shared" si="174"/>
        <v/>
      </c>
      <c r="GJ398" s="501" t="str">
        <f t="shared" si="174"/>
        <v/>
      </c>
      <c r="GK398" s="501" t="str">
        <f t="shared" si="174"/>
        <v/>
      </c>
      <c r="GL398" s="501" t="str">
        <f t="shared" si="174"/>
        <v/>
      </c>
      <c r="GM398" s="501" t="str">
        <f t="shared" si="174"/>
        <v/>
      </c>
      <c r="GN398" s="501">
        <f t="shared" si="171"/>
        <v>0</v>
      </c>
      <c r="GO398" s="505">
        <f t="shared" si="172"/>
        <v>0</v>
      </c>
    </row>
    <row r="399" spans="178:197" x14ac:dyDescent="0.25">
      <c r="FV399">
        <v>395</v>
      </c>
      <c r="FW399" s="181">
        <f t="shared" si="173"/>
        <v>0.27430555555555552</v>
      </c>
      <c r="FX399" s="501" t="str">
        <f t="shared" si="169"/>
        <v/>
      </c>
      <c r="FY399" s="501" t="str">
        <f t="shared" si="174"/>
        <v/>
      </c>
      <c r="FZ399" s="501" t="str">
        <f t="shared" si="174"/>
        <v/>
      </c>
      <c r="GA399" s="501" t="str">
        <f t="shared" si="174"/>
        <v/>
      </c>
      <c r="GB399" s="501" t="str">
        <f t="shared" si="174"/>
        <v/>
      </c>
      <c r="GC399" s="501" t="str">
        <f t="shared" si="174"/>
        <v/>
      </c>
      <c r="GD399" s="501" t="str">
        <f t="shared" si="167"/>
        <v/>
      </c>
      <c r="GE399" s="501" t="str">
        <f t="shared" si="174"/>
        <v/>
      </c>
      <c r="GF399" s="501" t="str">
        <f t="shared" si="174"/>
        <v/>
      </c>
      <c r="GG399" s="501" t="str">
        <f t="shared" si="174"/>
        <v/>
      </c>
      <c r="GH399" s="501" t="str">
        <f t="shared" si="174"/>
        <v/>
      </c>
      <c r="GI399" s="501" t="str">
        <f t="shared" si="174"/>
        <v/>
      </c>
      <c r="GJ399" s="501" t="str">
        <f t="shared" si="174"/>
        <v/>
      </c>
      <c r="GK399" s="501" t="str">
        <f t="shared" si="174"/>
        <v/>
      </c>
      <c r="GL399" s="501" t="str">
        <f t="shared" si="174"/>
        <v/>
      </c>
      <c r="GM399" s="501" t="str">
        <f t="shared" si="174"/>
        <v/>
      </c>
      <c r="GN399" s="501">
        <f t="shared" si="171"/>
        <v>0</v>
      </c>
      <c r="GO399" s="505">
        <f t="shared" si="172"/>
        <v>0</v>
      </c>
    </row>
    <row r="400" spans="178:197" x14ac:dyDescent="0.25">
      <c r="FV400">
        <v>396</v>
      </c>
      <c r="FW400" s="181">
        <f t="shared" si="173"/>
        <v>0.27500000000000002</v>
      </c>
      <c r="FX400" s="501" t="str">
        <f t="shared" si="169"/>
        <v/>
      </c>
      <c r="FY400" s="501" t="str">
        <f t="shared" si="174"/>
        <v/>
      </c>
      <c r="FZ400" s="501" t="str">
        <f t="shared" si="174"/>
        <v/>
      </c>
      <c r="GA400" s="501" t="str">
        <f t="shared" si="174"/>
        <v/>
      </c>
      <c r="GB400" s="501" t="str">
        <f t="shared" si="174"/>
        <v/>
      </c>
      <c r="GC400" s="501" t="str">
        <f t="shared" si="174"/>
        <v/>
      </c>
      <c r="GD400" s="501" t="str">
        <f t="shared" si="167"/>
        <v/>
      </c>
      <c r="GE400" s="501" t="str">
        <f t="shared" si="174"/>
        <v/>
      </c>
      <c r="GF400" s="501" t="str">
        <f t="shared" si="174"/>
        <v/>
      </c>
      <c r="GG400" s="501" t="str">
        <f t="shared" si="174"/>
        <v/>
      </c>
      <c r="GH400" s="501" t="str">
        <f t="shared" si="174"/>
        <v/>
      </c>
      <c r="GI400" s="501" t="str">
        <f t="shared" si="174"/>
        <v/>
      </c>
      <c r="GJ400" s="501" t="str">
        <f t="shared" si="174"/>
        <v/>
      </c>
      <c r="GK400" s="501" t="str">
        <f t="shared" si="174"/>
        <v/>
      </c>
      <c r="GL400" s="501" t="str">
        <f t="shared" si="174"/>
        <v/>
      </c>
      <c r="GM400" s="501" t="str">
        <f t="shared" si="174"/>
        <v/>
      </c>
      <c r="GN400" s="501">
        <f t="shared" si="171"/>
        <v>0</v>
      </c>
      <c r="GO400" s="505">
        <f t="shared" si="172"/>
        <v>0</v>
      </c>
    </row>
    <row r="401" spans="178:197" x14ac:dyDescent="0.25">
      <c r="FV401">
        <v>397</v>
      </c>
      <c r="FW401" s="181">
        <f t="shared" si="173"/>
        <v>0.27569444444444446</v>
      </c>
      <c r="FX401" s="501" t="str">
        <f t="shared" si="169"/>
        <v/>
      </c>
      <c r="FY401" s="501" t="str">
        <f t="shared" si="174"/>
        <v/>
      </c>
      <c r="FZ401" s="501" t="str">
        <f t="shared" si="174"/>
        <v/>
      </c>
      <c r="GA401" s="501" t="str">
        <f t="shared" si="174"/>
        <v/>
      </c>
      <c r="GB401" s="501" t="str">
        <f t="shared" si="174"/>
        <v/>
      </c>
      <c r="GC401" s="501" t="str">
        <f t="shared" si="174"/>
        <v/>
      </c>
      <c r="GD401" s="501" t="str">
        <f t="shared" si="167"/>
        <v/>
      </c>
      <c r="GE401" s="501" t="str">
        <f t="shared" si="174"/>
        <v/>
      </c>
      <c r="GF401" s="501" t="str">
        <f t="shared" si="174"/>
        <v/>
      </c>
      <c r="GG401" s="501" t="str">
        <f t="shared" si="174"/>
        <v/>
      </c>
      <c r="GH401" s="501" t="str">
        <f t="shared" si="174"/>
        <v/>
      </c>
      <c r="GI401" s="501" t="str">
        <f t="shared" si="174"/>
        <v/>
      </c>
      <c r="GJ401" s="501" t="str">
        <f t="shared" si="174"/>
        <v/>
      </c>
      <c r="GK401" s="501" t="str">
        <f t="shared" si="174"/>
        <v/>
      </c>
      <c r="GL401" s="501" t="str">
        <f t="shared" si="174"/>
        <v/>
      </c>
      <c r="GM401" s="501" t="str">
        <f t="shared" si="174"/>
        <v/>
      </c>
      <c r="GN401" s="501">
        <f t="shared" si="171"/>
        <v>0</v>
      </c>
      <c r="GO401" s="505">
        <f t="shared" si="172"/>
        <v>0</v>
      </c>
    </row>
    <row r="402" spans="178:197" x14ac:dyDescent="0.25">
      <c r="FV402">
        <v>398</v>
      </c>
      <c r="FW402" s="181">
        <f t="shared" si="173"/>
        <v>0.27638888888888885</v>
      </c>
      <c r="FX402" s="501" t="str">
        <f t="shared" si="169"/>
        <v/>
      </c>
      <c r="FY402" s="501" t="str">
        <f t="shared" si="174"/>
        <v/>
      </c>
      <c r="FZ402" s="501" t="str">
        <f t="shared" si="174"/>
        <v/>
      </c>
      <c r="GA402" s="501" t="str">
        <f t="shared" si="174"/>
        <v/>
      </c>
      <c r="GB402" s="501" t="str">
        <f t="shared" si="174"/>
        <v/>
      </c>
      <c r="GC402" s="501" t="str">
        <f t="shared" si="174"/>
        <v/>
      </c>
      <c r="GD402" s="501" t="str">
        <f t="shared" si="167"/>
        <v/>
      </c>
      <c r="GE402" s="501" t="str">
        <f t="shared" si="174"/>
        <v/>
      </c>
      <c r="GF402" s="501" t="str">
        <f t="shared" si="174"/>
        <v/>
      </c>
      <c r="GG402" s="501" t="str">
        <f t="shared" si="174"/>
        <v/>
      </c>
      <c r="GH402" s="501" t="str">
        <f t="shared" si="174"/>
        <v/>
      </c>
      <c r="GI402" s="501" t="str">
        <f t="shared" si="174"/>
        <v/>
      </c>
      <c r="GJ402" s="501" t="str">
        <f t="shared" si="174"/>
        <v/>
      </c>
      <c r="GK402" s="501" t="str">
        <f t="shared" si="174"/>
        <v/>
      </c>
      <c r="GL402" s="501" t="str">
        <f t="shared" si="174"/>
        <v/>
      </c>
      <c r="GM402" s="501" t="str">
        <f t="shared" si="174"/>
        <v/>
      </c>
      <c r="GN402" s="501">
        <f t="shared" si="171"/>
        <v>0</v>
      </c>
      <c r="GO402" s="505">
        <f t="shared" si="172"/>
        <v>0</v>
      </c>
    </row>
    <row r="403" spans="178:197" x14ac:dyDescent="0.25">
      <c r="FV403">
        <v>399</v>
      </c>
      <c r="FW403" s="181">
        <f t="shared" si="173"/>
        <v>0.27708333333333335</v>
      </c>
      <c r="FX403" s="501" t="str">
        <f t="shared" si="169"/>
        <v/>
      </c>
      <c r="FY403" s="501" t="str">
        <f t="shared" si="174"/>
        <v/>
      </c>
      <c r="FZ403" s="501" t="str">
        <f t="shared" si="174"/>
        <v/>
      </c>
      <c r="GA403" s="501" t="str">
        <f t="shared" si="174"/>
        <v/>
      </c>
      <c r="GB403" s="501" t="str">
        <f t="shared" si="174"/>
        <v/>
      </c>
      <c r="GC403" s="501" t="str">
        <f t="shared" si="174"/>
        <v/>
      </c>
      <c r="GD403" s="501" t="str">
        <f t="shared" si="167"/>
        <v/>
      </c>
      <c r="GE403" s="501" t="str">
        <f t="shared" si="174"/>
        <v/>
      </c>
      <c r="GF403" s="501" t="str">
        <f t="shared" si="174"/>
        <v/>
      </c>
      <c r="GG403" s="501" t="str">
        <f t="shared" si="174"/>
        <v/>
      </c>
      <c r="GH403" s="501" t="str">
        <f t="shared" si="174"/>
        <v/>
      </c>
      <c r="GI403" s="501" t="str">
        <f t="shared" si="174"/>
        <v/>
      </c>
      <c r="GJ403" s="501" t="str">
        <f t="shared" si="174"/>
        <v/>
      </c>
      <c r="GK403" s="501" t="str">
        <f t="shared" si="174"/>
        <v/>
      </c>
      <c r="GL403" s="501" t="str">
        <f t="shared" si="174"/>
        <v/>
      </c>
      <c r="GM403" s="501" t="str">
        <f t="shared" si="174"/>
        <v/>
      </c>
      <c r="GN403" s="501">
        <f t="shared" si="171"/>
        <v>0</v>
      </c>
      <c r="GO403" s="505">
        <f t="shared" si="172"/>
        <v>0</v>
      </c>
    </row>
    <row r="404" spans="178:197" x14ac:dyDescent="0.25">
      <c r="FV404">
        <v>400</v>
      </c>
      <c r="FW404" s="181">
        <f t="shared" si="173"/>
        <v>0.27777777777777779</v>
      </c>
      <c r="FX404" s="501" t="str">
        <f t="shared" si="169"/>
        <v/>
      </c>
      <c r="FY404" s="501" t="str">
        <f t="shared" si="174"/>
        <v/>
      </c>
      <c r="FZ404" s="501" t="str">
        <f t="shared" si="174"/>
        <v/>
      </c>
      <c r="GA404" s="501" t="str">
        <f t="shared" si="174"/>
        <v/>
      </c>
      <c r="GB404" s="501" t="str">
        <f t="shared" si="174"/>
        <v/>
      </c>
      <c r="GC404" s="501" t="str">
        <f t="shared" si="174"/>
        <v/>
      </c>
      <c r="GD404" s="501" t="str">
        <f t="shared" ref="GD404:GD467" si="175">IF(AND(OR($FW404&gt;INDEX($FT$4:$FT$19,MATCH(GD$3,$FO$4:$FO$19,0)),$FW404=INDEX($FT$4:$FT$19,MATCH(GD$3,$FO$4:$FO$19,0))),$FW404+(0.000000001/60/24)&lt;INDEX($FU$4:$FU$19,MATCH(GD$3,$FO$4:$FO$19,0))),80,"")</f>
        <v/>
      </c>
      <c r="GE404" s="501" t="str">
        <f t="shared" si="174"/>
        <v/>
      </c>
      <c r="GF404" s="501" t="str">
        <f t="shared" si="174"/>
        <v/>
      </c>
      <c r="GG404" s="501" t="str">
        <f t="shared" si="174"/>
        <v/>
      </c>
      <c r="GH404" s="501" t="str">
        <f t="shared" si="174"/>
        <v/>
      </c>
      <c r="GI404" s="501" t="str">
        <f t="shared" si="174"/>
        <v/>
      </c>
      <c r="GJ404" s="501" t="str">
        <f t="shared" si="174"/>
        <v/>
      </c>
      <c r="GK404" s="501" t="str">
        <f t="shared" si="174"/>
        <v/>
      </c>
      <c r="GL404" s="501" t="str">
        <f t="shared" si="174"/>
        <v/>
      </c>
      <c r="GM404" s="501" t="str">
        <f t="shared" si="174"/>
        <v/>
      </c>
      <c r="GN404" s="501">
        <f t="shared" si="171"/>
        <v>0</v>
      </c>
      <c r="GO404" s="505">
        <f t="shared" si="172"/>
        <v>0</v>
      </c>
    </row>
    <row r="405" spans="178:197" x14ac:dyDescent="0.25">
      <c r="FV405">
        <v>401</v>
      </c>
      <c r="FW405" s="181">
        <f t="shared" si="173"/>
        <v>0.27847222222222218</v>
      </c>
      <c r="FX405" s="501" t="str">
        <f t="shared" si="169"/>
        <v/>
      </c>
      <c r="FY405" s="501" t="str">
        <f t="shared" si="174"/>
        <v/>
      </c>
      <c r="FZ405" s="501" t="str">
        <f t="shared" si="174"/>
        <v/>
      </c>
      <c r="GA405" s="501" t="str">
        <f t="shared" si="174"/>
        <v/>
      </c>
      <c r="GB405" s="501" t="str">
        <f t="shared" si="174"/>
        <v/>
      </c>
      <c r="GC405" s="501" t="str">
        <f t="shared" si="174"/>
        <v/>
      </c>
      <c r="GD405" s="501" t="str">
        <f t="shared" si="175"/>
        <v/>
      </c>
      <c r="GE405" s="501" t="str">
        <f t="shared" si="174"/>
        <v/>
      </c>
      <c r="GF405" s="501" t="str">
        <f t="shared" si="174"/>
        <v/>
      </c>
      <c r="GG405" s="501" t="str">
        <f t="shared" si="174"/>
        <v/>
      </c>
      <c r="GH405" s="501" t="str">
        <f t="shared" si="174"/>
        <v/>
      </c>
      <c r="GI405" s="501" t="str">
        <f t="shared" si="174"/>
        <v/>
      </c>
      <c r="GJ405" s="501" t="str">
        <f t="shared" si="174"/>
        <v/>
      </c>
      <c r="GK405" s="501" t="str">
        <f t="shared" si="174"/>
        <v/>
      </c>
      <c r="GL405" s="501" t="str">
        <f t="shared" si="174"/>
        <v/>
      </c>
      <c r="GM405" s="501" t="str">
        <f t="shared" si="174"/>
        <v/>
      </c>
      <c r="GN405" s="501">
        <f t="shared" si="171"/>
        <v>0</v>
      </c>
      <c r="GO405" s="505">
        <f t="shared" si="172"/>
        <v>0</v>
      </c>
    </row>
    <row r="406" spans="178:197" x14ac:dyDescent="0.25">
      <c r="FV406">
        <v>402</v>
      </c>
      <c r="FW406" s="181">
        <f t="shared" si="173"/>
        <v>0.27916666666666667</v>
      </c>
      <c r="FX406" s="501" t="str">
        <f t="shared" si="169"/>
        <v/>
      </c>
      <c r="FY406" s="501" t="str">
        <f t="shared" si="174"/>
        <v/>
      </c>
      <c r="FZ406" s="501" t="str">
        <f t="shared" si="174"/>
        <v/>
      </c>
      <c r="GA406" s="501" t="str">
        <f t="shared" si="174"/>
        <v/>
      </c>
      <c r="GB406" s="501" t="str">
        <f t="shared" si="174"/>
        <v/>
      </c>
      <c r="GC406" s="501" t="str">
        <f t="shared" si="174"/>
        <v/>
      </c>
      <c r="GD406" s="501" t="str">
        <f t="shared" si="175"/>
        <v/>
      </c>
      <c r="GE406" s="501" t="str">
        <f t="shared" si="174"/>
        <v/>
      </c>
      <c r="GF406" s="501" t="str">
        <f t="shared" si="174"/>
        <v/>
      </c>
      <c r="GG406" s="501" t="str">
        <f t="shared" si="174"/>
        <v/>
      </c>
      <c r="GH406" s="501" t="str">
        <f t="shared" si="174"/>
        <v/>
      </c>
      <c r="GI406" s="501" t="str">
        <f t="shared" si="174"/>
        <v/>
      </c>
      <c r="GJ406" s="501" t="str">
        <f t="shared" si="174"/>
        <v/>
      </c>
      <c r="GK406" s="501" t="str">
        <f t="shared" si="174"/>
        <v/>
      </c>
      <c r="GL406" s="501" t="str">
        <f t="shared" si="174"/>
        <v/>
      </c>
      <c r="GM406" s="501" t="str">
        <f t="shared" si="174"/>
        <v/>
      </c>
      <c r="GN406" s="501">
        <f t="shared" si="171"/>
        <v>0</v>
      </c>
      <c r="GO406" s="505">
        <f t="shared" si="172"/>
        <v>0</v>
      </c>
    </row>
    <row r="407" spans="178:197" x14ac:dyDescent="0.25">
      <c r="FV407">
        <v>403</v>
      </c>
      <c r="FW407" s="181">
        <f t="shared" si="173"/>
        <v>0.27986111111111112</v>
      </c>
      <c r="FX407" s="501" t="str">
        <f t="shared" si="169"/>
        <v/>
      </c>
      <c r="FY407" s="501" t="str">
        <f t="shared" si="174"/>
        <v/>
      </c>
      <c r="FZ407" s="501" t="str">
        <f t="shared" si="174"/>
        <v/>
      </c>
      <c r="GA407" s="501" t="str">
        <f t="shared" si="174"/>
        <v/>
      </c>
      <c r="GB407" s="501" t="str">
        <f t="shared" si="174"/>
        <v/>
      </c>
      <c r="GC407" s="501" t="str">
        <f t="shared" si="174"/>
        <v/>
      </c>
      <c r="GD407" s="501" t="str">
        <f t="shared" si="175"/>
        <v/>
      </c>
      <c r="GE407" s="501" t="str">
        <f t="shared" si="174"/>
        <v/>
      </c>
      <c r="GF407" s="501" t="str">
        <f t="shared" si="174"/>
        <v/>
      </c>
      <c r="GG407" s="501" t="str">
        <f t="shared" si="174"/>
        <v/>
      </c>
      <c r="GH407" s="501" t="str">
        <f t="shared" si="174"/>
        <v/>
      </c>
      <c r="GI407" s="501" t="str">
        <f t="shared" si="174"/>
        <v/>
      </c>
      <c r="GJ407" s="501" t="str">
        <f t="shared" si="174"/>
        <v/>
      </c>
      <c r="GK407" s="501" t="str">
        <f t="shared" si="174"/>
        <v/>
      </c>
      <c r="GL407" s="501" t="str">
        <f t="shared" si="174"/>
        <v/>
      </c>
      <c r="GM407" s="501" t="str">
        <f t="shared" ref="FY407:GM424" si="176">IF(AND(OR($FW407&gt;INDEX($FT$4:$FT$19,MATCH(GM$3,$FO$4:$FO$19,0)),$FW407=INDEX($FT$4:$FT$19,MATCH(GM$3,$FO$4:$FO$19,0))),$FW407+(0.000000001/60/24)&lt;INDEX($FU$4:$FU$19,MATCH(GM$3,$FO$4:$FO$19,0))),80,"")</f>
        <v/>
      </c>
      <c r="GN407" s="501">
        <f t="shared" si="171"/>
        <v>0</v>
      </c>
      <c r="GO407" s="505">
        <f t="shared" si="172"/>
        <v>0</v>
      </c>
    </row>
    <row r="408" spans="178:197" x14ac:dyDescent="0.25">
      <c r="FV408">
        <v>404</v>
      </c>
      <c r="FW408" s="181">
        <f t="shared" si="173"/>
        <v>0.28055555555555556</v>
      </c>
      <c r="FX408" s="501" t="str">
        <f t="shared" si="169"/>
        <v/>
      </c>
      <c r="FY408" s="501" t="str">
        <f t="shared" si="176"/>
        <v/>
      </c>
      <c r="FZ408" s="501" t="str">
        <f t="shared" si="176"/>
        <v/>
      </c>
      <c r="GA408" s="501" t="str">
        <f t="shared" si="176"/>
        <v/>
      </c>
      <c r="GB408" s="501" t="str">
        <f t="shared" si="176"/>
        <v/>
      </c>
      <c r="GC408" s="501" t="str">
        <f t="shared" si="176"/>
        <v/>
      </c>
      <c r="GD408" s="501" t="str">
        <f t="shared" si="175"/>
        <v/>
      </c>
      <c r="GE408" s="501" t="str">
        <f t="shared" si="176"/>
        <v/>
      </c>
      <c r="GF408" s="501" t="str">
        <f t="shared" si="176"/>
        <v/>
      </c>
      <c r="GG408" s="501" t="str">
        <f t="shared" si="176"/>
        <v/>
      </c>
      <c r="GH408" s="501" t="str">
        <f t="shared" si="176"/>
        <v/>
      </c>
      <c r="GI408" s="501" t="str">
        <f t="shared" si="176"/>
        <v/>
      </c>
      <c r="GJ408" s="501" t="str">
        <f t="shared" si="176"/>
        <v/>
      </c>
      <c r="GK408" s="501" t="str">
        <f t="shared" si="176"/>
        <v/>
      </c>
      <c r="GL408" s="501" t="str">
        <f t="shared" si="176"/>
        <v/>
      </c>
      <c r="GM408" s="501" t="str">
        <f t="shared" si="176"/>
        <v/>
      </c>
      <c r="GN408" s="501">
        <f t="shared" si="171"/>
        <v>0</v>
      </c>
      <c r="GO408" s="505">
        <f t="shared" si="172"/>
        <v>0</v>
      </c>
    </row>
    <row r="409" spans="178:197" x14ac:dyDescent="0.25">
      <c r="FV409">
        <v>405</v>
      </c>
      <c r="FW409" s="181">
        <f t="shared" si="173"/>
        <v>0.28125</v>
      </c>
      <c r="FX409" s="501" t="str">
        <f t="shared" si="169"/>
        <v/>
      </c>
      <c r="FY409" s="501" t="str">
        <f t="shared" si="176"/>
        <v/>
      </c>
      <c r="FZ409" s="501" t="str">
        <f t="shared" si="176"/>
        <v/>
      </c>
      <c r="GA409" s="501" t="str">
        <f t="shared" si="176"/>
        <v/>
      </c>
      <c r="GB409" s="501" t="str">
        <f t="shared" si="176"/>
        <v/>
      </c>
      <c r="GC409" s="501" t="str">
        <f t="shared" si="176"/>
        <v/>
      </c>
      <c r="GD409" s="501" t="str">
        <f t="shared" si="175"/>
        <v/>
      </c>
      <c r="GE409" s="501" t="str">
        <f t="shared" si="176"/>
        <v/>
      </c>
      <c r="GF409" s="501" t="str">
        <f t="shared" si="176"/>
        <v/>
      </c>
      <c r="GG409" s="501" t="str">
        <f t="shared" si="176"/>
        <v/>
      </c>
      <c r="GH409" s="501" t="str">
        <f t="shared" si="176"/>
        <v/>
      </c>
      <c r="GI409" s="501" t="str">
        <f t="shared" si="176"/>
        <v/>
      </c>
      <c r="GJ409" s="501" t="str">
        <f t="shared" si="176"/>
        <v/>
      </c>
      <c r="GK409" s="501" t="str">
        <f t="shared" si="176"/>
        <v/>
      </c>
      <c r="GL409" s="501" t="str">
        <f t="shared" si="176"/>
        <v/>
      </c>
      <c r="GM409" s="501" t="str">
        <f t="shared" si="176"/>
        <v/>
      </c>
      <c r="GN409" s="501">
        <f t="shared" si="171"/>
        <v>0</v>
      </c>
      <c r="GO409" s="505">
        <f t="shared" si="172"/>
        <v>0</v>
      </c>
    </row>
    <row r="410" spans="178:197" x14ac:dyDescent="0.25">
      <c r="FV410">
        <v>406</v>
      </c>
      <c r="FW410" s="181">
        <f t="shared" si="173"/>
        <v>0.28194444444444444</v>
      </c>
      <c r="FX410" s="501" t="str">
        <f t="shared" si="169"/>
        <v/>
      </c>
      <c r="FY410" s="501" t="str">
        <f t="shared" si="176"/>
        <v/>
      </c>
      <c r="FZ410" s="501" t="str">
        <f t="shared" si="176"/>
        <v/>
      </c>
      <c r="GA410" s="501" t="str">
        <f t="shared" si="176"/>
        <v/>
      </c>
      <c r="GB410" s="501" t="str">
        <f t="shared" si="176"/>
        <v/>
      </c>
      <c r="GC410" s="501" t="str">
        <f t="shared" si="176"/>
        <v/>
      </c>
      <c r="GD410" s="501" t="str">
        <f t="shared" si="175"/>
        <v/>
      </c>
      <c r="GE410" s="501" t="str">
        <f t="shared" si="176"/>
        <v/>
      </c>
      <c r="GF410" s="501" t="str">
        <f t="shared" si="176"/>
        <v/>
      </c>
      <c r="GG410" s="501" t="str">
        <f t="shared" si="176"/>
        <v/>
      </c>
      <c r="GH410" s="501" t="str">
        <f t="shared" si="176"/>
        <v/>
      </c>
      <c r="GI410" s="501" t="str">
        <f t="shared" si="176"/>
        <v/>
      </c>
      <c r="GJ410" s="501" t="str">
        <f t="shared" si="176"/>
        <v/>
      </c>
      <c r="GK410" s="501" t="str">
        <f t="shared" si="176"/>
        <v/>
      </c>
      <c r="GL410" s="501" t="str">
        <f t="shared" si="176"/>
        <v/>
      </c>
      <c r="GM410" s="501" t="str">
        <f t="shared" si="176"/>
        <v/>
      </c>
      <c r="GN410" s="501">
        <f t="shared" si="171"/>
        <v>0</v>
      </c>
      <c r="GO410" s="505">
        <f t="shared" si="172"/>
        <v>0</v>
      </c>
    </row>
    <row r="411" spans="178:197" x14ac:dyDescent="0.25">
      <c r="FV411">
        <v>407</v>
      </c>
      <c r="FW411" s="181">
        <f t="shared" si="173"/>
        <v>0.28263888888888888</v>
      </c>
      <c r="FX411" s="501" t="str">
        <f t="shared" si="169"/>
        <v/>
      </c>
      <c r="FY411" s="501" t="str">
        <f t="shared" si="176"/>
        <v/>
      </c>
      <c r="FZ411" s="501" t="str">
        <f t="shared" si="176"/>
        <v/>
      </c>
      <c r="GA411" s="501" t="str">
        <f t="shared" si="176"/>
        <v/>
      </c>
      <c r="GB411" s="501" t="str">
        <f t="shared" si="176"/>
        <v/>
      </c>
      <c r="GC411" s="501" t="str">
        <f t="shared" si="176"/>
        <v/>
      </c>
      <c r="GD411" s="501" t="str">
        <f t="shared" si="175"/>
        <v/>
      </c>
      <c r="GE411" s="501" t="str">
        <f t="shared" si="176"/>
        <v/>
      </c>
      <c r="GF411" s="501" t="str">
        <f t="shared" si="176"/>
        <v/>
      </c>
      <c r="GG411" s="501" t="str">
        <f t="shared" si="176"/>
        <v/>
      </c>
      <c r="GH411" s="501" t="str">
        <f t="shared" si="176"/>
        <v/>
      </c>
      <c r="GI411" s="501" t="str">
        <f t="shared" si="176"/>
        <v/>
      </c>
      <c r="GJ411" s="501" t="str">
        <f t="shared" si="176"/>
        <v/>
      </c>
      <c r="GK411" s="501" t="str">
        <f t="shared" si="176"/>
        <v/>
      </c>
      <c r="GL411" s="501" t="str">
        <f t="shared" si="176"/>
        <v/>
      </c>
      <c r="GM411" s="501" t="str">
        <f t="shared" si="176"/>
        <v/>
      </c>
      <c r="GN411" s="501">
        <f t="shared" si="171"/>
        <v>0</v>
      </c>
      <c r="GO411" s="505">
        <f t="shared" si="172"/>
        <v>0</v>
      </c>
    </row>
    <row r="412" spans="178:197" x14ac:dyDescent="0.25">
      <c r="FV412">
        <v>408</v>
      </c>
      <c r="FW412" s="181">
        <f t="shared" si="173"/>
        <v>0.28333333333333333</v>
      </c>
      <c r="FX412" s="501" t="str">
        <f t="shared" si="169"/>
        <v/>
      </c>
      <c r="FY412" s="501" t="str">
        <f t="shared" si="176"/>
        <v/>
      </c>
      <c r="FZ412" s="501" t="str">
        <f t="shared" si="176"/>
        <v/>
      </c>
      <c r="GA412" s="501" t="str">
        <f t="shared" si="176"/>
        <v/>
      </c>
      <c r="GB412" s="501" t="str">
        <f t="shared" si="176"/>
        <v/>
      </c>
      <c r="GC412" s="501" t="str">
        <f t="shared" si="176"/>
        <v/>
      </c>
      <c r="GD412" s="501" t="str">
        <f t="shared" si="175"/>
        <v/>
      </c>
      <c r="GE412" s="501" t="str">
        <f t="shared" si="176"/>
        <v/>
      </c>
      <c r="GF412" s="501" t="str">
        <f t="shared" si="176"/>
        <v/>
      </c>
      <c r="GG412" s="501" t="str">
        <f t="shared" si="176"/>
        <v/>
      </c>
      <c r="GH412" s="501" t="str">
        <f t="shared" si="176"/>
        <v/>
      </c>
      <c r="GI412" s="501" t="str">
        <f t="shared" si="176"/>
        <v/>
      </c>
      <c r="GJ412" s="501" t="str">
        <f t="shared" si="176"/>
        <v/>
      </c>
      <c r="GK412" s="501" t="str">
        <f t="shared" si="176"/>
        <v/>
      </c>
      <c r="GL412" s="501" t="str">
        <f t="shared" si="176"/>
        <v/>
      </c>
      <c r="GM412" s="501" t="str">
        <f t="shared" si="176"/>
        <v/>
      </c>
      <c r="GN412" s="501">
        <f t="shared" si="171"/>
        <v>0</v>
      </c>
      <c r="GO412" s="505">
        <f t="shared" si="172"/>
        <v>0</v>
      </c>
    </row>
    <row r="413" spans="178:197" x14ac:dyDescent="0.25">
      <c r="FV413">
        <v>409</v>
      </c>
      <c r="FW413" s="181">
        <f t="shared" si="173"/>
        <v>0.28402777777777782</v>
      </c>
      <c r="FX413" s="501" t="str">
        <f t="shared" si="169"/>
        <v/>
      </c>
      <c r="FY413" s="501" t="str">
        <f t="shared" si="176"/>
        <v/>
      </c>
      <c r="FZ413" s="501" t="str">
        <f t="shared" si="176"/>
        <v/>
      </c>
      <c r="GA413" s="501" t="str">
        <f t="shared" si="176"/>
        <v/>
      </c>
      <c r="GB413" s="501" t="str">
        <f t="shared" si="176"/>
        <v/>
      </c>
      <c r="GC413" s="501" t="str">
        <f t="shared" si="176"/>
        <v/>
      </c>
      <c r="GD413" s="501" t="str">
        <f t="shared" si="175"/>
        <v/>
      </c>
      <c r="GE413" s="501" t="str">
        <f t="shared" si="176"/>
        <v/>
      </c>
      <c r="GF413" s="501" t="str">
        <f t="shared" si="176"/>
        <v/>
      </c>
      <c r="GG413" s="501" t="str">
        <f t="shared" si="176"/>
        <v/>
      </c>
      <c r="GH413" s="501" t="str">
        <f t="shared" si="176"/>
        <v/>
      </c>
      <c r="GI413" s="501" t="str">
        <f t="shared" si="176"/>
        <v/>
      </c>
      <c r="GJ413" s="501" t="str">
        <f t="shared" si="176"/>
        <v/>
      </c>
      <c r="GK413" s="501" t="str">
        <f t="shared" si="176"/>
        <v/>
      </c>
      <c r="GL413" s="501" t="str">
        <f t="shared" si="176"/>
        <v/>
      </c>
      <c r="GM413" s="501" t="str">
        <f t="shared" si="176"/>
        <v/>
      </c>
      <c r="GN413" s="501">
        <f t="shared" si="171"/>
        <v>0</v>
      </c>
      <c r="GO413" s="505">
        <f t="shared" si="172"/>
        <v>0</v>
      </c>
    </row>
    <row r="414" spans="178:197" x14ac:dyDescent="0.25">
      <c r="FV414">
        <v>410</v>
      </c>
      <c r="FW414" s="181">
        <f t="shared" si="173"/>
        <v>0.28472222222222221</v>
      </c>
      <c r="FX414" s="501" t="str">
        <f t="shared" si="169"/>
        <v/>
      </c>
      <c r="FY414" s="501" t="str">
        <f t="shared" si="176"/>
        <v/>
      </c>
      <c r="FZ414" s="501" t="str">
        <f t="shared" si="176"/>
        <v/>
      </c>
      <c r="GA414" s="501" t="str">
        <f t="shared" si="176"/>
        <v/>
      </c>
      <c r="GB414" s="501" t="str">
        <f t="shared" si="176"/>
        <v/>
      </c>
      <c r="GC414" s="501" t="str">
        <f t="shared" si="176"/>
        <v/>
      </c>
      <c r="GD414" s="501" t="str">
        <f t="shared" si="175"/>
        <v/>
      </c>
      <c r="GE414" s="501" t="str">
        <f t="shared" si="176"/>
        <v/>
      </c>
      <c r="GF414" s="501" t="str">
        <f t="shared" si="176"/>
        <v/>
      </c>
      <c r="GG414" s="501" t="str">
        <f t="shared" si="176"/>
        <v/>
      </c>
      <c r="GH414" s="501" t="str">
        <f t="shared" si="176"/>
        <v/>
      </c>
      <c r="GI414" s="501" t="str">
        <f t="shared" si="176"/>
        <v/>
      </c>
      <c r="GJ414" s="501" t="str">
        <f t="shared" si="176"/>
        <v/>
      </c>
      <c r="GK414" s="501" t="str">
        <f t="shared" si="176"/>
        <v/>
      </c>
      <c r="GL414" s="501" t="str">
        <f t="shared" si="176"/>
        <v/>
      </c>
      <c r="GM414" s="501" t="str">
        <f t="shared" si="176"/>
        <v/>
      </c>
      <c r="GN414" s="501">
        <f t="shared" si="171"/>
        <v>0</v>
      </c>
      <c r="GO414" s="505">
        <f t="shared" si="172"/>
        <v>0</v>
      </c>
    </row>
    <row r="415" spans="178:197" x14ac:dyDescent="0.25">
      <c r="FV415">
        <v>411</v>
      </c>
      <c r="FW415" s="181">
        <f t="shared" si="173"/>
        <v>0.28541666666666665</v>
      </c>
      <c r="FX415" s="501" t="str">
        <f t="shared" si="169"/>
        <v/>
      </c>
      <c r="FY415" s="501" t="str">
        <f t="shared" si="176"/>
        <v/>
      </c>
      <c r="FZ415" s="501" t="str">
        <f t="shared" si="176"/>
        <v/>
      </c>
      <c r="GA415" s="501" t="str">
        <f t="shared" si="176"/>
        <v/>
      </c>
      <c r="GB415" s="501" t="str">
        <f t="shared" si="176"/>
        <v/>
      </c>
      <c r="GC415" s="501" t="str">
        <f t="shared" si="176"/>
        <v/>
      </c>
      <c r="GD415" s="501" t="str">
        <f t="shared" si="175"/>
        <v/>
      </c>
      <c r="GE415" s="501" t="str">
        <f t="shared" si="176"/>
        <v/>
      </c>
      <c r="GF415" s="501" t="str">
        <f t="shared" si="176"/>
        <v/>
      </c>
      <c r="GG415" s="501" t="str">
        <f t="shared" si="176"/>
        <v/>
      </c>
      <c r="GH415" s="501" t="str">
        <f t="shared" si="176"/>
        <v/>
      </c>
      <c r="GI415" s="501" t="str">
        <f t="shared" si="176"/>
        <v/>
      </c>
      <c r="GJ415" s="501" t="str">
        <f t="shared" si="176"/>
        <v/>
      </c>
      <c r="GK415" s="501" t="str">
        <f t="shared" si="176"/>
        <v/>
      </c>
      <c r="GL415" s="501" t="str">
        <f t="shared" si="176"/>
        <v/>
      </c>
      <c r="GM415" s="501" t="str">
        <f t="shared" si="176"/>
        <v/>
      </c>
      <c r="GN415" s="501">
        <f t="shared" si="171"/>
        <v>0</v>
      </c>
      <c r="GO415" s="505">
        <f t="shared" si="172"/>
        <v>0</v>
      </c>
    </row>
    <row r="416" spans="178:197" x14ac:dyDescent="0.25">
      <c r="FV416">
        <v>412</v>
      </c>
      <c r="FW416" s="181">
        <f t="shared" si="173"/>
        <v>0.28611111111111115</v>
      </c>
      <c r="FX416" s="501" t="str">
        <f t="shared" si="169"/>
        <v/>
      </c>
      <c r="FY416" s="501" t="str">
        <f t="shared" si="176"/>
        <v/>
      </c>
      <c r="FZ416" s="501" t="str">
        <f t="shared" si="176"/>
        <v/>
      </c>
      <c r="GA416" s="501" t="str">
        <f t="shared" si="176"/>
        <v/>
      </c>
      <c r="GB416" s="501" t="str">
        <f t="shared" si="176"/>
        <v/>
      </c>
      <c r="GC416" s="501" t="str">
        <f t="shared" si="176"/>
        <v/>
      </c>
      <c r="GD416" s="501" t="str">
        <f t="shared" si="175"/>
        <v/>
      </c>
      <c r="GE416" s="501" t="str">
        <f t="shared" si="176"/>
        <v/>
      </c>
      <c r="GF416" s="501" t="str">
        <f t="shared" si="176"/>
        <v/>
      </c>
      <c r="GG416" s="501" t="str">
        <f t="shared" si="176"/>
        <v/>
      </c>
      <c r="GH416" s="501" t="str">
        <f t="shared" si="176"/>
        <v/>
      </c>
      <c r="GI416" s="501" t="str">
        <f t="shared" si="176"/>
        <v/>
      </c>
      <c r="GJ416" s="501" t="str">
        <f t="shared" si="176"/>
        <v/>
      </c>
      <c r="GK416" s="501" t="str">
        <f t="shared" si="176"/>
        <v/>
      </c>
      <c r="GL416" s="501" t="str">
        <f t="shared" si="176"/>
        <v/>
      </c>
      <c r="GM416" s="501" t="str">
        <f t="shared" si="176"/>
        <v/>
      </c>
      <c r="GN416" s="501">
        <f t="shared" si="171"/>
        <v>0</v>
      </c>
      <c r="GO416" s="505">
        <f t="shared" si="172"/>
        <v>0</v>
      </c>
    </row>
    <row r="417" spans="178:197" x14ac:dyDescent="0.25">
      <c r="FV417">
        <v>413</v>
      </c>
      <c r="FW417" s="181">
        <f t="shared" si="173"/>
        <v>0.28680555555555554</v>
      </c>
      <c r="FX417" s="501" t="str">
        <f t="shared" si="169"/>
        <v/>
      </c>
      <c r="FY417" s="501" t="str">
        <f t="shared" si="176"/>
        <v/>
      </c>
      <c r="FZ417" s="501" t="str">
        <f t="shared" si="176"/>
        <v/>
      </c>
      <c r="GA417" s="501" t="str">
        <f t="shared" si="176"/>
        <v/>
      </c>
      <c r="GB417" s="501" t="str">
        <f t="shared" si="176"/>
        <v/>
      </c>
      <c r="GC417" s="501" t="str">
        <f t="shared" si="176"/>
        <v/>
      </c>
      <c r="GD417" s="501" t="str">
        <f t="shared" si="175"/>
        <v/>
      </c>
      <c r="GE417" s="501" t="str">
        <f t="shared" si="176"/>
        <v/>
      </c>
      <c r="GF417" s="501" t="str">
        <f t="shared" si="176"/>
        <v/>
      </c>
      <c r="GG417" s="501" t="str">
        <f t="shared" si="176"/>
        <v/>
      </c>
      <c r="GH417" s="501" t="str">
        <f t="shared" si="176"/>
        <v/>
      </c>
      <c r="GI417" s="501" t="str">
        <f t="shared" si="176"/>
        <v/>
      </c>
      <c r="GJ417" s="501" t="str">
        <f t="shared" si="176"/>
        <v/>
      </c>
      <c r="GK417" s="501" t="str">
        <f t="shared" si="176"/>
        <v/>
      </c>
      <c r="GL417" s="501" t="str">
        <f t="shared" si="176"/>
        <v/>
      </c>
      <c r="GM417" s="501" t="str">
        <f t="shared" si="176"/>
        <v/>
      </c>
      <c r="GN417" s="501">
        <f t="shared" si="171"/>
        <v>0</v>
      </c>
      <c r="GO417" s="505">
        <f t="shared" si="172"/>
        <v>0</v>
      </c>
    </row>
    <row r="418" spans="178:197" x14ac:dyDescent="0.25">
      <c r="FV418">
        <v>414</v>
      </c>
      <c r="FW418" s="181">
        <f t="shared" si="173"/>
        <v>0.28749999999999998</v>
      </c>
      <c r="FX418" s="501" t="str">
        <f t="shared" si="169"/>
        <v/>
      </c>
      <c r="FY418" s="501" t="str">
        <f t="shared" si="176"/>
        <v/>
      </c>
      <c r="FZ418" s="501" t="str">
        <f t="shared" si="176"/>
        <v/>
      </c>
      <c r="GA418" s="501" t="str">
        <f t="shared" si="176"/>
        <v/>
      </c>
      <c r="GB418" s="501" t="str">
        <f t="shared" si="176"/>
        <v/>
      </c>
      <c r="GC418" s="501" t="str">
        <f t="shared" si="176"/>
        <v/>
      </c>
      <c r="GD418" s="501" t="str">
        <f t="shared" si="175"/>
        <v/>
      </c>
      <c r="GE418" s="501" t="str">
        <f t="shared" si="176"/>
        <v/>
      </c>
      <c r="GF418" s="501" t="str">
        <f t="shared" si="176"/>
        <v/>
      </c>
      <c r="GG418" s="501" t="str">
        <f t="shared" si="176"/>
        <v/>
      </c>
      <c r="GH418" s="501" t="str">
        <f t="shared" si="176"/>
        <v/>
      </c>
      <c r="GI418" s="501" t="str">
        <f t="shared" si="176"/>
        <v/>
      </c>
      <c r="GJ418" s="501" t="str">
        <f t="shared" si="176"/>
        <v/>
      </c>
      <c r="GK418" s="501" t="str">
        <f t="shared" si="176"/>
        <v/>
      </c>
      <c r="GL418" s="501" t="str">
        <f t="shared" si="176"/>
        <v/>
      </c>
      <c r="GM418" s="501" t="str">
        <f t="shared" si="176"/>
        <v/>
      </c>
      <c r="GN418" s="501">
        <f t="shared" si="171"/>
        <v>0</v>
      </c>
      <c r="GO418" s="505">
        <f t="shared" si="172"/>
        <v>0</v>
      </c>
    </row>
    <row r="419" spans="178:197" x14ac:dyDescent="0.25">
      <c r="FV419">
        <v>415</v>
      </c>
      <c r="FW419" s="181">
        <f t="shared" si="173"/>
        <v>0.28819444444444448</v>
      </c>
      <c r="FX419" s="501" t="str">
        <f t="shared" si="169"/>
        <v/>
      </c>
      <c r="FY419" s="501" t="str">
        <f t="shared" si="176"/>
        <v/>
      </c>
      <c r="FZ419" s="501" t="str">
        <f t="shared" si="176"/>
        <v/>
      </c>
      <c r="GA419" s="501" t="str">
        <f t="shared" si="176"/>
        <v/>
      </c>
      <c r="GB419" s="501" t="str">
        <f t="shared" si="176"/>
        <v/>
      </c>
      <c r="GC419" s="501" t="str">
        <f t="shared" si="176"/>
        <v/>
      </c>
      <c r="GD419" s="501" t="str">
        <f t="shared" si="175"/>
        <v/>
      </c>
      <c r="GE419" s="501" t="str">
        <f t="shared" si="176"/>
        <v/>
      </c>
      <c r="GF419" s="501" t="str">
        <f t="shared" si="176"/>
        <v/>
      </c>
      <c r="GG419" s="501" t="str">
        <f t="shared" si="176"/>
        <v/>
      </c>
      <c r="GH419" s="501" t="str">
        <f t="shared" si="176"/>
        <v/>
      </c>
      <c r="GI419" s="501" t="str">
        <f t="shared" si="176"/>
        <v/>
      </c>
      <c r="GJ419" s="501" t="str">
        <f t="shared" si="176"/>
        <v/>
      </c>
      <c r="GK419" s="501" t="str">
        <f t="shared" si="176"/>
        <v/>
      </c>
      <c r="GL419" s="501" t="str">
        <f t="shared" si="176"/>
        <v/>
      </c>
      <c r="GM419" s="501" t="str">
        <f t="shared" si="176"/>
        <v/>
      </c>
      <c r="GN419" s="501">
        <f t="shared" si="171"/>
        <v>0</v>
      </c>
      <c r="GO419" s="505">
        <f t="shared" si="172"/>
        <v>0</v>
      </c>
    </row>
    <row r="420" spans="178:197" x14ac:dyDescent="0.25">
      <c r="FV420">
        <v>416</v>
      </c>
      <c r="FW420" s="181">
        <f t="shared" si="173"/>
        <v>0.28888888888888886</v>
      </c>
      <c r="FX420" s="501" t="str">
        <f t="shared" si="169"/>
        <v/>
      </c>
      <c r="FY420" s="501" t="str">
        <f t="shared" si="176"/>
        <v/>
      </c>
      <c r="FZ420" s="501" t="str">
        <f t="shared" si="176"/>
        <v/>
      </c>
      <c r="GA420" s="501" t="str">
        <f t="shared" si="176"/>
        <v/>
      </c>
      <c r="GB420" s="501" t="str">
        <f t="shared" si="176"/>
        <v/>
      </c>
      <c r="GC420" s="501" t="str">
        <f t="shared" si="176"/>
        <v/>
      </c>
      <c r="GD420" s="501" t="str">
        <f t="shared" si="175"/>
        <v/>
      </c>
      <c r="GE420" s="501" t="str">
        <f t="shared" si="176"/>
        <v/>
      </c>
      <c r="GF420" s="501" t="str">
        <f t="shared" si="176"/>
        <v/>
      </c>
      <c r="GG420" s="501" t="str">
        <f t="shared" si="176"/>
        <v/>
      </c>
      <c r="GH420" s="501" t="str">
        <f t="shared" si="176"/>
        <v/>
      </c>
      <c r="GI420" s="501" t="str">
        <f t="shared" si="176"/>
        <v/>
      </c>
      <c r="GJ420" s="501" t="str">
        <f t="shared" si="176"/>
        <v/>
      </c>
      <c r="GK420" s="501" t="str">
        <f t="shared" si="176"/>
        <v/>
      </c>
      <c r="GL420" s="501" t="str">
        <f t="shared" si="176"/>
        <v/>
      </c>
      <c r="GM420" s="501" t="str">
        <f t="shared" si="176"/>
        <v/>
      </c>
      <c r="GN420" s="501">
        <f t="shared" si="171"/>
        <v>0</v>
      </c>
      <c r="GO420" s="505">
        <f t="shared" si="172"/>
        <v>0</v>
      </c>
    </row>
    <row r="421" spans="178:197" x14ac:dyDescent="0.25">
      <c r="FV421">
        <v>417</v>
      </c>
      <c r="FW421" s="181">
        <f t="shared" si="173"/>
        <v>0.28958333333333336</v>
      </c>
      <c r="FX421" s="501" t="str">
        <f t="shared" si="169"/>
        <v/>
      </c>
      <c r="FY421" s="501" t="str">
        <f t="shared" si="176"/>
        <v/>
      </c>
      <c r="FZ421" s="501" t="str">
        <f t="shared" si="176"/>
        <v/>
      </c>
      <c r="GA421" s="501" t="str">
        <f t="shared" si="176"/>
        <v/>
      </c>
      <c r="GB421" s="501" t="str">
        <f t="shared" si="176"/>
        <v/>
      </c>
      <c r="GC421" s="501" t="str">
        <f t="shared" si="176"/>
        <v/>
      </c>
      <c r="GD421" s="501" t="str">
        <f t="shared" si="175"/>
        <v/>
      </c>
      <c r="GE421" s="501" t="str">
        <f t="shared" si="176"/>
        <v/>
      </c>
      <c r="GF421" s="501" t="str">
        <f t="shared" si="176"/>
        <v/>
      </c>
      <c r="GG421" s="501" t="str">
        <f t="shared" si="176"/>
        <v/>
      </c>
      <c r="GH421" s="501" t="str">
        <f t="shared" si="176"/>
        <v/>
      </c>
      <c r="GI421" s="501" t="str">
        <f t="shared" si="176"/>
        <v/>
      </c>
      <c r="GJ421" s="501" t="str">
        <f t="shared" si="176"/>
        <v/>
      </c>
      <c r="GK421" s="501" t="str">
        <f t="shared" si="176"/>
        <v/>
      </c>
      <c r="GL421" s="501" t="str">
        <f t="shared" si="176"/>
        <v/>
      </c>
      <c r="GM421" s="501" t="str">
        <f t="shared" si="176"/>
        <v/>
      </c>
      <c r="GN421" s="501">
        <f t="shared" si="171"/>
        <v>0</v>
      </c>
      <c r="GO421" s="505">
        <f t="shared" si="172"/>
        <v>0</v>
      </c>
    </row>
    <row r="422" spans="178:197" x14ac:dyDescent="0.25">
      <c r="FV422">
        <v>418</v>
      </c>
      <c r="FW422" s="181">
        <f t="shared" si="173"/>
        <v>0.2902777777777778</v>
      </c>
      <c r="FX422" s="501" t="str">
        <f t="shared" si="169"/>
        <v/>
      </c>
      <c r="FY422" s="501" t="str">
        <f t="shared" si="176"/>
        <v/>
      </c>
      <c r="FZ422" s="501" t="str">
        <f t="shared" si="176"/>
        <v/>
      </c>
      <c r="GA422" s="501" t="str">
        <f t="shared" si="176"/>
        <v/>
      </c>
      <c r="GB422" s="501" t="str">
        <f t="shared" si="176"/>
        <v/>
      </c>
      <c r="GC422" s="501" t="str">
        <f t="shared" si="176"/>
        <v/>
      </c>
      <c r="GD422" s="501" t="str">
        <f t="shared" si="175"/>
        <v/>
      </c>
      <c r="GE422" s="501" t="str">
        <f t="shared" si="176"/>
        <v/>
      </c>
      <c r="GF422" s="501" t="str">
        <f t="shared" si="176"/>
        <v/>
      </c>
      <c r="GG422" s="501" t="str">
        <f t="shared" si="176"/>
        <v/>
      </c>
      <c r="GH422" s="501" t="str">
        <f t="shared" si="176"/>
        <v/>
      </c>
      <c r="GI422" s="501" t="str">
        <f t="shared" si="176"/>
        <v/>
      </c>
      <c r="GJ422" s="501" t="str">
        <f t="shared" si="176"/>
        <v/>
      </c>
      <c r="GK422" s="501" t="str">
        <f t="shared" si="176"/>
        <v/>
      </c>
      <c r="GL422" s="501" t="str">
        <f t="shared" si="176"/>
        <v/>
      </c>
      <c r="GM422" s="501" t="str">
        <f t="shared" si="176"/>
        <v/>
      </c>
      <c r="GN422" s="501">
        <f t="shared" si="171"/>
        <v>0</v>
      </c>
      <c r="GO422" s="505">
        <f t="shared" si="172"/>
        <v>0</v>
      </c>
    </row>
    <row r="423" spans="178:197" x14ac:dyDescent="0.25">
      <c r="FV423">
        <v>419</v>
      </c>
      <c r="FW423" s="181">
        <f t="shared" si="173"/>
        <v>0.29097222222222219</v>
      </c>
      <c r="FX423" s="501" t="str">
        <f t="shared" si="169"/>
        <v/>
      </c>
      <c r="FY423" s="501" t="str">
        <f t="shared" si="176"/>
        <v/>
      </c>
      <c r="FZ423" s="501" t="str">
        <f t="shared" si="176"/>
        <v/>
      </c>
      <c r="GA423" s="501" t="str">
        <f t="shared" si="176"/>
        <v/>
      </c>
      <c r="GB423" s="501" t="str">
        <f t="shared" si="176"/>
        <v/>
      </c>
      <c r="GC423" s="501" t="str">
        <f t="shared" si="176"/>
        <v/>
      </c>
      <c r="GD423" s="501" t="str">
        <f t="shared" si="175"/>
        <v/>
      </c>
      <c r="GE423" s="501" t="str">
        <f t="shared" si="176"/>
        <v/>
      </c>
      <c r="GF423" s="501" t="str">
        <f t="shared" si="176"/>
        <v/>
      </c>
      <c r="GG423" s="501" t="str">
        <f t="shared" si="176"/>
        <v/>
      </c>
      <c r="GH423" s="501" t="str">
        <f t="shared" si="176"/>
        <v/>
      </c>
      <c r="GI423" s="501" t="str">
        <f t="shared" si="176"/>
        <v/>
      </c>
      <c r="GJ423" s="501" t="str">
        <f t="shared" si="176"/>
        <v/>
      </c>
      <c r="GK423" s="501" t="str">
        <f t="shared" si="176"/>
        <v/>
      </c>
      <c r="GL423" s="501" t="str">
        <f t="shared" si="176"/>
        <v/>
      </c>
      <c r="GM423" s="501" t="str">
        <f t="shared" si="176"/>
        <v/>
      </c>
      <c r="GN423" s="501">
        <f t="shared" si="171"/>
        <v>0</v>
      </c>
      <c r="GO423" s="505">
        <f t="shared" si="172"/>
        <v>0</v>
      </c>
    </row>
    <row r="424" spans="178:197" x14ac:dyDescent="0.25">
      <c r="FV424">
        <v>420</v>
      </c>
      <c r="FW424" s="181">
        <f t="shared" si="173"/>
        <v>0.29166666666666669</v>
      </c>
      <c r="FX424" s="501" t="str">
        <f t="shared" si="169"/>
        <v/>
      </c>
      <c r="FY424" s="501" t="str">
        <f t="shared" si="176"/>
        <v/>
      </c>
      <c r="FZ424" s="501" t="str">
        <f t="shared" si="176"/>
        <v/>
      </c>
      <c r="GA424" s="501" t="str">
        <f t="shared" si="176"/>
        <v/>
      </c>
      <c r="GB424" s="501" t="str">
        <f t="shared" si="176"/>
        <v/>
      </c>
      <c r="GC424" s="501" t="str">
        <f t="shared" si="176"/>
        <v/>
      </c>
      <c r="GD424" s="501" t="str">
        <f t="shared" si="175"/>
        <v/>
      </c>
      <c r="GE424" s="501" t="str">
        <f t="shared" si="176"/>
        <v/>
      </c>
      <c r="GF424" s="501" t="str">
        <f t="shared" si="176"/>
        <v/>
      </c>
      <c r="GG424" s="501" t="str">
        <f t="shared" si="176"/>
        <v/>
      </c>
      <c r="GH424" s="501" t="str">
        <f t="shared" si="176"/>
        <v/>
      </c>
      <c r="GI424" s="501" t="str">
        <f t="shared" si="176"/>
        <v/>
      </c>
      <c r="GJ424" s="501" t="str">
        <f t="shared" si="176"/>
        <v/>
      </c>
      <c r="GK424" s="501" t="str">
        <f t="shared" si="176"/>
        <v/>
      </c>
      <c r="GL424" s="501" t="str">
        <f t="shared" si="176"/>
        <v/>
      </c>
      <c r="GM424" s="501" t="str">
        <f t="shared" ref="FY424:GM441" si="177">IF(AND(OR($FW424&gt;INDEX($FT$4:$FT$19,MATCH(GM$3,$FO$4:$FO$19,0)),$FW424=INDEX($FT$4:$FT$19,MATCH(GM$3,$FO$4:$FO$19,0))),$FW424+(0.000000001/60/24)&lt;INDEX($FU$4:$FU$19,MATCH(GM$3,$FO$4:$FO$19,0))),80,"")</f>
        <v/>
      </c>
      <c r="GN424" s="501">
        <f t="shared" si="171"/>
        <v>0</v>
      </c>
      <c r="GO424" s="505">
        <f t="shared" si="172"/>
        <v>0</v>
      </c>
    </row>
    <row r="425" spans="178:197" x14ac:dyDescent="0.25">
      <c r="FV425">
        <v>421</v>
      </c>
      <c r="FW425" s="181">
        <f t="shared" si="173"/>
        <v>0.29236111111111113</v>
      </c>
      <c r="FX425" s="501" t="str">
        <f t="shared" si="169"/>
        <v/>
      </c>
      <c r="FY425" s="501" t="str">
        <f t="shared" si="177"/>
        <v/>
      </c>
      <c r="FZ425" s="501" t="str">
        <f t="shared" si="177"/>
        <v/>
      </c>
      <c r="GA425" s="501" t="str">
        <f t="shared" si="177"/>
        <v/>
      </c>
      <c r="GB425" s="501" t="str">
        <f t="shared" si="177"/>
        <v/>
      </c>
      <c r="GC425" s="501" t="str">
        <f t="shared" si="177"/>
        <v/>
      </c>
      <c r="GD425" s="501" t="str">
        <f t="shared" si="175"/>
        <v/>
      </c>
      <c r="GE425" s="501" t="str">
        <f t="shared" si="177"/>
        <v/>
      </c>
      <c r="GF425" s="501" t="str">
        <f t="shared" si="177"/>
        <v/>
      </c>
      <c r="GG425" s="501" t="str">
        <f t="shared" si="177"/>
        <v/>
      </c>
      <c r="GH425" s="501" t="str">
        <f t="shared" si="177"/>
        <v/>
      </c>
      <c r="GI425" s="501" t="str">
        <f t="shared" si="177"/>
        <v/>
      </c>
      <c r="GJ425" s="501" t="str">
        <f t="shared" si="177"/>
        <v/>
      </c>
      <c r="GK425" s="501" t="str">
        <f t="shared" si="177"/>
        <v/>
      </c>
      <c r="GL425" s="501" t="str">
        <f t="shared" si="177"/>
        <v/>
      </c>
      <c r="GM425" s="501" t="str">
        <f t="shared" si="177"/>
        <v/>
      </c>
      <c r="GN425" s="501">
        <f t="shared" si="171"/>
        <v>0</v>
      </c>
      <c r="GO425" s="505">
        <f t="shared" si="172"/>
        <v>0</v>
      </c>
    </row>
    <row r="426" spans="178:197" x14ac:dyDescent="0.25">
      <c r="FV426">
        <v>422</v>
      </c>
      <c r="FW426" s="181">
        <f t="shared" si="173"/>
        <v>0.29305555555555551</v>
      </c>
      <c r="FX426" s="501" t="str">
        <f t="shared" si="169"/>
        <v/>
      </c>
      <c r="FY426" s="501" t="str">
        <f t="shared" si="177"/>
        <v/>
      </c>
      <c r="FZ426" s="501" t="str">
        <f t="shared" si="177"/>
        <v/>
      </c>
      <c r="GA426" s="501" t="str">
        <f t="shared" si="177"/>
        <v/>
      </c>
      <c r="GB426" s="501" t="str">
        <f t="shared" si="177"/>
        <v/>
      </c>
      <c r="GC426" s="501" t="str">
        <f t="shared" si="177"/>
        <v/>
      </c>
      <c r="GD426" s="501" t="str">
        <f t="shared" si="175"/>
        <v/>
      </c>
      <c r="GE426" s="501" t="str">
        <f t="shared" si="177"/>
        <v/>
      </c>
      <c r="GF426" s="501" t="str">
        <f t="shared" si="177"/>
        <v/>
      </c>
      <c r="GG426" s="501" t="str">
        <f t="shared" si="177"/>
        <v/>
      </c>
      <c r="GH426" s="501" t="str">
        <f t="shared" si="177"/>
        <v/>
      </c>
      <c r="GI426" s="501" t="str">
        <f t="shared" si="177"/>
        <v/>
      </c>
      <c r="GJ426" s="501" t="str">
        <f t="shared" si="177"/>
        <v/>
      </c>
      <c r="GK426" s="501" t="str">
        <f t="shared" si="177"/>
        <v/>
      </c>
      <c r="GL426" s="501" t="str">
        <f t="shared" si="177"/>
        <v/>
      </c>
      <c r="GM426" s="501" t="str">
        <f t="shared" si="177"/>
        <v/>
      </c>
      <c r="GN426" s="501">
        <f t="shared" si="171"/>
        <v>0</v>
      </c>
      <c r="GO426" s="505">
        <f t="shared" si="172"/>
        <v>0</v>
      </c>
    </row>
    <row r="427" spans="178:197" x14ac:dyDescent="0.25">
      <c r="FV427">
        <v>423</v>
      </c>
      <c r="FW427" s="181">
        <f t="shared" si="173"/>
        <v>0.29375000000000001</v>
      </c>
      <c r="FX427" s="501" t="str">
        <f t="shared" si="169"/>
        <v/>
      </c>
      <c r="FY427" s="501" t="str">
        <f t="shared" si="177"/>
        <v/>
      </c>
      <c r="FZ427" s="501" t="str">
        <f t="shared" si="177"/>
        <v/>
      </c>
      <c r="GA427" s="501" t="str">
        <f t="shared" si="177"/>
        <v/>
      </c>
      <c r="GB427" s="501" t="str">
        <f t="shared" si="177"/>
        <v/>
      </c>
      <c r="GC427" s="501" t="str">
        <f t="shared" si="177"/>
        <v/>
      </c>
      <c r="GD427" s="501" t="str">
        <f t="shared" si="175"/>
        <v/>
      </c>
      <c r="GE427" s="501" t="str">
        <f t="shared" si="177"/>
        <v/>
      </c>
      <c r="GF427" s="501" t="str">
        <f t="shared" si="177"/>
        <v/>
      </c>
      <c r="GG427" s="501" t="str">
        <f t="shared" si="177"/>
        <v/>
      </c>
      <c r="GH427" s="501" t="str">
        <f t="shared" si="177"/>
        <v/>
      </c>
      <c r="GI427" s="501" t="str">
        <f t="shared" si="177"/>
        <v/>
      </c>
      <c r="GJ427" s="501" t="str">
        <f t="shared" si="177"/>
        <v/>
      </c>
      <c r="GK427" s="501" t="str">
        <f t="shared" si="177"/>
        <v/>
      </c>
      <c r="GL427" s="501" t="str">
        <f t="shared" si="177"/>
        <v/>
      </c>
      <c r="GM427" s="501" t="str">
        <f t="shared" si="177"/>
        <v/>
      </c>
      <c r="GN427" s="501">
        <f t="shared" si="171"/>
        <v>0</v>
      </c>
      <c r="GO427" s="505">
        <f t="shared" si="172"/>
        <v>0</v>
      </c>
    </row>
    <row r="428" spans="178:197" x14ac:dyDescent="0.25">
      <c r="FV428">
        <v>424</v>
      </c>
      <c r="FW428" s="181">
        <f t="shared" si="173"/>
        <v>0.29444444444444445</v>
      </c>
      <c r="FX428" s="501" t="str">
        <f t="shared" si="169"/>
        <v/>
      </c>
      <c r="FY428" s="501" t="str">
        <f t="shared" si="177"/>
        <v/>
      </c>
      <c r="FZ428" s="501" t="str">
        <f t="shared" si="177"/>
        <v/>
      </c>
      <c r="GA428" s="501" t="str">
        <f t="shared" si="177"/>
        <v/>
      </c>
      <c r="GB428" s="501" t="str">
        <f t="shared" si="177"/>
        <v/>
      </c>
      <c r="GC428" s="501" t="str">
        <f t="shared" si="177"/>
        <v/>
      </c>
      <c r="GD428" s="501" t="str">
        <f t="shared" si="175"/>
        <v/>
      </c>
      <c r="GE428" s="501" t="str">
        <f t="shared" si="177"/>
        <v/>
      </c>
      <c r="GF428" s="501" t="str">
        <f t="shared" si="177"/>
        <v/>
      </c>
      <c r="GG428" s="501" t="str">
        <f t="shared" si="177"/>
        <v/>
      </c>
      <c r="GH428" s="501" t="str">
        <f t="shared" si="177"/>
        <v/>
      </c>
      <c r="GI428" s="501" t="str">
        <f t="shared" si="177"/>
        <v/>
      </c>
      <c r="GJ428" s="501" t="str">
        <f t="shared" si="177"/>
        <v/>
      </c>
      <c r="GK428" s="501" t="str">
        <f t="shared" si="177"/>
        <v/>
      </c>
      <c r="GL428" s="501" t="str">
        <f t="shared" si="177"/>
        <v/>
      </c>
      <c r="GM428" s="501" t="str">
        <f t="shared" si="177"/>
        <v/>
      </c>
      <c r="GN428" s="501">
        <f t="shared" si="171"/>
        <v>0</v>
      </c>
      <c r="GO428" s="505">
        <f t="shared" si="172"/>
        <v>0</v>
      </c>
    </row>
    <row r="429" spans="178:197" x14ac:dyDescent="0.25">
      <c r="FV429">
        <v>425</v>
      </c>
      <c r="FW429" s="181">
        <f t="shared" si="173"/>
        <v>0.2951388888888889</v>
      </c>
      <c r="FX429" s="501" t="str">
        <f t="shared" si="169"/>
        <v/>
      </c>
      <c r="FY429" s="501" t="str">
        <f t="shared" si="177"/>
        <v/>
      </c>
      <c r="FZ429" s="501" t="str">
        <f t="shared" si="177"/>
        <v/>
      </c>
      <c r="GA429" s="501" t="str">
        <f t="shared" si="177"/>
        <v/>
      </c>
      <c r="GB429" s="501" t="str">
        <f t="shared" si="177"/>
        <v/>
      </c>
      <c r="GC429" s="501" t="str">
        <f t="shared" si="177"/>
        <v/>
      </c>
      <c r="GD429" s="501" t="str">
        <f t="shared" si="175"/>
        <v/>
      </c>
      <c r="GE429" s="501" t="str">
        <f t="shared" si="177"/>
        <v/>
      </c>
      <c r="GF429" s="501" t="str">
        <f t="shared" si="177"/>
        <v/>
      </c>
      <c r="GG429" s="501" t="str">
        <f t="shared" si="177"/>
        <v/>
      </c>
      <c r="GH429" s="501" t="str">
        <f t="shared" si="177"/>
        <v/>
      </c>
      <c r="GI429" s="501" t="str">
        <f t="shared" si="177"/>
        <v/>
      </c>
      <c r="GJ429" s="501" t="str">
        <f t="shared" si="177"/>
        <v/>
      </c>
      <c r="GK429" s="501" t="str">
        <f t="shared" si="177"/>
        <v/>
      </c>
      <c r="GL429" s="501" t="str">
        <f t="shared" si="177"/>
        <v/>
      </c>
      <c r="GM429" s="501" t="str">
        <f t="shared" si="177"/>
        <v/>
      </c>
      <c r="GN429" s="501">
        <f t="shared" si="171"/>
        <v>0</v>
      </c>
      <c r="GO429" s="505">
        <f t="shared" si="172"/>
        <v>0</v>
      </c>
    </row>
    <row r="430" spans="178:197" x14ac:dyDescent="0.25">
      <c r="FV430">
        <v>426</v>
      </c>
      <c r="FW430" s="181">
        <f t="shared" si="173"/>
        <v>0.29583333333333334</v>
      </c>
      <c r="FX430" s="501" t="str">
        <f t="shared" si="169"/>
        <v/>
      </c>
      <c r="FY430" s="501" t="str">
        <f t="shared" si="177"/>
        <v/>
      </c>
      <c r="FZ430" s="501" t="str">
        <f t="shared" si="177"/>
        <v/>
      </c>
      <c r="GA430" s="501" t="str">
        <f t="shared" si="177"/>
        <v/>
      </c>
      <c r="GB430" s="501" t="str">
        <f t="shared" si="177"/>
        <v/>
      </c>
      <c r="GC430" s="501" t="str">
        <f t="shared" si="177"/>
        <v/>
      </c>
      <c r="GD430" s="501" t="str">
        <f t="shared" si="175"/>
        <v/>
      </c>
      <c r="GE430" s="501" t="str">
        <f t="shared" si="177"/>
        <v/>
      </c>
      <c r="GF430" s="501" t="str">
        <f t="shared" si="177"/>
        <v/>
      </c>
      <c r="GG430" s="501" t="str">
        <f t="shared" si="177"/>
        <v/>
      </c>
      <c r="GH430" s="501" t="str">
        <f t="shared" si="177"/>
        <v/>
      </c>
      <c r="GI430" s="501" t="str">
        <f t="shared" si="177"/>
        <v/>
      </c>
      <c r="GJ430" s="501" t="str">
        <f t="shared" si="177"/>
        <v/>
      </c>
      <c r="GK430" s="501" t="str">
        <f t="shared" si="177"/>
        <v/>
      </c>
      <c r="GL430" s="501" t="str">
        <f t="shared" si="177"/>
        <v/>
      </c>
      <c r="GM430" s="501" t="str">
        <f t="shared" si="177"/>
        <v/>
      </c>
      <c r="GN430" s="501">
        <f t="shared" si="171"/>
        <v>0</v>
      </c>
      <c r="GO430" s="505">
        <f t="shared" si="172"/>
        <v>0</v>
      </c>
    </row>
    <row r="431" spans="178:197" x14ac:dyDescent="0.25">
      <c r="FV431">
        <v>427</v>
      </c>
      <c r="FW431" s="181">
        <f t="shared" si="173"/>
        <v>0.29652777777777778</v>
      </c>
      <c r="FX431" s="501" t="str">
        <f t="shared" si="169"/>
        <v/>
      </c>
      <c r="FY431" s="501" t="str">
        <f t="shared" si="177"/>
        <v/>
      </c>
      <c r="FZ431" s="501" t="str">
        <f t="shared" si="177"/>
        <v/>
      </c>
      <c r="GA431" s="501" t="str">
        <f t="shared" si="177"/>
        <v/>
      </c>
      <c r="GB431" s="501" t="str">
        <f t="shared" si="177"/>
        <v/>
      </c>
      <c r="GC431" s="501" t="str">
        <f t="shared" si="177"/>
        <v/>
      </c>
      <c r="GD431" s="501" t="str">
        <f t="shared" si="175"/>
        <v/>
      </c>
      <c r="GE431" s="501" t="str">
        <f t="shared" si="177"/>
        <v/>
      </c>
      <c r="GF431" s="501" t="str">
        <f t="shared" si="177"/>
        <v/>
      </c>
      <c r="GG431" s="501" t="str">
        <f t="shared" si="177"/>
        <v/>
      </c>
      <c r="GH431" s="501" t="str">
        <f t="shared" si="177"/>
        <v/>
      </c>
      <c r="GI431" s="501" t="str">
        <f t="shared" si="177"/>
        <v/>
      </c>
      <c r="GJ431" s="501" t="str">
        <f t="shared" si="177"/>
        <v/>
      </c>
      <c r="GK431" s="501" t="str">
        <f t="shared" si="177"/>
        <v/>
      </c>
      <c r="GL431" s="501" t="str">
        <f t="shared" si="177"/>
        <v/>
      </c>
      <c r="GM431" s="501" t="str">
        <f t="shared" si="177"/>
        <v/>
      </c>
      <c r="GN431" s="501">
        <f t="shared" si="171"/>
        <v>0</v>
      </c>
      <c r="GO431" s="505">
        <f t="shared" si="172"/>
        <v>0</v>
      </c>
    </row>
    <row r="432" spans="178:197" x14ac:dyDescent="0.25">
      <c r="FV432">
        <v>428</v>
      </c>
      <c r="FW432" s="181">
        <f t="shared" si="173"/>
        <v>0.29722222222222222</v>
      </c>
      <c r="FX432" s="501" t="str">
        <f t="shared" si="169"/>
        <v/>
      </c>
      <c r="FY432" s="501" t="str">
        <f t="shared" si="177"/>
        <v/>
      </c>
      <c r="FZ432" s="501" t="str">
        <f t="shared" si="177"/>
        <v/>
      </c>
      <c r="GA432" s="501" t="str">
        <f t="shared" si="177"/>
        <v/>
      </c>
      <c r="GB432" s="501" t="str">
        <f t="shared" si="177"/>
        <v/>
      </c>
      <c r="GC432" s="501" t="str">
        <f t="shared" si="177"/>
        <v/>
      </c>
      <c r="GD432" s="501" t="str">
        <f t="shared" si="175"/>
        <v/>
      </c>
      <c r="GE432" s="501" t="str">
        <f t="shared" si="177"/>
        <v/>
      </c>
      <c r="GF432" s="501" t="str">
        <f t="shared" si="177"/>
        <v/>
      </c>
      <c r="GG432" s="501" t="str">
        <f t="shared" si="177"/>
        <v/>
      </c>
      <c r="GH432" s="501" t="str">
        <f t="shared" si="177"/>
        <v/>
      </c>
      <c r="GI432" s="501" t="str">
        <f t="shared" si="177"/>
        <v/>
      </c>
      <c r="GJ432" s="501" t="str">
        <f t="shared" si="177"/>
        <v/>
      </c>
      <c r="GK432" s="501" t="str">
        <f t="shared" si="177"/>
        <v/>
      </c>
      <c r="GL432" s="501" t="str">
        <f t="shared" si="177"/>
        <v/>
      </c>
      <c r="GM432" s="501" t="str">
        <f t="shared" si="177"/>
        <v/>
      </c>
      <c r="GN432" s="501">
        <f t="shared" si="171"/>
        <v>0</v>
      </c>
      <c r="GO432" s="505">
        <f t="shared" si="172"/>
        <v>0</v>
      </c>
    </row>
    <row r="433" spans="178:197" x14ac:dyDescent="0.25">
      <c r="FV433">
        <v>429</v>
      </c>
      <c r="FW433" s="181">
        <f t="shared" si="173"/>
        <v>0.29791666666666666</v>
      </c>
      <c r="FX433" s="501" t="str">
        <f t="shared" si="169"/>
        <v/>
      </c>
      <c r="FY433" s="501" t="str">
        <f t="shared" si="177"/>
        <v/>
      </c>
      <c r="FZ433" s="501" t="str">
        <f t="shared" si="177"/>
        <v/>
      </c>
      <c r="GA433" s="501" t="str">
        <f t="shared" si="177"/>
        <v/>
      </c>
      <c r="GB433" s="501" t="str">
        <f t="shared" si="177"/>
        <v/>
      </c>
      <c r="GC433" s="501" t="str">
        <f t="shared" si="177"/>
        <v/>
      </c>
      <c r="GD433" s="501" t="str">
        <f t="shared" si="175"/>
        <v/>
      </c>
      <c r="GE433" s="501" t="str">
        <f t="shared" si="177"/>
        <v/>
      </c>
      <c r="GF433" s="501" t="str">
        <f t="shared" si="177"/>
        <v/>
      </c>
      <c r="GG433" s="501" t="str">
        <f t="shared" si="177"/>
        <v/>
      </c>
      <c r="GH433" s="501" t="str">
        <f t="shared" si="177"/>
        <v/>
      </c>
      <c r="GI433" s="501" t="str">
        <f t="shared" si="177"/>
        <v/>
      </c>
      <c r="GJ433" s="501" t="str">
        <f t="shared" si="177"/>
        <v/>
      </c>
      <c r="GK433" s="501" t="str">
        <f t="shared" si="177"/>
        <v/>
      </c>
      <c r="GL433" s="501" t="str">
        <f t="shared" si="177"/>
        <v/>
      </c>
      <c r="GM433" s="501" t="str">
        <f t="shared" si="177"/>
        <v/>
      </c>
      <c r="GN433" s="501">
        <f t="shared" si="171"/>
        <v>0</v>
      </c>
      <c r="GO433" s="505">
        <f t="shared" si="172"/>
        <v>0</v>
      </c>
    </row>
    <row r="434" spans="178:197" x14ac:dyDescent="0.25">
      <c r="FV434">
        <v>430</v>
      </c>
      <c r="FW434" s="181">
        <f t="shared" si="173"/>
        <v>0.2986111111111111</v>
      </c>
      <c r="FX434" s="501" t="str">
        <f t="shared" si="169"/>
        <v/>
      </c>
      <c r="FY434" s="501" t="str">
        <f t="shared" si="177"/>
        <v/>
      </c>
      <c r="FZ434" s="501" t="str">
        <f t="shared" si="177"/>
        <v/>
      </c>
      <c r="GA434" s="501" t="str">
        <f t="shared" si="177"/>
        <v/>
      </c>
      <c r="GB434" s="501" t="str">
        <f t="shared" si="177"/>
        <v/>
      </c>
      <c r="GC434" s="501" t="str">
        <f t="shared" si="177"/>
        <v/>
      </c>
      <c r="GD434" s="501" t="str">
        <f t="shared" si="175"/>
        <v/>
      </c>
      <c r="GE434" s="501" t="str">
        <f t="shared" si="177"/>
        <v/>
      </c>
      <c r="GF434" s="501" t="str">
        <f t="shared" si="177"/>
        <v/>
      </c>
      <c r="GG434" s="501" t="str">
        <f t="shared" si="177"/>
        <v/>
      </c>
      <c r="GH434" s="501" t="str">
        <f t="shared" si="177"/>
        <v/>
      </c>
      <c r="GI434" s="501" t="str">
        <f t="shared" si="177"/>
        <v/>
      </c>
      <c r="GJ434" s="501" t="str">
        <f t="shared" si="177"/>
        <v/>
      </c>
      <c r="GK434" s="501" t="str">
        <f t="shared" si="177"/>
        <v/>
      </c>
      <c r="GL434" s="501" t="str">
        <f t="shared" si="177"/>
        <v/>
      </c>
      <c r="GM434" s="501" t="str">
        <f t="shared" si="177"/>
        <v/>
      </c>
      <c r="GN434" s="501">
        <f t="shared" si="171"/>
        <v>0</v>
      </c>
      <c r="GO434" s="505">
        <f t="shared" si="172"/>
        <v>0</v>
      </c>
    </row>
    <row r="435" spans="178:197" x14ac:dyDescent="0.25">
      <c r="FV435">
        <v>431</v>
      </c>
      <c r="FW435" s="181">
        <f t="shared" si="173"/>
        <v>0.29930555555555555</v>
      </c>
      <c r="FX435" s="501" t="str">
        <f t="shared" ref="FX435:FX498" si="178">IF(AND(OR($FW435&gt;INDEX($FT$4:$FT$19,MATCH(FX$3,$FO$4:$FO$19,0)),$FW435=INDEX($FT$4:$FT$19,MATCH(FX$3,$FO$4:$FO$19,0))),$FW435+(0.000000001/60/24)&lt;INDEX($FU$4:$FU$19,MATCH(FX$3,$FO$4:$FO$19,0))),80,"")</f>
        <v/>
      </c>
      <c r="FY435" s="501" t="str">
        <f t="shared" si="177"/>
        <v/>
      </c>
      <c r="FZ435" s="501" t="str">
        <f t="shared" si="177"/>
        <v/>
      </c>
      <c r="GA435" s="501" t="str">
        <f t="shared" si="177"/>
        <v/>
      </c>
      <c r="GB435" s="501" t="str">
        <f t="shared" si="177"/>
        <v/>
      </c>
      <c r="GC435" s="501" t="str">
        <f t="shared" si="177"/>
        <v/>
      </c>
      <c r="GD435" s="501" t="str">
        <f t="shared" si="175"/>
        <v/>
      </c>
      <c r="GE435" s="501" t="str">
        <f t="shared" si="177"/>
        <v/>
      </c>
      <c r="GF435" s="501" t="str">
        <f t="shared" si="177"/>
        <v/>
      </c>
      <c r="GG435" s="501" t="str">
        <f t="shared" si="177"/>
        <v/>
      </c>
      <c r="GH435" s="501" t="str">
        <f t="shared" si="177"/>
        <v/>
      </c>
      <c r="GI435" s="501" t="str">
        <f t="shared" si="177"/>
        <v/>
      </c>
      <c r="GJ435" s="501" t="str">
        <f t="shared" si="177"/>
        <v/>
      </c>
      <c r="GK435" s="501" t="str">
        <f t="shared" si="177"/>
        <v/>
      </c>
      <c r="GL435" s="501" t="str">
        <f t="shared" si="177"/>
        <v/>
      </c>
      <c r="GM435" s="501" t="str">
        <f t="shared" si="177"/>
        <v/>
      </c>
      <c r="GN435" s="501">
        <f t="shared" si="171"/>
        <v>0</v>
      </c>
      <c r="GO435" s="505">
        <f t="shared" si="172"/>
        <v>0</v>
      </c>
    </row>
    <row r="436" spans="178:197" x14ac:dyDescent="0.25">
      <c r="FV436">
        <v>432</v>
      </c>
      <c r="FW436" s="181">
        <f t="shared" si="173"/>
        <v>0.3</v>
      </c>
      <c r="FX436" s="501" t="str">
        <f t="shared" si="178"/>
        <v/>
      </c>
      <c r="FY436" s="501" t="str">
        <f t="shared" si="177"/>
        <v/>
      </c>
      <c r="FZ436" s="501" t="str">
        <f t="shared" si="177"/>
        <v/>
      </c>
      <c r="GA436" s="501" t="str">
        <f t="shared" si="177"/>
        <v/>
      </c>
      <c r="GB436" s="501" t="str">
        <f t="shared" si="177"/>
        <v/>
      </c>
      <c r="GC436" s="501" t="str">
        <f t="shared" si="177"/>
        <v/>
      </c>
      <c r="GD436" s="501" t="str">
        <f t="shared" si="175"/>
        <v/>
      </c>
      <c r="GE436" s="501" t="str">
        <f t="shared" si="177"/>
        <v/>
      </c>
      <c r="GF436" s="501" t="str">
        <f t="shared" si="177"/>
        <v/>
      </c>
      <c r="GG436" s="501" t="str">
        <f t="shared" si="177"/>
        <v/>
      </c>
      <c r="GH436" s="501" t="str">
        <f t="shared" si="177"/>
        <v/>
      </c>
      <c r="GI436" s="501" t="str">
        <f t="shared" si="177"/>
        <v/>
      </c>
      <c r="GJ436" s="501" t="str">
        <f t="shared" si="177"/>
        <v/>
      </c>
      <c r="GK436" s="501" t="str">
        <f t="shared" si="177"/>
        <v/>
      </c>
      <c r="GL436" s="501" t="str">
        <f t="shared" si="177"/>
        <v/>
      </c>
      <c r="GM436" s="501" t="str">
        <f t="shared" si="177"/>
        <v/>
      </c>
      <c r="GN436" s="501">
        <f t="shared" si="171"/>
        <v>0</v>
      </c>
      <c r="GO436" s="505">
        <f t="shared" si="172"/>
        <v>0</v>
      </c>
    </row>
    <row r="437" spans="178:197" x14ac:dyDescent="0.25">
      <c r="FV437">
        <v>433</v>
      </c>
      <c r="FW437" s="181">
        <f t="shared" si="173"/>
        <v>0.30069444444444449</v>
      </c>
      <c r="FX437" s="501" t="str">
        <f t="shared" si="178"/>
        <v/>
      </c>
      <c r="FY437" s="501" t="str">
        <f t="shared" si="177"/>
        <v/>
      </c>
      <c r="FZ437" s="501" t="str">
        <f t="shared" si="177"/>
        <v/>
      </c>
      <c r="GA437" s="501" t="str">
        <f t="shared" si="177"/>
        <v/>
      </c>
      <c r="GB437" s="501" t="str">
        <f t="shared" si="177"/>
        <v/>
      </c>
      <c r="GC437" s="501" t="str">
        <f t="shared" si="177"/>
        <v/>
      </c>
      <c r="GD437" s="501" t="str">
        <f t="shared" si="175"/>
        <v/>
      </c>
      <c r="GE437" s="501" t="str">
        <f t="shared" si="177"/>
        <v/>
      </c>
      <c r="GF437" s="501" t="str">
        <f t="shared" si="177"/>
        <v/>
      </c>
      <c r="GG437" s="501" t="str">
        <f t="shared" si="177"/>
        <v/>
      </c>
      <c r="GH437" s="501" t="str">
        <f t="shared" si="177"/>
        <v/>
      </c>
      <c r="GI437" s="501" t="str">
        <f t="shared" si="177"/>
        <v/>
      </c>
      <c r="GJ437" s="501" t="str">
        <f t="shared" si="177"/>
        <v/>
      </c>
      <c r="GK437" s="501" t="str">
        <f t="shared" si="177"/>
        <v/>
      </c>
      <c r="GL437" s="501" t="str">
        <f t="shared" si="177"/>
        <v/>
      </c>
      <c r="GM437" s="501" t="str">
        <f t="shared" si="177"/>
        <v/>
      </c>
      <c r="GN437" s="501">
        <f t="shared" si="171"/>
        <v>0</v>
      </c>
      <c r="GO437" s="505">
        <f t="shared" si="172"/>
        <v>0</v>
      </c>
    </row>
    <row r="438" spans="178:197" x14ac:dyDescent="0.25">
      <c r="FV438">
        <v>434</v>
      </c>
      <c r="FW438" s="181">
        <f t="shared" si="173"/>
        <v>0.30138888888888887</v>
      </c>
      <c r="FX438" s="501" t="str">
        <f t="shared" si="178"/>
        <v/>
      </c>
      <c r="FY438" s="501" t="str">
        <f t="shared" si="177"/>
        <v/>
      </c>
      <c r="FZ438" s="501" t="str">
        <f t="shared" si="177"/>
        <v/>
      </c>
      <c r="GA438" s="501" t="str">
        <f t="shared" si="177"/>
        <v/>
      </c>
      <c r="GB438" s="501" t="str">
        <f t="shared" si="177"/>
        <v/>
      </c>
      <c r="GC438" s="501" t="str">
        <f t="shared" si="177"/>
        <v/>
      </c>
      <c r="GD438" s="501" t="str">
        <f t="shared" si="175"/>
        <v/>
      </c>
      <c r="GE438" s="501" t="str">
        <f t="shared" si="177"/>
        <v/>
      </c>
      <c r="GF438" s="501" t="str">
        <f t="shared" si="177"/>
        <v/>
      </c>
      <c r="GG438" s="501" t="str">
        <f t="shared" si="177"/>
        <v/>
      </c>
      <c r="GH438" s="501" t="str">
        <f t="shared" si="177"/>
        <v/>
      </c>
      <c r="GI438" s="501" t="str">
        <f t="shared" si="177"/>
        <v/>
      </c>
      <c r="GJ438" s="501" t="str">
        <f t="shared" si="177"/>
        <v/>
      </c>
      <c r="GK438" s="501" t="str">
        <f t="shared" si="177"/>
        <v/>
      </c>
      <c r="GL438" s="501" t="str">
        <f t="shared" si="177"/>
        <v/>
      </c>
      <c r="GM438" s="501" t="str">
        <f t="shared" si="177"/>
        <v/>
      </c>
      <c r="GN438" s="501">
        <f t="shared" si="171"/>
        <v>0</v>
      </c>
      <c r="GO438" s="505">
        <f t="shared" si="172"/>
        <v>0</v>
      </c>
    </row>
    <row r="439" spans="178:197" x14ac:dyDescent="0.25">
      <c r="FV439">
        <v>435</v>
      </c>
      <c r="FW439" s="181">
        <f t="shared" si="173"/>
        <v>0.30208333333333331</v>
      </c>
      <c r="FX439" s="501" t="str">
        <f t="shared" si="178"/>
        <v/>
      </c>
      <c r="FY439" s="501" t="str">
        <f t="shared" si="177"/>
        <v/>
      </c>
      <c r="FZ439" s="501" t="str">
        <f t="shared" si="177"/>
        <v/>
      </c>
      <c r="GA439" s="501" t="str">
        <f t="shared" si="177"/>
        <v/>
      </c>
      <c r="GB439" s="501" t="str">
        <f t="shared" si="177"/>
        <v/>
      </c>
      <c r="GC439" s="501" t="str">
        <f t="shared" si="177"/>
        <v/>
      </c>
      <c r="GD439" s="501" t="str">
        <f t="shared" si="175"/>
        <v/>
      </c>
      <c r="GE439" s="501" t="str">
        <f t="shared" si="177"/>
        <v/>
      </c>
      <c r="GF439" s="501" t="str">
        <f t="shared" si="177"/>
        <v/>
      </c>
      <c r="GG439" s="501" t="str">
        <f t="shared" si="177"/>
        <v/>
      </c>
      <c r="GH439" s="501" t="str">
        <f t="shared" si="177"/>
        <v/>
      </c>
      <c r="GI439" s="501" t="str">
        <f t="shared" si="177"/>
        <v/>
      </c>
      <c r="GJ439" s="501" t="str">
        <f t="shared" si="177"/>
        <v/>
      </c>
      <c r="GK439" s="501" t="str">
        <f t="shared" si="177"/>
        <v/>
      </c>
      <c r="GL439" s="501" t="str">
        <f t="shared" si="177"/>
        <v/>
      </c>
      <c r="GM439" s="501" t="str">
        <f t="shared" si="177"/>
        <v/>
      </c>
      <c r="GN439" s="501">
        <f t="shared" si="171"/>
        <v>0</v>
      </c>
      <c r="GO439" s="505">
        <f t="shared" si="172"/>
        <v>0</v>
      </c>
    </row>
    <row r="440" spans="178:197" x14ac:dyDescent="0.25">
      <c r="FV440">
        <v>436</v>
      </c>
      <c r="FW440" s="181">
        <f t="shared" si="173"/>
        <v>0.30277777777777781</v>
      </c>
      <c r="FX440" s="501" t="str">
        <f t="shared" si="178"/>
        <v/>
      </c>
      <c r="FY440" s="501" t="str">
        <f t="shared" si="177"/>
        <v/>
      </c>
      <c r="FZ440" s="501" t="str">
        <f t="shared" si="177"/>
        <v/>
      </c>
      <c r="GA440" s="501" t="str">
        <f t="shared" si="177"/>
        <v/>
      </c>
      <c r="GB440" s="501" t="str">
        <f t="shared" si="177"/>
        <v/>
      </c>
      <c r="GC440" s="501" t="str">
        <f t="shared" si="177"/>
        <v/>
      </c>
      <c r="GD440" s="501" t="str">
        <f t="shared" si="175"/>
        <v/>
      </c>
      <c r="GE440" s="501" t="str">
        <f t="shared" si="177"/>
        <v/>
      </c>
      <c r="GF440" s="501" t="str">
        <f t="shared" si="177"/>
        <v/>
      </c>
      <c r="GG440" s="501" t="str">
        <f t="shared" si="177"/>
        <v/>
      </c>
      <c r="GH440" s="501" t="str">
        <f t="shared" si="177"/>
        <v/>
      </c>
      <c r="GI440" s="501" t="str">
        <f t="shared" si="177"/>
        <v/>
      </c>
      <c r="GJ440" s="501" t="str">
        <f t="shared" si="177"/>
        <v/>
      </c>
      <c r="GK440" s="501" t="str">
        <f t="shared" si="177"/>
        <v/>
      </c>
      <c r="GL440" s="501" t="str">
        <f t="shared" si="177"/>
        <v/>
      </c>
      <c r="GM440" s="501" t="str">
        <f t="shared" si="177"/>
        <v/>
      </c>
      <c r="GN440" s="501">
        <f t="shared" si="171"/>
        <v>0</v>
      </c>
      <c r="GO440" s="505">
        <f t="shared" si="172"/>
        <v>0</v>
      </c>
    </row>
    <row r="441" spans="178:197" x14ac:dyDescent="0.25">
      <c r="FV441">
        <v>437</v>
      </c>
      <c r="FW441" s="181">
        <f t="shared" si="173"/>
        <v>0.3034722222222222</v>
      </c>
      <c r="FX441" s="501" t="str">
        <f t="shared" si="178"/>
        <v/>
      </c>
      <c r="FY441" s="501" t="str">
        <f t="shared" si="177"/>
        <v/>
      </c>
      <c r="FZ441" s="501" t="str">
        <f t="shared" si="177"/>
        <v/>
      </c>
      <c r="GA441" s="501" t="str">
        <f t="shared" si="177"/>
        <v/>
      </c>
      <c r="GB441" s="501" t="str">
        <f t="shared" si="177"/>
        <v/>
      </c>
      <c r="GC441" s="501" t="str">
        <f t="shared" si="177"/>
        <v/>
      </c>
      <c r="GD441" s="501" t="str">
        <f t="shared" si="175"/>
        <v/>
      </c>
      <c r="GE441" s="501" t="str">
        <f t="shared" si="177"/>
        <v/>
      </c>
      <c r="GF441" s="501" t="str">
        <f t="shared" si="177"/>
        <v/>
      </c>
      <c r="GG441" s="501" t="str">
        <f t="shared" si="177"/>
        <v/>
      </c>
      <c r="GH441" s="501" t="str">
        <f t="shared" si="177"/>
        <v/>
      </c>
      <c r="GI441" s="501" t="str">
        <f t="shared" si="177"/>
        <v/>
      </c>
      <c r="GJ441" s="501" t="str">
        <f t="shared" si="177"/>
        <v/>
      </c>
      <c r="GK441" s="501" t="str">
        <f t="shared" si="177"/>
        <v/>
      </c>
      <c r="GL441" s="501" t="str">
        <f t="shared" si="177"/>
        <v/>
      </c>
      <c r="GM441" s="501" t="str">
        <f t="shared" ref="FY441:GM458" si="179">IF(AND(OR($FW441&gt;INDEX($FT$4:$FT$19,MATCH(GM$3,$FO$4:$FO$19,0)),$FW441=INDEX($FT$4:$FT$19,MATCH(GM$3,$FO$4:$FO$19,0))),$FW441+(0.000000001/60/24)&lt;INDEX($FU$4:$FU$19,MATCH(GM$3,$FO$4:$FO$19,0))),80,"")</f>
        <v/>
      </c>
      <c r="GN441" s="501">
        <f t="shared" si="171"/>
        <v>0</v>
      </c>
      <c r="GO441" s="505">
        <f t="shared" si="172"/>
        <v>0</v>
      </c>
    </row>
    <row r="442" spans="178:197" x14ac:dyDescent="0.25">
      <c r="FV442">
        <v>438</v>
      </c>
      <c r="FW442" s="181">
        <f t="shared" si="173"/>
        <v>0.30416666666666664</v>
      </c>
      <c r="FX442" s="501" t="str">
        <f t="shared" si="178"/>
        <v/>
      </c>
      <c r="FY442" s="501" t="str">
        <f t="shared" si="179"/>
        <v/>
      </c>
      <c r="FZ442" s="501" t="str">
        <f t="shared" si="179"/>
        <v/>
      </c>
      <c r="GA442" s="501" t="str">
        <f t="shared" si="179"/>
        <v/>
      </c>
      <c r="GB442" s="501" t="str">
        <f t="shared" si="179"/>
        <v/>
      </c>
      <c r="GC442" s="501" t="str">
        <f t="shared" si="179"/>
        <v/>
      </c>
      <c r="GD442" s="501" t="str">
        <f t="shared" si="175"/>
        <v/>
      </c>
      <c r="GE442" s="501" t="str">
        <f t="shared" si="179"/>
        <v/>
      </c>
      <c r="GF442" s="501" t="str">
        <f t="shared" si="179"/>
        <v/>
      </c>
      <c r="GG442" s="501" t="str">
        <f t="shared" si="179"/>
        <v/>
      </c>
      <c r="GH442" s="501" t="str">
        <f t="shared" si="179"/>
        <v/>
      </c>
      <c r="GI442" s="501" t="str">
        <f t="shared" si="179"/>
        <v/>
      </c>
      <c r="GJ442" s="501" t="str">
        <f t="shared" si="179"/>
        <v/>
      </c>
      <c r="GK442" s="501" t="str">
        <f t="shared" si="179"/>
        <v/>
      </c>
      <c r="GL442" s="501" t="str">
        <f t="shared" si="179"/>
        <v/>
      </c>
      <c r="GM442" s="501" t="str">
        <f t="shared" si="179"/>
        <v/>
      </c>
      <c r="GN442" s="501">
        <f t="shared" si="171"/>
        <v>0</v>
      </c>
      <c r="GO442" s="505">
        <f t="shared" si="172"/>
        <v>0</v>
      </c>
    </row>
    <row r="443" spans="178:197" x14ac:dyDescent="0.25">
      <c r="FV443">
        <v>439</v>
      </c>
      <c r="FW443" s="181">
        <f t="shared" si="173"/>
        <v>0.30486111111111114</v>
      </c>
      <c r="FX443" s="501" t="str">
        <f t="shared" si="178"/>
        <v/>
      </c>
      <c r="FY443" s="501" t="str">
        <f t="shared" si="179"/>
        <v/>
      </c>
      <c r="FZ443" s="501" t="str">
        <f t="shared" si="179"/>
        <v/>
      </c>
      <c r="GA443" s="501" t="str">
        <f t="shared" si="179"/>
        <v/>
      </c>
      <c r="GB443" s="501" t="str">
        <f t="shared" si="179"/>
        <v/>
      </c>
      <c r="GC443" s="501" t="str">
        <f t="shared" si="179"/>
        <v/>
      </c>
      <c r="GD443" s="501" t="str">
        <f t="shared" si="175"/>
        <v/>
      </c>
      <c r="GE443" s="501" t="str">
        <f t="shared" si="179"/>
        <v/>
      </c>
      <c r="GF443" s="501" t="str">
        <f t="shared" si="179"/>
        <v/>
      </c>
      <c r="GG443" s="501" t="str">
        <f t="shared" si="179"/>
        <v/>
      </c>
      <c r="GH443" s="501" t="str">
        <f t="shared" si="179"/>
        <v/>
      </c>
      <c r="GI443" s="501" t="str">
        <f t="shared" si="179"/>
        <v/>
      </c>
      <c r="GJ443" s="501" t="str">
        <f t="shared" si="179"/>
        <v/>
      </c>
      <c r="GK443" s="501" t="str">
        <f t="shared" si="179"/>
        <v/>
      </c>
      <c r="GL443" s="501" t="str">
        <f t="shared" si="179"/>
        <v/>
      </c>
      <c r="GM443" s="501" t="str">
        <f t="shared" si="179"/>
        <v/>
      </c>
      <c r="GN443" s="501">
        <f t="shared" si="171"/>
        <v>0</v>
      </c>
      <c r="GO443" s="505">
        <f t="shared" si="172"/>
        <v>0</v>
      </c>
    </row>
    <row r="444" spans="178:197" x14ac:dyDescent="0.25">
      <c r="FV444">
        <v>440</v>
      </c>
      <c r="FW444" s="181">
        <f t="shared" si="173"/>
        <v>0.30555555555555552</v>
      </c>
      <c r="FX444" s="501" t="str">
        <f t="shared" si="178"/>
        <v/>
      </c>
      <c r="FY444" s="501" t="str">
        <f t="shared" si="179"/>
        <v/>
      </c>
      <c r="FZ444" s="501" t="str">
        <f t="shared" si="179"/>
        <v/>
      </c>
      <c r="GA444" s="501" t="str">
        <f t="shared" si="179"/>
        <v/>
      </c>
      <c r="GB444" s="501" t="str">
        <f t="shared" si="179"/>
        <v/>
      </c>
      <c r="GC444" s="501" t="str">
        <f t="shared" si="179"/>
        <v/>
      </c>
      <c r="GD444" s="501" t="str">
        <f t="shared" si="175"/>
        <v/>
      </c>
      <c r="GE444" s="501" t="str">
        <f t="shared" si="179"/>
        <v/>
      </c>
      <c r="GF444" s="501" t="str">
        <f t="shared" si="179"/>
        <v/>
      </c>
      <c r="GG444" s="501" t="str">
        <f t="shared" si="179"/>
        <v/>
      </c>
      <c r="GH444" s="501" t="str">
        <f t="shared" si="179"/>
        <v/>
      </c>
      <c r="GI444" s="501" t="str">
        <f t="shared" si="179"/>
        <v/>
      </c>
      <c r="GJ444" s="501" t="str">
        <f t="shared" si="179"/>
        <v/>
      </c>
      <c r="GK444" s="501" t="str">
        <f t="shared" si="179"/>
        <v/>
      </c>
      <c r="GL444" s="501" t="str">
        <f t="shared" si="179"/>
        <v/>
      </c>
      <c r="GM444" s="501" t="str">
        <f t="shared" si="179"/>
        <v/>
      </c>
      <c r="GN444" s="501">
        <f t="shared" si="171"/>
        <v>0</v>
      </c>
      <c r="GO444" s="505">
        <f t="shared" si="172"/>
        <v>0</v>
      </c>
    </row>
    <row r="445" spans="178:197" x14ac:dyDescent="0.25">
      <c r="FV445">
        <v>441</v>
      </c>
      <c r="FW445" s="181">
        <f t="shared" si="173"/>
        <v>0.30625000000000002</v>
      </c>
      <c r="FX445" s="501" t="str">
        <f t="shared" si="178"/>
        <v/>
      </c>
      <c r="FY445" s="501" t="str">
        <f t="shared" si="179"/>
        <v/>
      </c>
      <c r="FZ445" s="501" t="str">
        <f t="shared" si="179"/>
        <v/>
      </c>
      <c r="GA445" s="501" t="str">
        <f t="shared" si="179"/>
        <v/>
      </c>
      <c r="GB445" s="501" t="str">
        <f t="shared" si="179"/>
        <v/>
      </c>
      <c r="GC445" s="501" t="str">
        <f t="shared" si="179"/>
        <v/>
      </c>
      <c r="GD445" s="501" t="str">
        <f t="shared" si="175"/>
        <v/>
      </c>
      <c r="GE445" s="501" t="str">
        <f t="shared" si="179"/>
        <v/>
      </c>
      <c r="GF445" s="501" t="str">
        <f t="shared" si="179"/>
        <v/>
      </c>
      <c r="GG445" s="501" t="str">
        <f t="shared" si="179"/>
        <v/>
      </c>
      <c r="GH445" s="501" t="str">
        <f t="shared" si="179"/>
        <v/>
      </c>
      <c r="GI445" s="501" t="str">
        <f t="shared" si="179"/>
        <v/>
      </c>
      <c r="GJ445" s="501" t="str">
        <f t="shared" si="179"/>
        <v/>
      </c>
      <c r="GK445" s="501" t="str">
        <f t="shared" si="179"/>
        <v/>
      </c>
      <c r="GL445" s="501" t="str">
        <f t="shared" si="179"/>
        <v/>
      </c>
      <c r="GM445" s="501" t="str">
        <f t="shared" si="179"/>
        <v/>
      </c>
      <c r="GN445" s="501">
        <f t="shared" si="171"/>
        <v>0</v>
      </c>
      <c r="GO445" s="505">
        <f t="shared" si="172"/>
        <v>0</v>
      </c>
    </row>
    <row r="446" spans="178:197" x14ac:dyDescent="0.25">
      <c r="FV446">
        <v>442</v>
      </c>
      <c r="FW446" s="181">
        <f t="shared" si="173"/>
        <v>0.30694444444444446</v>
      </c>
      <c r="FX446" s="501" t="str">
        <f t="shared" si="178"/>
        <v/>
      </c>
      <c r="FY446" s="501" t="str">
        <f t="shared" si="179"/>
        <v/>
      </c>
      <c r="FZ446" s="501" t="str">
        <f t="shared" si="179"/>
        <v/>
      </c>
      <c r="GA446" s="501" t="str">
        <f t="shared" si="179"/>
        <v/>
      </c>
      <c r="GB446" s="501" t="str">
        <f t="shared" si="179"/>
        <v/>
      </c>
      <c r="GC446" s="501" t="str">
        <f t="shared" si="179"/>
        <v/>
      </c>
      <c r="GD446" s="501" t="str">
        <f t="shared" si="175"/>
        <v/>
      </c>
      <c r="GE446" s="501" t="str">
        <f t="shared" si="179"/>
        <v/>
      </c>
      <c r="GF446" s="501" t="str">
        <f t="shared" si="179"/>
        <v/>
      </c>
      <c r="GG446" s="501" t="str">
        <f t="shared" si="179"/>
        <v/>
      </c>
      <c r="GH446" s="501" t="str">
        <f t="shared" si="179"/>
        <v/>
      </c>
      <c r="GI446" s="501" t="str">
        <f t="shared" si="179"/>
        <v/>
      </c>
      <c r="GJ446" s="501" t="str">
        <f t="shared" si="179"/>
        <v/>
      </c>
      <c r="GK446" s="501" t="str">
        <f t="shared" si="179"/>
        <v/>
      </c>
      <c r="GL446" s="501" t="str">
        <f t="shared" si="179"/>
        <v/>
      </c>
      <c r="GM446" s="501" t="str">
        <f t="shared" si="179"/>
        <v/>
      </c>
      <c r="GN446" s="501">
        <f t="shared" si="171"/>
        <v>0</v>
      </c>
      <c r="GO446" s="505">
        <f t="shared" si="172"/>
        <v>0</v>
      </c>
    </row>
    <row r="447" spans="178:197" x14ac:dyDescent="0.25">
      <c r="FV447">
        <v>443</v>
      </c>
      <c r="FW447" s="181">
        <f t="shared" si="173"/>
        <v>0.30763888888888885</v>
      </c>
      <c r="FX447" s="501" t="str">
        <f t="shared" si="178"/>
        <v/>
      </c>
      <c r="FY447" s="501" t="str">
        <f t="shared" si="179"/>
        <v/>
      </c>
      <c r="FZ447" s="501" t="str">
        <f t="shared" si="179"/>
        <v/>
      </c>
      <c r="GA447" s="501" t="str">
        <f t="shared" si="179"/>
        <v/>
      </c>
      <c r="GB447" s="501" t="str">
        <f t="shared" si="179"/>
        <v/>
      </c>
      <c r="GC447" s="501" t="str">
        <f t="shared" si="179"/>
        <v/>
      </c>
      <c r="GD447" s="501" t="str">
        <f t="shared" si="175"/>
        <v/>
      </c>
      <c r="GE447" s="501" t="str">
        <f t="shared" si="179"/>
        <v/>
      </c>
      <c r="GF447" s="501" t="str">
        <f t="shared" si="179"/>
        <v/>
      </c>
      <c r="GG447" s="501" t="str">
        <f t="shared" si="179"/>
        <v/>
      </c>
      <c r="GH447" s="501" t="str">
        <f t="shared" si="179"/>
        <v/>
      </c>
      <c r="GI447" s="501" t="str">
        <f t="shared" si="179"/>
        <v/>
      </c>
      <c r="GJ447" s="501" t="str">
        <f t="shared" si="179"/>
        <v/>
      </c>
      <c r="GK447" s="501" t="str">
        <f t="shared" si="179"/>
        <v/>
      </c>
      <c r="GL447" s="501" t="str">
        <f t="shared" si="179"/>
        <v/>
      </c>
      <c r="GM447" s="501" t="str">
        <f t="shared" si="179"/>
        <v/>
      </c>
      <c r="GN447" s="501">
        <f t="shared" si="171"/>
        <v>0</v>
      </c>
      <c r="GO447" s="505">
        <f t="shared" si="172"/>
        <v>0</v>
      </c>
    </row>
    <row r="448" spans="178:197" x14ac:dyDescent="0.25">
      <c r="FV448">
        <v>444</v>
      </c>
      <c r="FW448" s="181">
        <f t="shared" si="173"/>
        <v>0.30833333333333335</v>
      </c>
      <c r="FX448" s="501" t="str">
        <f t="shared" si="178"/>
        <v/>
      </c>
      <c r="FY448" s="501" t="str">
        <f t="shared" si="179"/>
        <v/>
      </c>
      <c r="FZ448" s="501" t="str">
        <f t="shared" si="179"/>
        <v/>
      </c>
      <c r="GA448" s="501" t="str">
        <f t="shared" si="179"/>
        <v/>
      </c>
      <c r="GB448" s="501" t="str">
        <f t="shared" si="179"/>
        <v/>
      </c>
      <c r="GC448" s="501" t="str">
        <f t="shared" si="179"/>
        <v/>
      </c>
      <c r="GD448" s="501" t="str">
        <f t="shared" si="175"/>
        <v/>
      </c>
      <c r="GE448" s="501" t="str">
        <f t="shared" si="179"/>
        <v/>
      </c>
      <c r="GF448" s="501" t="str">
        <f t="shared" si="179"/>
        <v/>
      </c>
      <c r="GG448" s="501" t="str">
        <f t="shared" si="179"/>
        <v/>
      </c>
      <c r="GH448" s="501" t="str">
        <f t="shared" si="179"/>
        <v/>
      </c>
      <c r="GI448" s="501" t="str">
        <f t="shared" si="179"/>
        <v/>
      </c>
      <c r="GJ448" s="501" t="str">
        <f t="shared" si="179"/>
        <v/>
      </c>
      <c r="GK448" s="501" t="str">
        <f t="shared" si="179"/>
        <v/>
      </c>
      <c r="GL448" s="501" t="str">
        <f t="shared" si="179"/>
        <v/>
      </c>
      <c r="GM448" s="501" t="str">
        <f t="shared" si="179"/>
        <v/>
      </c>
      <c r="GN448" s="501">
        <f t="shared" si="171"/>
        <v>0</v>
      </c>
      <c r="GO448" s="505">
        <f t="shared" si="172"/>
        <v>0</v>
      </c>
    </row>
    <row r="449" spans="178:197" x14ac:dyDescent="0.25">
      <c r="FV449">
        <v>445</v>
      </c>
      <c r="FW449" s="181">
        <f t="shared" si="173"/>
        <v>0.30902777777777779</v>
      </c>
      <c r="FX449" s="501" t="str">
        <f t="shared" si="178"/>
        <v/>
      </c>
      <c r="FY449" s="501" t="str">
        <f t="shared" si="179"/>
        <v/>
      </c>
      <c r="FZ449" s="501" t="str">
        <f t="shared" si="179"/>
        <v/>
      </c>
      <c r="GA449" s="501" t="str">
        <f t="shared" si="179"/>
        <v/>
      </c>
      <c r="GB449" s="501" t="str">
        <f t="shared" si="179"/>
        <v/>
      </c>
      <c r="GC449" s="501" t="str">
        <f t="shared" si="179"/>
        <v/>
      </c>
      <c r="GD449" s="501" t="str">
        <f t="shared" si="175"/>
        <v/>
      </c>
      <c r="GE449" s="501" t="str">
        <f t="shared" si="179"/>
        <v/>
      </c>
      <c r="GF449" s="501" t="str">
        <f t="shared" si="179"/>
        <v/>
      </c>
      <c r="GG449" s="501" t="str">
        <f t="shared" si="179"/>
        <v/>
      </c>
      <c r="GH449" s="501" t="str">
        <f t="shared" si="179"/>
        <v/>
      </c>
      <c r="GI449" s="501" t="str">
        <f t="shared" si="179"/>
        <v/>
      </c>
      <c r="GJ449" s="501" t="str">
        <f t="shared" si="179"/>
        <v/>
      </c>
      <c r="GK449" s="501" t="str">
        <f t="shared" si="179"/>
        <v/>
      </c>
      <c r="GL449" s="501" t="str">
        <f t="shared" si="179"/>
        <v/>
      </c>
      <c r="GM449" s="501" t="str">
        <f t="shared" si="179"/>
        <v/>
      </c>
      <c r="GN449" s="501">
        <f t="shared" si="171"/>
        <v>0</v>
      </c>
      <c r="GO449" s="505">
        <f t="shared" si="172"/>
        <v>0</v>
      </c>
    </row>
    <row r="450" spans="178:197" x14ac:dyDescent="0.25">
      <c r="FV450">
        <v>446</v>
      </c>
      <c r="FW450" s="181">
        <f t="shared" si="173"/>
        <v>0.30972222222222218</v>
      </c>
      <c r="FX450" s="501" t="str">
        <f t="shared" si="178"/>
        <v/>
      </c>
      <c r="FY450" s="501" t="str">
        <f t="shared" si="179"/>
        <v/>
      </c>
      <c r="FZ450" s="501" t="str">
        <f t="shared" si="179"/>
        <v/>
      </c>
      <c r="GA450" s="501" t="str">
        <f t="shared" si="179"/>
        <v/>
      </c>
      <c r="GB450" s="501" t="str">
        <f t="shared" si="179"/>
        <v/>
      </c>
      <c r="GC450" s="501" t="str">
        <f t="shared" si="179"/>
        <v/>
      </c>
      <c r="GD450" s="501" t="str">
        <f t="shared" si="175"/>
        <v/>
      </c>
      <c r="GE450" s="501" t="str">
        <f t="shared" si="179"/>
        <v/>
      </c>
      <c r="GF450" s="501" t="str">
        <f t="shared" si="179"/>
        <v/>
      </c>
      <c r="GG450" s="501" t="str">
        <f t="shared" si="179"/>
        <v/>
      </c>
      <c r="GH450" s="501" t="str">
        <f t="shared" si="179"/>
        <v/>
      </c>
      <c r="GI450" s="501" t="str">
        <f t="shared" si="179"/>
        <v/>
      </c>
      <c r="GJ450" s="501" t="str">
        <f t="shared" si="179"/>
        <v/>
      </c>
      <c r="GK450" s="501" t="str">
        <f t="shared" si="179"/>
        <v/>
      </c>
      <c r="GL450" s="501" t="str">
        <f t="shared" si="179"/>
        <v/>
      </c>
      <c r="GM450" s="501" t="str">
        <f t="shared" si="179"/>
        <v/>
      </c>
      <c r="GN450" s="501">
        <f t="shared" si="171"/>
        <v>0</v>
      </c>
      <c r="GO450" s="505">
        <f t="shared" si="172"/>
        <v>0</v>
      </c>
    </row>
    <row r="451" spans="178:197" x14ac:dyDescent="0.25">
      <c r="FV451">
        <v>447</v>
      </c>
      <c r="FW451" s="181">
        <f t="shared" si="173"/>
        <v>0.31041666666666667</v>
      </c>
      <c r="FX451" s="501" t="str">
        <f t="shared" si="178"/>
        <v/>
      </c>
      <c r="FY451" s="501" t="str">
        <f t="shared" si="179"/>
        <v/>
      </c>
      <c r="FZ451" s="501" t="str">
        <f t="shared" si="179"/>
        <v/>
      </c>
      <c r="GA451" s="501" t="str">
        <f t="shared" si="179"/>
        <v/>
      </c>
      <c r="GB451" s="501" t="str">
        <f t="shared" si="179"/>
        <v/>
      </c>
      <c r="GC451" s="501" t="str">
        <f t="shared" si="179"/>
        <v/>
      </c>
      <c r="GD451" s="501" t="str">
        <f t="shared" si="175"/>
        <v/>
      </c>
      <c r="GE451" s="501" t="str">
        <f t="shared" si="179"/>
        <v/>
      </c>
      <c r="GF451" s="501" t="str">
        <f t="shared" si="179"/>
        <v/>
      </c>
      <c r="GG451" s="501" t="str">
        <f t="shared" si="179"/>
        <v/>
      </c>
      <c r="GH451" s="501" t="str">
        <f t="shared" si="179"/>
        <v/>
      </c>
      <c r="GI451" s="501" t="str">
        <f t="shared" si="179"/>
        <v/>
      </c>
      <c r="GJ451" s="501" t="str">
        <f t="shared" si="179"/>
        <v/>
      </c>
      <c r="GK451" s="501" t="str">
        <f t="shared" si="179"/>
        <v/>
      </c>
      <c r="GL451" s="501" t="str">
        <f t="shared" si="179"/>
        <v/>
      </c>
      <c r="GM451" s="501" t="str">
        <f t="shared" si="179"/>
        <v/>
      </c>
      <c r="GN451" s="501">
        <f t="shared" si="171"/>
        <v>0</v>
      </c>
      <c r="GO451" s="505">
        <f t="shared" si="172"/>
        <v>0</v>
      </c>
    </row>
    <row r="452" spans="178:197" x14ac:dyDescent="0.25">
      <c r="FV452">
        <v>448</v>
      </c>
      <c r="FW452" s="181">
        <f t="shared" si="173"/>
        <v>0.31111111111111112</v>
      </c>
      <c r="FX452" s="501" t="str">
        <f t="shared" si="178"/>
        <v/>
      </c>
      <c r="FY452" s="501" t="str">
        <f t="shared" si="179"/>
        <v/>
      </c>
      <c r="FZ452" s="501" t="str">
        <f t="shared" si="179"/>
        <v/>
      </c>
      <c r="GA452" s="501" t="str">
        <f t="shared" si="179"/>
        <v/>
      </c>
      <c r="GB452" s="501" t="str">
        <f t="shared" si="179"/>
        <v/>
      </c>
      <c r="GC452" s="501" t="str">
        <f t="shared" si="179"/>
        <v/>
      </c>
      <c r="GD452" s="501" t="str">
        <f t="shared" si="175"/>
        <v/>
      </c>
      <c r="GE452" s="501" t="str">
        <f t="shared" si="179"/>
        <v/>
      </c>
      <c r="GF452" s="501" t="str">
        <f t="shared" si="179"/>
        <v/>
      </c>
      <c r="GG452" s="501" t="str">
        <f t="shared" si="179"/>
        <v/>
      </c>
      <c r="GH452" s="501" t="str">
        <f t="shared" si="179"/>
        <v/>
      </c>
      <c r="GI452" s="501" t="str">
        <f t="shared" si="179"/>
        <v/>
      </c>
      <c r="GJ452" s="501" t="str">
        <f t="shared" si="179"/>
        <v/>
      </c>
      <c r="GK452" s="501" t="str">
        <f t="shared" si="179"/>
        <v/>
      </c>
      <c r="GL452" s="501" t="str">
        <f t="shared" si="179"/>
        <v/>
      </c>
      <c r="GM452" s="501" t="str">
        <f t="shared" si="179"/>
        <v/>
      </c>
      <c r="GN452" s="501">
        <f t="shared" si="171"/>
        <v>0</v>
      </c>
      <c r="GO452" s="505">
        <f t="shared" si="172"/>
        <v>0</v>
      </c>
    </row>
    <row r="453" spans="178:197" x14ac:dyDescent="0.25">
      <c r="FV453">
        <v>449</v>
      </c>
      <c r="FW453" s="181">
        <f t="shared" si="173"/>
        <v>0.31180555555555556</v>
      </c>
      <c r="FX453" s="501" t="str">
        <f t="shared" si="178"/>
        <v/>
      </c>
      <c r="FY453" s="501" t="str">
        <f t="shared" si="179"/>
        <v/>
      </c>
      <c r="FZ453" s="501" t="str">
        <f t="shared" si="179"/>
        <v/>
      </c>
      <c r="GA453" s="501" t="str">
        <f t="shared" si="179"/>
        <v/>
      </c>
      <c r="GB453" s="501" t="str">
        <f t="shared" si="179"/>
        <v/>
      </c>
      <c r="GC453" s="501" t="str">
        <f t="shared" si="179"/>
        <v/>
      </c>
      <c r="GD453" s="501" t="str">
        <f t="shared" si="175"/>
        <v/>
      </c>
      <c r="GE453" s="501" t="str">
        <f t="shared" si="179"/>
        <v/>
      </c>
      <c r="GF453" s="501" t="str">
        <f t="shared" si="179"/>
        <v/>
      </c>
      <c r="GG453" s="501" t="str">
        <f t="shared" si="179"/>
        <v/>
      </c>
      <c r="GH453" s="501" t="str">
        <f t="shared" si="179"/>
        <v/>
      </c>
      <c r="GI453" s="501" t="str">
        <f t="shared" si="179"/>
        <v/>
      </c>
      <c r="GJ453" s="501" t="str">
        <f t="shared" si="179"/>
        <v/>
      </c>
      <c r="GK453" s="501" t="str">
        <f t="shared" si="179"/>
        <v/>
      </c>
      <c r="GL453" s="501" t="str">
        <f t="shared" si="179"/>
        <v/>
      </c>
      <c r="GM453" s="501" t="str">
        <f t="shared" si="179"/>
        <v/>
      </c>
      <c r="GN453" s="501">
        <f t="shared" ref="GN453:GN516" si="180">SUM(FX453:GM453)</f>
        <v>0</v>
      </c>
      <c r="GO453" s="505">
        <f t="shared" ref="GO453:GO516" si="181">GN453/60</f>
        <v>0</v>
      </c>
    </row>
    <row r="454" spans="178:197" x14ac:dyDescent="0.25">
      <c r="FV454">
        <v>450</v>
      </c>
      <c r="FW454" s="181">
        <f t="shared" ref="FW454:FW517" si="182">$FW$4+(FV454/24/60)</f>
        <v>0.3125</v>
      </c>
      <c r="FX454" s="501" t="str">
        <f t="shared" si="178"/>
        <v/>
      </c>
      <c r="FY454" s="501" t="str">
        <f t="shared" si="179"/>
        <v/>
      </c>
      <c r="FZ454" s="501" t="str">
        <f t="shared" si="179"/>
        <v/>
      </c>
      <c r="GA454" s="501" t="str">
        <f t="shared" si="179"/>
        <v/>
      </c>
      <c r="GB454" s="501" t="str">
        <f t="shared" si="179"/>
        <v/>
      </c>
      <c r="GC454" s="501" t="str">
        <f t="shared" si="179"/>
        <v/>
      </c>
      <c r="GD454" s="501" t="str">
        <f t="shared" si="175"/>
        <v/>
      </c>
      <c r="GE454" s="501" t="str">
        <f t="shared" si="179"/>
        <v/>
      </c>
      <c r="GF454" s="501" t="str">
        <f t="shared" si="179"/>
        <v/>
      </c>
      <c r="GG454" s="501" t="str">
        <f t="shared" si="179"/>
        <v/>
      </c>
      <c r="GH454" s="501" t="str">
        <f t="shared" si="179"/>
        <v/>
      </c>
      <c r="GI454" s="501" t="str">
        <f t="shared" si="179"/>
        <v/>
      </c>
      <c r="GJ454" s="501" t="str">
        <f t="shared" si="179"/>
        <v/>
      </c>
      <c r="GK454" s="501" t="str">
        <f t="shared" si="179"/>
        <v/>
      </c>
      <c r="GL454" s="501" t="str">
        <f t="shared" si="179"/>
        <v/>
      </c>
      <c r="GM454" s="501" t="str">
        <f t="shared" si="179"/>
        <v/>
      </c>
      <c r="GN454" s="501">
        <f t="shared" si="180"/>
        <v>0</v>
      </c>
      <c r="GO454" s="505">
        <f t="shared" si="181"/>
        <v>0</v>
      </c>
    </row>
    <row r="455" spans="178:197" x14ac:dyDescent="0.25">
      <c r="FV455">
        <v>451</v>
      </c>
      <c r="FW455" s="181">
        <f t="shared" si="182"/>
        <v>0.31319444444444444</v>
      </c>
      <c r="FX455" s="501" t="str">
        <f t="shared" si="178"/>
        <v/>
      </c>
      <c r="FY455" s="501" t="str">
        <f t="shared" si="179"/>
        <v/>
      </c>
      <c r="FZ455" s="501" t="str">
        <f t="shared" si="179"/>
        <v/>
      </c>
      <c r="GA455" s="501" t="str">
        <f t="shared" si="179"/>
        <v/>
      </c>
      <c r="GB455" s="501" t="str">
        <f t="shared" si="179"/>
        <v/>
      </c>
      <c r="GC455" s="501" t="str">
        <f t="shared" si="179"/>
        <v/>
      </c>
      <c r="GD455" s="501" t="str">
        <f t="shared" si="175"/>
        <v/>
      </c>
      <c r="GE455" s="501" t="str">
        <f t="shared" si="179"/>
        <v/>
      </c>
      <c r="GF455" s="501" t="str">
        <f t="shared" si="179"/>
        <v/>
      </c>
      <c r="GG455" s="501" t="str">
        <f t="shared" si="179"/>
        <v/>
      </c>
      <c r="GH455" s="501" t="str">
        <f t="shared" si="179"/>
        <v/>
      </c>
      <c r="GI455" s="501" t="str">
        <f t="shared" si="179"/>
        <v/>
      </c>
      <c r="GJ455" s="501" t="str">
        <f t="shared" si="179"/>
        <v/>
      </c>
      <c r="GK455" s="501" t="str">
        <f t="shared" si="179"/>
        <v/>
      </c>
      <c r="GL455" s="501" t="str">
        <f t="shared" si="179"/>
        <v/>
      </c>
      <c r="GM455" s="501" t="str">
        <f t="shared" si="179"/>
        <v/>
      </c>
      <c r="GN455" s="501">
        <f t="shared" si="180"/>
        <v>0</v>
      </c>
      <c r="GO455" s="505">
        <f t="shared" si="181"/>
        <v>0</v>
      </c>
    </row>
    <row r="456" spans="178:197" x14ac:dyDescent="0.25">
      <c r="FV456">
        <v>452</v>
      </c>
      <c r="FW456" s="181">
        <f t="shared" si="182"/>
        <v>0.31388888888888888</v>
      </c>
      <c r="FX456" s="501" t="str">
        <f t="shared" si="178"/>
        <v/>
      </c>
      <c r="FY456" s="501" t="str">
        <f t="shared" si="179"/>
        <v/>
      </c>
      <c r="FZ456" s="501" t="str">
        <f t="shared" si="179"/>
        <v/>
      </c>
      <c r="GA456" s="501" t="str">
        <f t="shared" si="179"/>
        <v/>
      </c>
      <c r="GB456" s="501" t="str">
        <f t="shared" si="179"/>
        <v/>
      </c>
      <c r="GC456" s="501" t="str">
        <f t="shared" si="179"/>
        <v/>
      </c>
      <c r="GD456" s="501" t="str">
        <f t="shared" si="175"/>
        <v/>
      </c>
      <c r="GE456" s="501" t="str">
        <f t="shared" si="179"/>
        <v/>
      </c>
      <c r="GF456" s="501" t="str">
        <f t="shared" si="179"/>
        <v/>
      </c>
      <c r="GG456" s="501" t="str">
        <f t="shared" si="179"/>
        <v/>
      </c>
      <c r="GH456" s="501" t="str">
        <f t="shared" si="179"/>
        <v/>
      </c>
      <c r="GI456" s="501" t="str">
        <f t="shared" si="179"/>
        <v/>
      </c>
      <c r="GJ456" s="501" t="str">
        <f t="shared" si="179"/>
        <v/>
      </c>
      <c r="GK456" s="501" t="str">
        <f t="shared" si="179"/>
        <v/>
      </c>
      <c r="GL456" s="501" t="str">
        <f t="shared" si="179"/>
        <v/>
      </c>
      <c r="GM456" s="501" t="str">
        <f t="shared" si="179"/>
        <v/>
      </c>
      <c r="GN456" s="501">
        <f t="shared" si="180"/>
        <v>0</v>
      </c>
      <c r="GO456" s="505">
        <f t="shared" si="181"/>
        <v>0</v>
      </c>
    </row>
    <row r="457" spans="178:197" x14ac:dyDescent="0.25">
      <c r="FV457">
        <v>453</v>
      </c>
      <c r="FW457" s="181">
        <f t="shared" si="182"/>
        <v>0.31458333333333333</v>
      </c>
      <c r="FX457" s="501" t="str">
        <f t="shared" si="178"/>
        <v/>
      </c>
      <c r="FY457" s="501" t="str">
        <f t="shared" si="179"/>
        <v/>
      </c>
      <c r="FZ457" s="501" t="str">
        <f t="shared" si="179"/>
        <v/>
      </c>
      <c r="GA457" s="501" t="str">
        <f t="shared" si="179"/>
        <v/>
      </c>
      <c r="GB457" s="501" t="str">
        <f t="shared" si="179"/>
        <v/>
      </c>
      <c r="GC457" s="501" t="str">
        <f t="shared" si="179"/>
        <v/>
      </c>
      <c r="GD457" s="501" t="str">
        <f t="shared" si="175"/>
        <v/>
      </c>
      <c r="GE457" s="501" t="str">
        <f t="shared" si="179"/>
        <v/>
      </c>
      <c r="GF457" s="501" t="str">
        <f t="shared" si="179"/>
        <v/>
      </c>
      <c r="GG457" s="501" t="str">
        <f t="shared" si="179"/>
        <v/>
      </c>
      <c r="GH457" s="501" t="str">
        <f t="shared" si="179"/>
        <v/>
      </c>
      <c r="GI457" s="501" t="str">
        <f t="shared" si="179"/>
        <v/>
      </c>
      <c r="GJ457" s="501" t="str">
        <f t="shared" si="179"/>
        <v/>
      </c>
      <c r="GK457" s="501" t="str">
        <f t="shared" si="179"/>
        <v/>
      </c>
      <c r="GL457" s="501" t="str">
        <f t="shared" si="179"/>
        <v/>
      </c>
      <c r="GM457" s="501" t="str">
        <f t="shared" si="179"/>
        <v/>
      </c>
      <c r="GN457" s="501">
        <f t="shared" si="180"/>
        <v>0</v>
      </c>
      <c r="GO457" s="505">
        <f t="shared" si="181"/>
        <v>0</v>
      </c>
    </row>
    <row r="458" spans="178:197" x14ac:dyDescent="0.25">
      <c r="FV458">
        <v>454</v>
      </c>
      <c r="FW458" s="181">
        <f t="shared" si="182"/>
        <v>0.31527777777777782</v>
      </c>
      <c r="FX458" s="501" t="str">
        <f t="shared" si="178"/>
        <v/>
      </c>
      <c r="FY458" s="501" t="str">
        <f t="shared" si="179"/>
        <v/>
      </c>
      <c r="FZ458" s="501" t="str">
        <f t="shared" si="179"/>
        <v/>
      </c>
      <c r="GA458" s="501" t="str">
        <f t="shared" si="179"/>
        <v/>
      </c>
      <c r="GB458" s="501" t="str">
        <f t="shared" si="179"/>
        <v/>
      </c>
      <c r="GC458" s="501" t="str">
        <f t="shared" si="179"/>
        <v/>
      </c>
      <c r="GD458" s="501" t="str">
        <f t="shared" si="175"/>
        <v/>
      </c>
      <c r="GE458" s="501" t="str">
        <f t="shared" si="179"/>
        <v/>
      </c>
      <c r="GF458" s="501" t="str">
        <f t="shared" si="179"/>
        <v/>
      </c>
      <c r="GG458" s="501" t="str">
        <f t="shared" si="179"/>
        <v/>
      </c>
      <c r="GH458" s="501" t="str">
        <f t="shared" si="179"/>
        <v/>
      </c>
      <c r="GI458" s="501" t="str">
        <f t="shared" si="179"/>
        <v/>
      </c>
      <c r="GJ458" s="501" t="str">
        <f t="shared" si="179"/>
        <v/>
      </c>
      <c r="GK458" s="501" t="str">
        <f t="shared" si="179"/>
        <v/>
      </c>
      <c r="GL458" s="501" t="str">
        <f t="shared" si="179"/>
        <v/>
      </c>
      <c r="GM458" s="501" t="str">
        <f t="shared" ref="FY458:GM475" si="183">IF(AND(OR($FW458&gt;INDEX($FT$4:$FT$19,MATCH(GM$3,$FO$4:$FO$19,0)),$FW458=INDEX($FT$4:$FT$19,MATCH(GM$3,$FO$4:$FO$19,0))),$FW458+(0.000000001/60/24)&lt;INDEX($FU$4:$FU$19,MATCH(GM$3,$FO$4:$FO$19,0))),80,"")</f>
        <v/>
      </c>
      <c r="GN458" s="501">
        <f t="shared" si="180"/>
        <v>0</v>
      </c>
      <c r="GO458" s="505">
        <f t="shared" si="181"/>
        <v>0</v>
      </c>
    </row>
    <row r="459" spans="178:197" x14ac:dyDescent="0.25">
      <c r="FV459">
        <v>455</v>
      </c>
      <c r="FW459" s="181">
        <f t="shared" si="182"/>
        <v>0.31597222222222221</v>
      </c>
      <c r="FX459" s="501" t="str">
        <f t="shared" si="178"/>
        <v/>
      </c>
      <c r="FY459" s="501" t="str">
        <f t="shared" si="183"/>
        <v/>
      </c>
      <c r="FZ459" s="501" t="str">
        <f t="shared" si="183"/>
        <v/>
      </c>
      <c r="GA459" s="501" t="str">
        <f t="shared" si="183"/>
        <v/>
      </c>
      <c r="GB459" s="501" t="str">
        <f t="shared" si="183"/>
        <v/>
      </c>
      <c r="GC459" s="501" t="str">
        <f t="shared" si="183"/>
        <v/>
      </c>
      <c r="GD459" s="501" t="str">
        <f t="shared" si="175"/>
        <v/>
      </c>
      <c r="GE459" s="501" t="str">
        <f t="shared" si="183"/>
        <v/>
      </c>
      <c r="GF459" s="501" t="str">
        <f t="shared" si="183"/>
        <v/>
      </c>
      <c r="GG459" s="501" t="str">
        <f t="shared" si="183"/>
        <v/>
      </c>
      <c r="GH459" s="501" t="str">
        <f t="shared" si="183"/>
        <v/>
      </c>
      <c r="GI459" s="501" t="str">
        <f t="shared" si="183"/>
        <v/>
      </c>
      <c r="GJ459" s="501" t="str">
        <f t="shared" si="183"/>
        <v/>
      </c>
      <c r="GK459" s="501" t="str">
        <f t="shared" si="183"/>
        <v/>
      </c>
      <c r="GL459" s="501" t="str">
        <f t="shared" si="183"/>
        <v/>
      </c>
      <c r="GM459" s="501" t="str">
        <f t="shared" si="183"/>
        <v/>
      </c>
      <c r="GN459" s="501">
        <f t="shared" si="180"/>
        <v>0</v>
      </c>
      <c r="GO459" s="505">
        <f t="shared" si="181"/>
        <v>0</v>
      </c>
    </row>
    <row r="460" spans="178:197" x14ac:dyDescent="0.25">
      <c r="FV460">
        <v>456</v>
      </c>
      <c r="FW460" s="181">
        <f t="shared" si="182"/>
        <v>0.31666666666666665</v>
      </c>
      <c r="FX460" s="501" t="str">
        <f t="shared" si="178"/>
        <v/>
      </c>
      <c r="FY460" s="501" t="str">
        <f t="shared" si="183"/>
        <v/>
      </c>
      <c r="FZ460" s="501" t="str">
        <f t="shared" si="183"/>
        <v/>
      </c>
      <c r="GA460" s="501" t="str">
        <f t="shared" si="183"/>
        <v/>
      </c>
      <c r="GB460" s="501" t="str">
        <f t="shared" si="183"/>
        <v/>
      </c>
      <c r="GC460" s="501" t="str">
        <f t="shared" si="183"/>
        <v/>
      </c>
      <c r="GD460" s="501" t="str">
        <f t="shared" si="175"/>
        <v/>
      </c>
      <c r="GE460" s="501" t="str">
        <f t="shared" si="183"/>
        <v/>
      </c>
      <c r="GF460" s="501" t="str">
        <f t="shared" si="183"/>
        <v/>
      </c>
      <c r="GG460" s="501" t="str">
        <f t="shared" si="183"/>
        <v/>
      </c>
      <c r="GH460" s="501" t="str">
        <f t="shared" si="183"/>
        <v/>
      </c>
      <c r="GI460" s="501" t="str">
        <f t="shared" si="183"/>
        <v/>
      </c>
      <c r="GJ460" s="501" t="str">
        <f t="shared" si="183"/>
        <v/>
      </c>
      <c r="GK460" s="501" t="str">
        <f t="shared" si="183"/>
        <v/>
      </c>
      <c r="GL460" s="501" t="str">
        <f t="shared" si="183"/>
        <v/>
      </c>
      <c r="GM460" s="501" t="str">
        <f t="shared" si="183"/>
        <v/>
      </c>
      <c r="GN460" s="501">
        <f t="shared" si="180"/>
        <v>0</v>
      </c>
      <c r="GO460" s="505">
        <f t="shared" si="181"/>
        <v>0</v>
      </c>
    </row>
    <row r="461" spans="178:197" x14ac:dyDescent="0.25">
      <c r="FV461">
        <v>457</v>
      </c>
      <c r="FW461" s="181">
        <f t="shared" si="182"/>
        <v>0.31736111111111115</v>
      </c>
      <c r="FX461" s="501" t="str">
        <f t="shared" si="178"/>
        <v/>
      </c>
      <c r="FY461" s="501" t="str">
        <f t="shared" si="183"/>
        <v/>
      </c>
      <c r="FZ461" s="501" t="str">
        <f t="shared" si="183"/>
        <v/>
      </c>
      <c r="GA461" s="501" t="str">
        <f t="shared" si="183"/>
        <v/>
      </c>
      <c r="GB461" s="501" t="str">
        <f t="shared" si="183"/>
        <v/>
      </c>
      <c r="GC461" s="501" t="str">
        <f t="shared" si="183"/>
        <v/>
      </c>
      <c r="GD461" s="501" t="str">
        <f t="shared" si="175"/>
        <v/>
      </c>
      <c r="GE461" s="501" t="str">
        <f t="shared" si="183"/>
        <v/>
      </c>
      <c r="GF461" s="501" t="str">
        <f t="shared" si="183"/>
        <v/>
      </c>
      <c r="GG461" s="501" t="str">
        <f t="shared" si="183"/>
        <v/>
      </c>
      <c r="GH461" s="501" t="str">
        <f t="shared" si="183"/>
        <v/>
      </c>
      <c r="GI461" s="501" t="str">
        <f t="shared" si="183"/>
        <v/>
      </c>
      <c r="GJ461" s="501" t="str">
        <f t="shared" si="183"/>
        <v/>
      </c>
      <c r="GK461" s="501" t="str">
        <f t="shared" si="183"/>
        <v/>
      </c>
      <c r="GL461" s="501" t="str">
        <f t="shared" si="183"/>
        <v/>
      </c>
      <c r="GM461" s="501" t="str">
        <f t="shared" si="183"/>
        <v/>
      </c>
      <c r="GN461" s="501">
        <f t="shared" si="180"/>
        <v>0</v>
      </c>
      <c r="GO461" s="505">
        <f t="shared" si="181"/>
        <v>0</v>
      </c>
    </row>
    <row r="462" spans="178:197" x14ac:dyDescent="0.25">
      <c r="FV462">
        <v>458</v>
      </c>
      <c r="FW462" s="181">
        <f t="shared" si="182"/>
        <v>0.31805555555555554</v>
      </c>
      <c r="FX462" s="501" t="str">
        <f t="shared" si="178"/>
        <v/>
      </c>
      <c r="FY462" s="501" t="str">
        <f t="shared" si="183"/>
        <v/>
      </c>
      <c r="FZ462" s="501" t="str">
        <f t="shared" si="183"/>
        <v/>
      </c>
      <c r="GA462" s="501" t="str">
        <f t="shared" si="183"/>
        <v/>
      </c>
      <c r="GB462" s="501" t="str">
        <f t="shared" si="183"/>
        <v/>
      </c>
      <c r="GC462" s="501" t="str">
        <f t="shared" si="183"/>
        <v/>
      </c>
      <c r="GD462" s="501" t="str">
        <f t="shared" si="175"/>
        <v/>
      </c>
      <c r="GE462" s="501" t="str">
        <f t="shared" si="183"/>
        <v/>
      </c>
      <c r="GF462" s="501" t="str">
        <f t="shared" si="183"/>
        <v/>
      </c>
      <c r="GG462" s="501" t="str">
        <f t="shared" si="183"/>
        <v/>
      </c>
      <c r="GH462" s="501" t="str">
        <f t="shared" si="183"/>
        <v/>
      </c>
      <c r="GI462" s="501" t="str">
        <f t="shared" si="183"/>
        <v/>
      </c>
      <c r="GJ462" s="501" t="str">
        <f t="shared" si="183"/>
        <v/>
      </c>
      <c r="GK462" s="501" t="str">
        <f t="shared" si="183"/>
        <v/>
      </c>
      <c r="GL462" s="501" t="str">
        <f t="shared" si="183"/>
        <v/>
      </c>
      <c r="GM462" s="501" t="str">
        <f t="shared" si="183"/>
        <v/>
      </c>
      <c r="GN462" s="501">
        <f t="shared" si="180"/>
        <v>0</v>
      </c>
      <c r="GO462" s="505">
        <f t="shared" si="181"/>
        <v>0</v>
      </c>
    </row>
    <row r="463" spans="178:197" x14ac:dyDescent="0.25">
      <c r="FV463">
        <v>459</v>
      </c>
      <c r="FW463" s="181">
        <f t="shared" si="182"/>
        <v>0.31874999999999998</v>
      </c>
      <c r="FX463" s="501" t="str">
        <f t="shared" si="178"/>
        <v/>
      </c>
      <c r="FY463" s="501" t="str">
        <f t="shared" si="183"/>
        <v/>
      </c>
      <c r="FZ463" s="501" t="str">
        <f t="shared" si="183"/>
        <v/>
      </c>
      <c r="GA463" s="501" t="str">
        <f t="shared" si="183"/>
        <v/>
      </c>
      <c r="GB463" s="501" t="str">
        <f t="shared" si="183"/>
        <v/>
      </c>
      <c r="GC463" s="501" t="str">
        <f t="shared" si="183"/>
        <v/>
      </c>
      <c r="GD463" s="501" t="str">
        <f t="shared" si="175"/>
        <v/>
      </c>
      <c r="GE463" s="501" t="str">
        <f t="shared" si="183"/>
        <v/>
      </c>
      <c r="GF463" s="501" t="str">
        <f t="shared" si="183"/>
        <v/>
      </c>
      <c r="GG463" s="501" t="str">
        <f t="shared" si="183"/>
        <v/>
      </c>
      <c r="GH463" s="501" t="str">
        <f t="shared" si="183"/>
        <v/>
      </c>
      <c r="GI463" s="501" t="str">
        <f t="shared" si="183"/>
        <v/>
      </c>
      <c r="GJ463" s="501" t="str">
        <f t="shared" si="183"/>
        <v/>
      </c>
      <c r="GK463" s="501" t="str">
        <f t="shared" si="183"/>
        <v/>
      </c>
      <c r="GL463" s="501" t="str">
        <f t="shared" si="183"/>
        <v/>
      </c>
      <c r="GM463" s="501" t="str">
        <f t="shared" si="183"/>
        <v/>
      </c>
      <c r="GN463" s="501">
        <f t="shared" si="180"/>
        <v>0</v>
      </c>
      <c r="GO463" s="505">
        <f t="shared" si="181"/>
        <v>0</v>
      </c>
    </row>
    <row r="464" spans="178:197" x14ac:dyDescent="0.25">
      <c r="FV464">
        <v>460</v>
      </c>
      <c r="FW464" s="181">
        <f t="shared" si="182"/>
        <v>0.31944444444444448</v>
      </c>
      <c r="FX464" s="501" t="str">
        <f t="shared" si="178"/>
        <v/>
      </c>
      <c r="FY464" s="501" t="str">
        <f t="shared" si="183"/>
        <v/>
      </c>
      <c r="FZ464" s="501" t="str">
        <f t="shared" si="183"/>
        <v/>
      </c>
      <c r="GA464" s="501" t="str">
        <f t="shared" si="183"/>
        <v/>
      </c>
      <c r="GB464" s="501" t="str">
        <f t="shared" si="183"/>
        <v/>
      </c>
      <c r="GC464" s="501" t="str">
        <f t="shared" si="183"/>
        <v/>
      </c>
      <c r="GD464" s="501" t="str">
        <f t="shared" si="175"/>
        <v/>
      </c>
      <c r="GE464" s="501" t="str">
        <f t="shared" si="183"/>
        <v/>
      </c>
      <c r="GF464" s="501" t="str">
        <f t="shared" si="183"/>
        <v/>
      </c>
      <c r="GG464" s="501" t="str">
        <f t="shared" si="183"/>
        <v/>
      </c>
      <c r="GH464" s="501" t="str">
        <f t="shared" si="183"/>
        <v/>
      </c>
      <c r="GI464" s="501" t="str">
        <f t="shared" si="183"/>
        <v/>
      </c>
      <c r="GJ464" s="501" t="str">
        <f t="shared" si="183"/>
        <v/>
      </c>
      <c r="GK464" s="501" t="str">
        <f t="shared" si="183"/>
        <v/>
      </c>
      <c r="GL464" s="501" t="str">
        <f t="shared" si="183"/>
        <v/>
      </c>
      <c r="GM464" s="501" t="str">
        <f t="shared" si="183"/>
        <v/>
      </c>
      <c r="GN464" s="501">
        <f t="shared" si="180"/>
        <v>0</v>
      </c>
      <c r="GO464" s="505">
        <f t="shared" si="181"/>
        <v>0</v>
      </c>
    </row>
    <row r="465" spans="178:197" x14ac:dyDescent="0.25">
      <c r="FV465">
        <v>461</v>
      </c>
      <c r="FW465" s="181">
        <f t="shared" si="182"/>
        <v>0.32013888888888886</v>
      </c>
      <c r="FX465" s="501" t="str">
        <f t="shared" si="178"/>
        <v/>
      </c>
      <c r="FY465" s="501" t="str">
        <f t="shared" si="183"/>
        <v/>
      </c>
      <c r="FZ465" s="501" t="str">
        <f t="shared" si="183"/>
        <v/>
      </c>
      <c r="GA465" s="501" t="str">
        <f t="shared" si="183"/>
        <v/>
      </c>
      <c r="GB465" s="501" t="str">
        <f t="shared" si="183"/>
        <v/>
      </c>
      <c r="GC465" s="501" t="str">
        <f t="shared" si="183"/>
        <v/>
      </c>
      <c r="GD465" s="501" t="str">
        <f t="shared" si="175"/>
        <v/>
      </c>
      <c r="GE465" s="501" t="str">
        <f t="shared" si="183"/>
        <v/>
      </c>
      <c r="GF465" s="501" t="str">
        <f t="shared" si="183"/>
        <v/>
      </c>
      <c r="GG465" s="501" t="str">
        <f t="shared" si="183"/>
        <v/>
      </c>
      <c r="GH465" s="501" t="str">
        <f t="shared" si="183"/>
        <v/>
      </c>
      <c r="GI465" s="501" t="str">
        <f t="shared" si="183"/>
        <v/>
      </c>
      <c r="GJ465" s="501" t="str">
        <f t="shared" si="183"/>
        <v/>
      </c>
      <c r="GK465" s="501" t="str">
        <f t="shared" si="183"/>
        <v/>
      </c>
      <c r="GL465" s="501" t="str">
        <f t="shared" si="183"/>
        <v/>
      </c>
      <c r="GM465" s="501" t="str">
        <f t="shared" si="183"/>
        <v/>
      </c>
      <c r="GN465" s="501">
        <f t="shared" si="180"/>
        <v>0</v>
      </c>
      <c r="GO465" s="505">
        <f t="shared" si="181"/>
        <v>0</v>
      </c>
    </row>
    <row r="466" spans="178:197" x14ac:dyDescent="0.25">
      <c r="FV466">
        <v>462</v>
      </c>
      <c r="FW466" s="181">
        <f t="shared" si="182"/>
        <v>0.32083333333333336</v>
      </c>
      <c r="FX466" s="501" t="str">
        <f t="shared" si="178"/>
        <v/>
      </c>
      <c r="FY466" s="501" t="str">
        <f t="shared" si="183"/>
        <v/>
      </c>
      <c r="FZ466" s="501" t="str">
        <f t="shared" si="183"/>
        <v/>
      </c>
      <c r="GA466" s="501" t="str">
        <f t="shared" si="183"/>
        <v/>
      </c>
      <c r="GB466" s="501" t="str">
        <f t="shared" si="183"/>
        <v/>
      </c>
      <c r="GC466" s="501" t="str">
        <f t="shared" si="183"/>
        <v/>
      </c>
      <c r="GD466" s="501" t="str">
        <f t="shared" si="175"/>
        <v/>
      </c>
      <c r="GE466" s="501" t="str">
        <f t="shared" si="183"/>
        <v/>
      </c>
      <c r="GF466" s="501" t="str">
        <f t="shared" si="183"/>
        <v/>
      </c>
      <c r="GG466" s="501" t="str">
        <f t="shared" si="183"/>
        <v/>
      </c>
      <c r="GH466" s="501" t="str">
        <f t="shared" si="183"/>
        <v/>
      </c>
      <c r="GI466" s="501" t="str">
        <f t="shared" si="183"/>
        <v/>
      </c>
      <c r="GJ466" s="501" t="str">
        <f t="shared" si="183"/>
        <v/>
      </c>
      <c r="GK466" s="501" t="str">
        <f t="shared" si="183"/>
        <v/>
      </c>
      <c r="GL466" s="501" t="str">
        <f t="shared" si="183"/>
        <v/>
      </c>
      <c r="GM466" s="501" t="str">
        <f t="shared" si="183"/>
        <v/>
      </c>
      <c r="GN466" s="501">
        <f t="shared" si="180"/>
        <v>0</v>
      </c>
      <c r="GO466" s="505">
        <f t="shared" si="181"/>
        <v>0</v>
      </c>
    </row>
    <row r="467" spans="178:197" x14ac:dyDescent="0.25">
      <c r="FV467">
        <v>463</v>
      </c>
      <c r="FW467" s="181">
        <f t="shared" si="182"/>
        <v>0.3215277777777778</v>
      </c>
      <c r="FX467" s="501" t="str">
        <f t="shared" si="178"/>
        <v/>
      </c>
      <c r="FY467" s="501" t="str">
        <f t="shared" si="183"/>
        <v/>
      </c>
      <c r="FZ467" s="501" t="str">
        <f t="shared" si="183"/>
        <v/>
      </c>
      <c r="GA467" s="501" t="str">
        <f t="shared" si="183"/>
        <v/>
      </c>
      <c r="GB467" s="501" t="str">
        <f t="shared" si="183"/>
        <v/>
      </c>
      <c r="GC467" s="501" t="str">
        <f t="shared" si="183"/>
        <v/>
      </c>
      <c r="GD467" s="501" t="str">
        <f t="shared" si="175"/>
        <v/>
      </c>
      <c r="GE467" s="501" t="str">
        <f t="shared" si="183"/>
        <v/>
      </c>
      <c r="GF467" s="501" t="str">
        <f t="shared" si="183"/>
        <v/>
      </c>
      <c r="GG467" s="501" t="str">
        <f t="shared" si="183"/>
        <v/>
      </c>
      <c r="GH467" s="501" t="str">
        <f t="shared" si="183"/>
        <v/>
      </c>
      <c r="GI467" s="501" t="str">
        <f t="shared" si="183"/>
        <v/>
      </c>
      <c r="GJ467" s="501" t="str">
        <f t="shared" si="183"/>
        <v/>
      </c>
      <c r="GK467" s="501" t="str">
        <f t="shared" si="183"/>
        <v/>
      </c>
      <c r="GL467" s="501" t="str">
        <f t="shared" si="183"/>
        <v/>
      </c>
      <c r="GM467" s="501" t="str">
        <f t="shared" si="183"/>
        <v/>
      </c>
      <c r="GN467" s="501">
        <f t="shared" si="180"/>
        <v>0</v>
      </c>
      <c r="GO467" s="505">
        <f t="shared" si="181"/>
        <v>0</v>
      </c>
    </row>
    <row r="468" spans="178:197" x14ac:dyDescent="0.25">
      <c r="FV468">
        <v>464</v>
      </c>
      <c r="FW468" s="181">
        <f t="shared" si="182"/>
        <v>0.32222222222222219</v>
      </c>
      <c r="FX468" s="501" t="str">
        <f t="shared" si="178"/>
        <v/>
      </c>
      <c r="FY468" s="501" t="str">
        <f t="shared" si="183"/>
        <v/>
      </c>
      <c r="FZ468" s="501" t="str">
        <f t="shared" si="183"/>
        <v/>
      </c>
      <c r="GA468" s="501" t="str">
        <f t="shared" si="183"/>
        <v/>
      </c>
      <c r="GB468" s="501" t="str">
        <f t="shared" si="183"/>
        <v/>
      </c>
      <c r="GC468" s="501" t="str">
        <f t="shared" si="183"/>
        <v/>
      </c>
      <c r="GD468" s="501" t="str">
        <f t="shared" ref="GD468:GD531" si="184">IF(AND(OR($FW468&gt;INDEX($FT$4:$FT$19,MATCH(GD$3,$FO$4:$FO$19,0)),$FW468=INDEX($FT$4:$FT$19,MATCH(GD$3,$FO$4:$FO$19,0))),$FW468+(0.000000001/60/24)&lt;INDEX($FU$4:$FU$19,MATCH(GD$3,$FO$4:$FO$19,0))),80,"")</f>
        <v/>
      </c>
      <c r="GE468" s="501" t="str">
        <f t="shared" si="183"/>
        <v/>
      </c>
      <c r="GF468" s="501" t="str">
        <f t="shared" si="183"/>
        <v/>
      </c>
      <c r="GG468" s="501" t="str">
        <f t="shared" si="183"/>
        <v/>
      </c>
      <c r="GH468" s="501" t="str">
        <f t="shared" si="183"/>
        <v/>
      </c>
      <c r="GI468" s="501" t="str">
        <f t="shared" si="183"/>
        <v/>
      </c>
      <c r="GJ468" s="501" t="str">
        <f t="shared" si="183"/>
        <v/>
      </c>
      <c r="GK468" s="501" t="str">
        <f t="shared" si="183"/>
        <v/>
      </c>
      <c r="GL468" s="501" t="str">
        <f t="shared" si="183"/>
        <v/>
      </c>
      <c r="GM468" s="501" t="str">
        <f t="shared" si="183"/>
        <v/>
      </c>
      <c r="GN468" s="501">
        <f t="shared" si="180"/>
        <v>0</v>
      </c>
      <c r="GO468" s="505">
        <f t="shared" si="181"/>
        <v>0</v>
      </c>
    </row>
    <row r="469" spans="178:197" x14ac:dyDescent="0.25">
      <c r="FV469">
        <v>465</v>
      </c>
      <c r="FW469" s="181">
        <f t="shared" si="182"/>
        <v>0.32291666666666669</v>
      </c>
      <c r="FX469" s="501" t="str">
        <f t="shared" si="178"/>
        <v/>
      </c>
      <c r="FY469" s="501" t="str">
        <f t="shared" si="183"/>
        <v/>
      </c>
      <c r="FZ469" s="501" t="str">
        <f t="shared" si="183"/>
        <v/>
      </c>
      <c r="GA469" s="501" t="str">
        <f t="shared" si="183"/>
        <v/>
      </c>
      <c r="GB469" s="501" t="str">
        <f t="shared" si="183"/>
        <v/>
      </c>
      <c r="GC469" s="501" t="str">
        <f t="shared" si="183"/>
        <v/>
      </c>
      <c r="GD469" s="501" t="str">
        <f t="shared" si="184"/>
        <v/>
      </c>
      <c r="GE469" s="501" t="str">
        <f t="shared" si="183"/>
        <v/>
      </c>
      <c r="GF469" s="501" t="str">
        <f t="shared" si="183"/>
        <v/>
      </c>
      <c r="GG469" s="501" t="str">
        <f t="shared" si="183"/>
        <v/>
      </c>
      <c r="GH469" s="501" t="str">
        <f t="shared" si="183"/>
        <v/>
      </c>
      <c r="GI469" s="501" t="str">
        <f t="shared" si="183"/>
        <v/>
      </c>
      <c r="GJ469" s="501" t="str">
        <f t="shared" si="183"/>
        <v/>
      </c>
      <c r="GK469" s="501" t="str">
        <f t="shared" si="183"/>
        <v/>
      </c>
      <c r="GL469" s="501" t="str">
        <f t="shared" si="183"/>
        <v/>
      </c>
      <c r="GM469" s="501" t="str">
        <f t="shared" si="183"/>
        <v/>
      </c>
      <c r="GN469" s="501">
        <f t="shared" si="180"/>
        <v>0</v>
      </c>
      <c r="GO469" s="505">
        <f t="shared" si="181"/>
        <v>0</v>
      </c>
    </row>
    <row r="470" spans="178:197" x14ac:dyDescent="0.25">
      <c r="FV470">
        <v>466</v>
      </c>
      <c r="FW470" s="181">
        <f t="shared" si="182"/>
        <v>0.32361111111111113</v>
      </c>
      <c r="FX470" s="501" t="str">
        <f t="shared" si="178"/>
        <v/>
      </c>
      <c r="FY470" s="501" t="str">
        <f t="shared" si="183"/>
        <v/>
      </c>
      <c r="FZ470" s="501" t="str">
        <f t="shared" si="183"/>
        <v/>
      </c>
      <c r="GA470" s="501" t="str">
        <f t="shared" si="183"/>
        <v/>
      </c>
      <c r="GB470" s="501" t="str">
        <f t="shared" si="183"/>
        <v/>
      </c>
      <c r="GC470" s="501" t="str">
        <f t="shared" si="183"/>
        <v/>
      </c>
      <c r="GD470" s="501" t="str">
        <f t="shared" si="184"/>
        <v/>
      </c>
      <c r="GE470" s="501" t="str">
        <f t="shared" si="183"/>
        <v/>
      </c>
      <c r="GF470" s="501" t="str">
        <f t="shared" si="183"/>
        <v/>
      </c>
      <c r="GG470" s="501" t="str">
        <f t="shared" si="183"/>
        <v/>
      </c>
      <c r="GH470" s="501" t="str">
        <f t="shared" si="183"/>
        <v/>
      </c>
      <c r="GI470" s="501" t="str">
        <f t="shared" si="183"/>
        <v/>
      </c>
      <c r="GJ470" s="501" t="str">
        <f t="shared" si="183"/>
        <v/>
      </c>
      <c r="GK470" s="501" t="str">
        <f t="shared" si="183"/>
        <v/>
      </c>
      <c r="GL470" s="501" t="str">
        <f t="shared" si="183"/>
        <v/>
      </c>
      <c r="GM470" s="501" t="str">
        <f t="shared" si="183"/>
        <v/>
      </c>
      <c r="GN470" s="501">
        <f t="shared" si="180"/>
        <v>0</v>
      </c>
      <c r="GO470" s="505">
        <f t="shared" si="181"/>
        <v>0</v>
      </c>
    </row>
    <row r="471" spans="178:197" x14ac:dyDescent="0.25">
      <c r="FV471">
        <v>467</v>
      </c>
      <c r="FW471" s="181">
        <f t="shared" si="182"/>
        <v>0.32430555555555551</v>
      </c>
      <c r="FX471" s="501" t="str">
        <f t="shared" si="178"/>
        <v/>
      </c>
      <c r="FY471" s="501" t="str">
        <f t="shared" si="183"/>
        <v/>
      </c>
      <c r="FZ471" s="501" t="str">
        <f t="shared" si="183"/>
        <v/>
      </c>
      <c r="GA471" s="501" t="str">
        <f t="shared" si="183"/>
        <v/>
      </c>
      <c r="GB471" s="501" t="str">
        <f t="shared" si="183"/>
        <v/>
      </c>
      <c r="GC471" s="501" t="str">
        <f t="shared" si="183"/>
        <v/>
      </c>
      <c r="GD471" s="501" t="str">
        <f t="shared" si="184"/>
        <v/>
      </c>
      <c r="GE471" s="501" t="str">
        <f t="shared" si="183"/>
        <v/>
      </c>
      <c r="GF471" s="501" t="str">
        <f t="shared" si="183"/>
        <v/>
      </c>
      <c r="GG471" s="501" t="str">
        <f t="shared" si="183"/>
        <v/>
      </c>
      <c r="GH471" s="501" t="str">
        <f t="shared" si="183"/>
        <v/>
      </c>
      <c r="GI471" s="501" t="str">
        <f t="shared" si="183"/>
        <v/>
      </c>
      <c r="GJ471" s="501" t="str">
        <f t="shared" si="183"/>
        <v/>
      </c>
      <c r="GK471" s="501" t="str">
        <f t="shared" si="183"/>
        <v/>
      </c>
      <c r="GL471" s="501" t="str">
        <f t="shared" si="183"/>
        <v/>
      </c>
      <c r="GM471" s="501" t="str">
        <f t="shared" si="183"/>
        <v/>
      </c>
      <c r="GN471" s="501">
        <f t="shared" si="180"/>
        <v>0</v>
      </c>
      <c r="GO471" s="505">
        <f t="shared" si="181"/>
        <v>0</v>
      </c>
    </row>
    <row r="472" spans="178:197" x14ac:dyDescent="0.25">
      <c r="FV472">
        <v>468</v>
      </c>
      <c r="FW472" s="181">
        <f t="shared" si="182"/>
        <v>0.32500000000000001</v>
      </c>
      <c r="FX472" s="501" t="str">
        <f t="shared" si="178"/>
        <v/>
      </c>
      <c r="FY472" s="501" t="str">
        <f t="shared" si="183"/>
        <v/>
      </c>
      <c r="FZ472" s="501" t="str">
        <f t="shared" si="183"/>
        <v/>
      </c>
      <c r="GA472" s="501" t="str">
        <f t="shared" si="183"/>
        <v/>
      </c>
      <c r="GB472" s="501" t="str">
        <f t="shared" si="183"/>
        <v/>
      </c>
      <c r="GC472" s="501" t="str">
        <f t="shared" si="183"/>
        <v/>
      </c>
      <c r="GD472" s="501" t="str">
        <f t="shared" si="184"/>
        <v/>
      </c>
      <c r="GE472" s="501" t="str">
        <f t="shared" si="183"/>
        <v/>
      </c>
      <c r="GF472" s="501" t="str">
        <f t="shared" si="183"/>
        <v/>
      </c>
      <c r="GG472" s="501" t="str">
        <f t="shared" si="183"/>
        <v/>
      </c>
      <c r="GH472" s="501" t="str">
        <f t="shared" si="183"/>
        <v/>
      </c>
      <c r="GI472" s="501" t="str">
        <f t="shared" si="183"/>
        <v/>
      </c>
      <c r="GJ472" s="501" t="str">
        <f t="shared" si="183"/>
        <v/>
      </c>
      <c r="GK472" s="501" t="str">
        <f t="shared" si="183"/>
        <v/>
      </c>
      <c r="GL472" s="501" t="str">
        <f t="shared" si="183"/>
        <v/>
      </c>
      <c r="GM472" s="501" t="str">
        <f t="shared" si="183"/>
        <v/>
      </c>
      <c r="GN472" s="501">
        <f t="shared" si="180"/>
        <v>0</v>
      </c>
      <c r="GO472" s="505">
        <f t="shared" si="181"/>
        <v>0</v>
      </c>
    </row>
    <row r="473" spans="178:197" x14ac:dyDescent="0.25">
      <c r="FV473">
        <v>469</v>
      </c>
      <c r="FW473" s="181">
        <f t="shared" si="182"/>
        <v>0.32569444444444445</v>
      </c>
      <c r="FX473" s="501" t="str">
        <f t="shared" si="178"/>
        <v/>
      </c>
      <c r="FY473" s="501" t="str">
        <f t="shared" si="183"/>
        <v/>
      </c>
      <c r="FZ473" s="501" t="str">
        <f t="shared" si="183"/>
        <v/>
      </c>
      <c r="GA473" s="501" t="str">
        <f t="shared" si="183"/>
        <v/>
      </c>
      <c r="GB473" s="501" t="str">
        <f t="shared" si="183"/>
        <v/>
      </c>
      <c r="GC473" s="501" t="str">
        <f t="shared" si="183"/>
        <v/>
      </c>
      <c r="GD473" s="501" t="str">
        <f t="shared" si="184"/>
        <v/>
      </c>
      <c r="GE473" s="501" t="str">
        <f t="shared" si="183"/>
        <v/>
      </c>
      <c r="GF473" s="501" t="str">
        <f t="shared" si="183"/>
        <v/>
      </c>
      <c r="GG473" s="501" t="str">
        <f t="shared" si="183"/>
        <v/>
      </c>
      <c r="GH473" s="501" t="str">
        <f t="shared" si="183"/>
        <v/>
      </c>
      <c r="GI473" s="501" t="str">
        <f t="shared" si="183"/>
        <v/>
      </c>
      <c r="GJ473" s="501" t="str">
        <f t="shared" si="183"/>
        <v/>
      </c>
      <c r="GK473" s="501" t="str">
        <f t="shared" si="183"/>
        <v/>
      </c>
      <c r="GL473" s="501" t="str">
        <f t="shared" si="183"/>
        <v/>
      </c>
      <c r="GM473" s="501" t="str">
        <f t="shared" si="183"/>
        <v/>
      </c>
      <c r="GN473" s="501">
        <f t="shared" si="180"/>
        <v>0</v>
      </c>
      <c r="GO473" s="505">
        <f t="shared" si="181"/>
        <v>0</v>
      </c>
    </row>
    <row r="474" spans="178:197" x14ac:dyDescent="0.25">
      <c r="FV474">
        <v>470</v>
      </c>
      <c r="FW474" s="181">
        <f t="shared" si="182"/>
        <v>0.3263888888888889</v>
      </c>
      <c r="FX474" s="501" t="str">
        <f t="shared" si="178"/>
        <v/>
      </c>
      <c r="FY474" s="501" t="str">
        <f t="shared" si="183"/>
        <v/>
      </c>
      <c r="FZ474" s="501" t="str">
        <f t="shared" si="183"/>
        <v/>
      </c>
      <c r="GA474" s="501" t="str">
        <f t="shared" si="183"/>
        <v/>
      </c>
      <c r="GB474" s="501" t="str">
        <f t="shared" si="183"/>
        <v/>
      </c>
      <c r="GC474" s="501" t="str">
        <f t="shared" si="183"/>
        <v/>
      </c>
      <c r="GD474" s="501" t="str">
        <f t="shared" si="184"/>
        <v/>
      </c>
      <c r="GE474" s="501" t="str">
        <f t="shared" si="183"/>
        <v/>
      </c>
      <c r="GF474" s="501" t="str">
        <f t="shared" si="183"/>
        <v/>
      </c>
      <c r="GG474" s="501" t="str">
        <f t="shared" si="183"/>
        <v/>
      </c>
      <c r="GH474" s="501" t="str">
        <f t="shared" si="183"/>
        <v/>
      </c>
      <c r="GI474" s="501" t="str">
        <f t="shared" si="183"/>
        <v/>
      </c>
      <c r="GJ474" s="501" t="str">
        <f t="shared" si="183"/>
        <v/>
      </c>
      <c r="GK474" s="501" t="str">
        <f t="shared" si="183"/>
        <v/>
      </c>
      <c r="GL474" s="501" t="str">
        <f t="shared" si="183"/>
        <v/>
      </c>
      <c r="GM474" s="501" t="str">
        <f t="shared" si="183"/>
        <v/>
      </c>
      <c r="GN474" s="501">
        <f t="shared" si="180"/>
        <v>0</v>
      </c>
      <c r="GO474" s="505">
        <f t="shared" si="181"/>
        <v>0</v>
      </c>
    </row>
    <row r="475" spans="178:197" x14ac:dyDescent="0.25">
      <c r="FV475">
        <v>471</v>
      </c>
      <c r="FW475" s="181">
        <f t="shared" si="182"/>
        <v>0.32708333333333334</v>
      </c>
      <c r="FX475" s="501" t="str">
        <f t="shared" si="178"/>
        <v/>
      </c>
      <c r="FY475" s="501" t="str">
        <f t="shared" si="183"/>
        <v/>
      </c>
      <c r="FZ475" s="501" t="str">
        <f t="shared" si="183"/>
        <v/>
      </c>
      <c r="GA475" s="501" t="str">
        <f t="shared" si="183"/>
        <v/>
      </c>
      <c r="GB475" s="501" t="str">
        <f t="shared" si="183"/>
        <v/>
      </c>
      <c r="GC475" s="501" t="str">
        <f t="shared" si="183"/>
        <v/>
      </c>
      <c r="GD475" s="501" t="str">
        <f t="shared" si="184"/>
        <v/>
      </c>
      <c r="GE475" s="501" t="str">
        <f t="shared" si="183"/>
        <v/>
      </c>
      <c r="GF475" s="501" t="str">
        <f t="shared" si="183"/>
        <v/>
      </c>
      <c r="GG475" s="501" t="str">
        <f t="shared" si="183"/>
        <v/>
      </c>
      <c r="GH475" s="501" t="str">
        <f t="shared" si="183"/>
        <v/>
      </c>
      <c r="GI475" s="501" t="str">
        <f t="shared" si="183"/>
        <v/>
      </c>
      <c r="GJ475" s="501" t="str">
        <f t="shared" si="183"/>
        <v/>
      </c>
      <c r="GK475" s="501" t="str">
        <f t="shared" si="183"/>
        <v/>
      </c>
      <c r="GL475" s="501" t="str">
        <f t="shared" si="183"/>
        <v/>
      </c>
      <c r="GM475" s="501" t="str">
        <f t="shared" ref="FY475:GM492" si="185">IF(AND(OR($FW475&gt;INDEX($FT$4:$FT$19,MATCH(GM$3,$FO$4:$FO$19,0)),$FW475=INDEX($FT$4:$FT$19,MATCH(GM$3,$FO$4:$FO$19,0))),$FW475+(0.000000001/60/24)&lt;INDEX($FU$4:$FU$19,MATCH(GM$3,$FO$4:$FO$19,0))),80,"")</f>
        <v/>
      </c>
      <c r="GN475" s="501">
        <f t="shared" si="180"/>
        <v>0</v>
      </c>
      <c r="GO475" s="505">
        <f t="shared" si="181"/>
        <v>0</v>
      </c>
    </row>
    <row r="476" spans="178:197" x14ac:dyDescent="0.25">
      <c r="FV476">
        <v>472</v>
      </c>
      <c r="FW476" s="181">
        <f t="shared" si="182"/>
        <v>0.32777777777777778</v>
      </c>
      <c r="FX476" s="501" t="str">
        <f t="shared" si="178"/>
        <v/>
      </c>
      <c r="FY476" s="501" t="str">
        <f t="shared" si="185"/>
        <v/>
      </c>
      <c r="FZ476" s="501" t="str">
        <f t="shared" si="185"/>
        <v/>
      </c>
      <c r="GA476" s="501" t="str">
        <f t="shared" si="185"/>
        <v/>
      </c>
      <c r="GB476" s="501" t="str">
        <f t="shared" si="185"/>
        <v/>
      </c>
      <c r="GC476" s="501" t="str">
        <f t="shared" si="185"/>
        <v/>
      </c>
      <c r="GD476" s="501" t="str">
        <f t="shared" si="184"/>
        <v/>
      </c>
      <c r="GE476" s="501" t="str">
        <f t="shared" si="185"/>
        <v/>
      </c>
      <c r="GF476" s="501" t="str">
        <f t="shared" si="185"/>
        <v/>
      </c>
      <c r="GG476" s="501" t="str">
        <f t="shared" si="185"/>
        <v/>
      </c>
      <c r="GH476" s="501" t="str">
        <f t="shared" si="185"/>
        <v/>
      </c>
      <c r="GI476" s="501" t="str">
        <f t="shared" si="185"/>
        <v/>
      </c>
      <c r="GJ476" s="501" t="str">
        <f t="shared" si="185"/>
        <v/>
      </c>
      <c r="GK476" s="501" t="str">
        <f t="shared" si="185"/>
        <v/>
      </c>
      <c r="GL476" s="501" t="str">
        <f t="shared" si="185"/>
        <v/>
      </c>
      <c r="GM476" s="501" t="str">
        <f t="shared" si="185"/>
        <v/>
      </c>
      <c r="GN476" s="501">
        <f t="shared" si="180"/>
        <v>0</v>
      </c>
      <c r="GO476" s="505">
        <f t="shared" si="181"/>
        <v>0</v>
      </c>
    </row>
    <row r="477" spans="178:197" x14ac:dyDescent="0.25">
      <c r="FV477">
        <v>473</v>
      </c>
      <c r="FW477" s="181">
        <f t="shared" si="182"/>
        <v>0.32847222222222222</v>
      </c>
      <c r="FX477" s="501" t="str">
        <f t="shared" si="178"/>
        <v/>
      </c>
      <c r="FY477" s="501" t="str">
        <f t="shared" si="185"/>
        <v/>
      </c>
      <c r="FZ477" s="501" t="str">
        <f t="shared" si="185"/>
        <v/>
      </c>
      <c r="GA477" s="501" t="str">
        <f t="shared" si="185"/>
        <v/>
      </c>
      <c r="GB477" s="501" t="str">
        <f t="shared" si="185"/>
        <v/>
      </c>
      <c r="GC477" s="501" t="str">
        <f t="shared" si="185"/>
        <v/>
      </c>
      <c r="GD477" s="501" t="str">
        <f t="shared" si="184"/>
        <v/>
      </c>
      <c r="GE477" s="501" t="str">
        <f t="shared" si="185"/>
        <v/>
      </c>
      <c r="GF477" s="501" t="str">
        <f t="shared" si="185"/>
        <v/>
      </c>
      <c r="GG477" s="501" t="str">
        <f t="shared" si="185"/>
        <v/>
      </c>
      <c r="GH477" s="501" t="str">
        <f t="shared" si="185"/>
        <v/>
      </c>
      <c r="GI477" s="501" t="str">
        <f t="shared" si="185"/>
        <v/>
      </c>
      <c r="GJ477" s="501" t="str">
        <f t="shared" si="185"/>
        <v/>
      </c>
      <c r="GK477" s="501" t="str">
        <f t="shared" si="185"/>
        <v/>
      </c>
      <c r="GL477" s="501" t="str">
        <f t="shared" si="185"/>
        <v/>
      </c>
      <c r="GM477" s="501" t="str">
        <f t="shared" si="185"/>
        <v/>
      </c>
      <c r="GN477" s="501">
        <f t="shared" si="180"/>
        <v>0</v>
      </c>
      <c r="GO477" s="505">
        <f t="shared" si="181"/>
        <v>0</v>
      </c>
    </row>
    <row r="478" spans="178:197" x14ac:dyDescent="0.25">
      <c r="FV478">
        <v>474</v>
      </c>
      <c r="FW478" s="181">
        <f t="shared" si="182"/>
        <v>0.32916666666666666</v>
      </c>
      <c r="FX478" s="501" t="str">
        <f t="shared" si="178"/>
        <v/>
      </c>
      <c r="FY478" s="501" t="str">
        <f t="shared" si="185"/>
        <v/>
      </c>
      <c r="FZ478" s="501" t="str">
        <f t="shared" si="185"/>
        <v/>
      </c>
      <c r="GA478" s="501" t="str">
        <f t="shared" si="185"/>
        <v/>
      </c>
      <c r="GB478" s="501" t="str">
        <f t="shared" si="185"/>
        <v/>
      </c>
      <c r="GC478" s="501" t="str">
        <f t="shared" si="185"/>
        <v/>
      </c>
      <c r="GD478" s="501" t="str">
        <f t="shared" si="184"/>
        <v/>
      </c>
      <c r="GE478" s="501" t="str">
        <f t="shared" si="185"/>
        <v/>
      </c>
      <c r="GF478" s="501" t="str">
        <f t="shared" si="185"/>
        <v/>
      </c>
      <c r="GG478" s="501" t="str">
        <f t="shared" si="185"/>
        <v/>
      </c>
      <c r="GH478" s="501" t="str">
        <f t="shared" si="185"/>
        <v/>
      </c>
      <c r="GI478" s="501" t="str">
        <f t="shared" si="185"/>
        <v/>
      </c>
      <c r="GJ478" s="501" t="str">
        <f t="shared" si="185"/>
        <v/>
      </c>
      <c r="GK478" s="501" t="str">
        <f t="shared" si="185"/>
        <v/>
      </c>
      <c r="GL478" s="501" t="str">
        <f t="shared" si="185"/>
        <v/>
      </c>
      <c r="GM478" s="501" t="str">
        <f t="shared" si="185"/>
        <v/>
      </c>
      <c r="GN478" s="501">
        <f t="shared" si="180"/>
        <v>0</v>
      </c>
      <c r="GO478" s="505">
        <f t="shared" si="181"/>
        <v>0</v>
      </c>
    </row>
    <row r="479" spans="178:197" x14ac:dyDescent="0.25">
      <c r="FV479">
        <v>475</v>
      </c>
      <c r="FW479" s="181">
        <f t="shared" si="182"/>
        <v>0.3298611111111111</v>
      </c>
      <c r="FX479" s="501" t="str">
        <f t="shared" si="178"/>
        <v/>
      </c>
      <c r="FY479" s="501" t="str">
        <f t="shared" si="185"/>
        <v/>
      </c>
      <c r="FZ479" s="501" t="str">
        <f t="shared" si="185"/>
        <v/>
      </c>
      <c r="GA479" s="501" t="str">
        <f t="shared" si="185"/>
        <v/>
      </c>
      <c r="GB479" s="501" t="str">
        <f t="shared" si="185"/>
        <v/>
      </c>
      <c r="GC479" s="501" t="str">
        <f t="shared" si="185"/>
        <v/>
      </c>
      <c r="GD479" s="501" t="str">
        <f t="shared" si="184"/>
        <v/>
      </c>
      <c r="GE479" s="501" t="str">
        <f t="shared" si="185"/>
        <v/>
      </c>
      <c r="GF479" s="501" t="str">
        <f t="shared" si="185"/>
        <v/>
      </c>
      <c r="GG479" s="501" t="str">
        <f t="shared" si="185"/>
        <v/>
      </c>
      <c r="GH479" s="501" t="str">
        <f t="shared" si="185"/>
        <v/>
      </c>
      <c r="GI479" s="501" t="str">
        <f t="shared" si="185"/>
        <v/>
      </c>
      <c r="GJ479" s="501" t="str">
        <f t="shared" si="185"/>
        <v/>
      </c>
      <c r="GK479" s="501" t="str">
        <f t="shared" si="185"/>
        <v/>
      </c>
      <c r="GL479" s="501" t="str">
        <f t="shared" si="185"/>
        <v/>
      </c>
      <c r="GM479" s="501" t="str">
        <f t="shared" si="185"/>
        <v/>
      </c>
      <c r="GN479" s="501">
        <f t="shared" si="180"/>
        <v>0</v>
      </c>
      <c r="GO479" s="505">
        <f t="shared" si="181"/>
        <v>0</v>
      </c>
    </row>
    <row r="480" spans="178:197" x14ac:dyDescent="0.25">
      <c r="FV480">
        <v>476</v>
      </c>
      <c r="FW480" s="181">
        <f t="shared" si="182"/>
        <v>0.33055555555555555</v>
      </c>
      <c r="FX480" s="501" t="str">
        <f t="shared" si="178"/>
        <v/>
      </c>
      <c r="FY480" s="501" t="str">
        <f t="shared" si="185"/>
        <v/>
      </c>
      <c r="FZ480" s="501" t="str">
        <f t="shared" si="185"/>
        <v/>
      </c>
      <c r="GA480" s="501" t="str">
        <f t="shared" si="185"/>
        <v/>
      </c>
      <c r="GB480" s="501" t="str">
        <f t="shared" si="185"/>
        <v/>
      </c>
      <c r="GC480" s="501" t="str">
        <f t="shared" si="185"/>
        <v/>
      </c>
      <c r="GD480" s="501" t="str">
        <f t="shared" si="184"/>
        <v/>
      </c>
      <c r="GE480" s="501" t="str">
        <f t="shared" si="185"/>
        <v/>
      </c>
      <c r="GF480" s="501" t="str">
        <f t="shared" si="185"/>
        <v/>
      </c>
      <c r="GG480" s="501" t="str">
        <f t="shared" si="185"/>
        <v/>
      </c>
      <c r="GH480" s="501" t="str">
        <f t="shared" si="185"/>
        <v/>
      </c>
      <c r="GI480" s="501" t="str">
        <f t="shared" si="185"/>
        <v/>
      </c>
      <c r="GJ480" s="501" t="str">
        <f t="shared" si="185"/>
        <v/>
      </c>
      <c r="GK480" s="501" t="str">
        <f t="shared" si="185"/>
        <v/>
      </c>
      <c r="GL480" s="501" t="str">
        <f t="shared" si="185"/>
        <v/>
      </c>
      <c r="GM480" s="501" t="str">
        <f t="shared" si="185"/>
        <v/>
      </c>
      <c r="GN480" s="501">
        <f t="shared" si="180"/>
        <v>0</v>
      </c>
      <c r="GO480" s="505">
        <f t="shared" si="181"/>
        <v>0</v>
      </c>
    </row>
    <row r="481" spans="178:197" x14ac:dyDescent="0.25">
      <c r="FV481">
        <v>477</v>
      </c>
      <c r="FW481" s="181">
        <f t="shared" si="182"/>
        <v>0.33124999999999999</v>
      </c>
      <c r="FX481" s="501" t="str">
        <f t="shared" si="178"/>
        <v/>
      </c>
      <c r="FY481" s="501" t="str">
        <f t="shared" si="185"/>
        <v/>
      </c>
      <c r="FZ481" s="501" t="str">
        <f t="shared" si="185"/>
        <v/>
      </c>
      <c r="GA481" s="501" t="str">
        <f t="shared" si="185"/>
        <v/>
      </c>
      <c r="GB481" s="501" t="str">
        <f t="shared" si="185"/>
        <v/>
      </c>
      <c r="GC481" s="501" t="str">
        <f t="shared" si="185"/>
        <v/>
      </c>
      <c r="GD481" s="501" t="str">
        <f t="shared" si="184"/>
        <v/>
      </c>
      <c r="GE481" s="501" t="str">
        <f t="shared" si="185"/>
        <v/>
      </c>
      <c r="GF481" s="501" t="str">
        <f t="shared" si="185"/>
        <v/>
      </c>
      <c r="GG481" s="501" t="str">
        <f t="shared" si="185"/>
        <v/>
      </c>
      <c r="GH481" s="501" t="str">
        <f t="shared" si="185"/>
        <v/>
      </c>
      <c r="GI481" s="501" t="str">
        <f t="shared" si="185"/>
        <v/>
      </c>
      <c r="GJ481" s="501" t="str">
        <f t="shared" si="185"/>
        <v/>
      </c>
      <c r="GK481" s="501" t="str">
        <f t="shared" si="185"/>
        <v/>
      </c>
      <c r="GL481" s="501" t="str">
        <f t="shared" si="185"/>
        <v/>
      </c>
      <c r="GM481" s="501" t="str">
        <f t="shared" si="185"/>
        <v/>
      </c>
      <c r="GN481" s="501">
        <f t="shared" si="180"/>
        <v>0</v>
      </c>
      <c r="GO481" s="505">
        <f t="shared" si="181"/>
        <v>0</v>
      </c>
    </row>
    <row r="482" spans="178:197" x14ac:dyDescent="0.25">
      <c r="FV482">
        <v>478</v>
      </c>
      <c r="FW482" s="181">
        <f t="shared" si="182"/>
        <v>0.33194444444444449</v>
      </c>
      <c r="FX482" s="501" t="str">
        <f t="shared" si="178"/>
        <v/>
      </c>
      <c r="FY482" s="501" t="str">
        <f t="shared" si="185"/>
        <v/>
      </c>
      <c r="FZ482" s="501" t="str">
        <f t="shared" si="185"/>
        <v/>
      </c>
      <c r="GA482" s="501" t="str">
        <f t="shared" si="185"/>
        <v/>
      </c>
      <c r="GB482" s="501" t="str">
        <f t="shared" si="185"/>
        <v/>
      </c>
      <c r="GC482" s="501" t="str">
        <f t="shared" si="185"/>
        <v/>
      </c>
      <c r="GD482" s="501" t="str">
        <f t="shared" si="184"/>
        <v/>
      </c>
      <c r="GE482" s="501" t="str">
        <f t="shared" si="185"/>
        <v/>
      </c>
      <c r="GF482" s="501" t="str">
        <f t="shared" si="185"/>
        <v/>
      </c>
      <c r="GG482" s="501" t="str">
        <f t="shared" si="185"/>
        <v/>
      </c>
      <c r="GH482" s="501" t="str">
        <f t="shared" si="185"/>
        <v/>
      </c>
      <c r="GI482" s="501" t="str">
        <f t="shared" si="185"/>
        <v/>
      </c>
      <c r="GJ482" s="501" t="str">
        <f t="shared" si="185"/>
        <v/>
      </c>
      <c r="GK482" s="501" t="str">
        <f t="shared" si="185"/>
        <v/>
      </c>
      <c r="GL482" s="501" t="str">
        <f t="shared" si="185"/>
        <v/>
      </c>
      <c r="GM482" s="501" t="str">
        <f t="shared" si="185"/>
        <v/>
      </c>
      <c r="GN482" s="501">
        <f t="shared" si="180"/>
        <v>0</v>
      </c>
      <c r="GO482" s="505">
        <f t="shared" si="181"/>
        <v>0</v>
      </c>
    </row>
    <row r="483" spans="178:197" x14ac:dyDescent="0.25">
      <c r="FV483">
        <v>479</v>
      </c>
      <c r="FW483" s="181">
        <f t="shared" si="182"/>
        <v>0.33263888888888887</v>
      </c>
      <c r="FX483" s="501" t="str">
        <f t="shared" si="178"/>
        <v/>
      </c>
      <c r="FY483" s="501" t="str">
        <f t="shared" si="185"/>
        <v/>
      </c>
      <c r="FZ483" s="501" t="str">
        <f t="shared" si="185"/>
        <v/>
      </c>
      <c r="GA483" s="501" t="str">
        <f t="shared" si="185"/>
        <v/>
      </c>
      <c r="GB483" s="501" t="str">
        <f t="shared" si="185"/>
        <v/>
      </c>
      <c r="GC483" s="501" t="str">
        <f t="shared" si="185"/>
        <v/>
      </c>
      <c r="GD483" s="501" t="str">
        <f t="shared" si="184"/>
        <v/>
      </c>
      <c r="GE483" s="501" t="str">
        <f t="shared" si="185"/>
        <v/>
      </c>
      <c r="GF483" s="501" t="str">
        <f t="shared" si="185"/>
        <v/>
      </c>
      <c r="GG483" s="501" t="str">
        <f t="shared" si="185"/>
        <v/>
      </c>
      <c r="GH483" s="501" t="str">
        <f t="shared" si="185"/>
        <v/>
      </c>
      <c r="GI483" s="501" t="str">
        <f t="shared" si="185"/>
        <v/>
      </c>
      <c r="GJ483" s="501" t="str">
        <f t="shared" si="185"/>
        <v/>
      </c>
      <c r="GK483" s="501" t="str">
        <f t="shared" si="185"/>
        <v/>
      </c>
      <c r="GL483" s="501" t="str">
        <f t="shared" si="185"/>
        <v/>
      </c>
      <c r="GM483" s="501" t="str">
        <f t="shared" si="185"/>
        <v/>
      </c>
      <c r="GN483" s="501">
        <f t="shared" si="180"/>
        <v>0</v>
      </c>
      <c r="GO483" s="505">
        <f t="shared" si="181"/>
        <v>0</v>
      </c>
    </row>
    <row r="484" spans="178:197" x14ac:dyDescent="0.25">
      <c r="FV484">
        <v>480</v>
      </c>
      <c r="FW484" s="181">
        <f t="shared" si="182"/>
        <v>0.33333333333333331</v>
      </c>
      <c r="FX484" s="501" t="str">
        <f t="shared" si="178"/>
        <v/>
      </c>
      <c r="FY484" s="501" t="str">
        <f t="shared" si="185"/>
        <v/>
      </c>
      <c r="FZ484" s="501" t="str">
        <f t="shared" si="185"/>
        <v/>
      </c>
      <c r="GA484" s="501" t="str">
        <f t="shared" si="185"/>
        <v/>
      </c>
      <c r="GB484" s="501" t="str">
        <f t="shared" si="185"/>
        <v/>
      </c>
      <c r="GC484" s="501" t="str">
        <f t="shared" si="185"/>
        <v/>
      </c>
      <c r="GD484" s="501" t="str">
        <f t="shared" si="184"/>
        <v/>
      </c>
      <c r="GE484" s="501" t="str">
        <f t="shared" si="185"/>
        <v/>
      </c>
      <c r="GF484" s="501" t="str">
        <f t="shared" si="185"/>
        <v/>
      </c>
      <c r="GG484" s="501" t="str">
        <f t="shared" si="185"/>
        <v/>
      </c>
      <c r="GH484" s="501" t="str">
        <f t="shared" si="185"/>
        <v/>
      </c>
      <c r="GI484" s="501" t="str">
        <f t="shared" si="185"/>
        <v/>
      </c>
      <c r="GJ484" s="501" t="str">
        <f t="shared" si="185"/>
        <v/>
      </c>
      <c r="GK484" s="501" t="str">
        <f t="shared" si="185"/>
        <v/>
      </c>
      <c r="GL484" s="501" t="str">
        <f t="shared" si="185"/>
        <v/>
      </c>
      <c r="GM484" s="501" t="str">
        <f t="shared" si="185"/>
        <v/>
      </c>
      <c r="GN484" s="501">
        <f t="shared" si="180"/>
        <v>0</v>
      </c>
      <c r="GO484" s="505">
        <f t="shared" si="181"/>
        <v>0</v>
      </c>
    </row>
    <row r="485" spans="178:197" x14ac:dyDescent="0.25">
      <c r="FV485">
        <v>481</v>
      </c>
      <c r="FW485" s="181">
        <f t="shared" si="182"/>
        <v>0.33402777777777781</v>
      </c>
      <c r="FX485" s="501" t="str">
        <f t="shared" si="178"/>
        <v/>
      </c>
      <c r="FY485" s="501" t="str">
        <f t="shared" si="185"/>
        <v/>
      </c>
      <c r="FZ485" s="501" t="str">
        <f t="shared" si="185"/>
        <v/>
      </c>
      <c r="GA485" s="501" t="str">
        <f t="shared" si="185"/>
        <v/>
      </c>
      <c r="GB485" s="501" t="str">
        <f t="shared" si="185"/>
        <v/>
      </c>
      <c r="GC485" s="501" t="str">
        <f t="shared" si="185"/>
        <v/>
      </c>
      <c r="GD485" s="501" t="str">
        <f t="shared" si="184"/>
        <v/>
      </c>
      <c r="GE485" s="501" t="str">
        <f t="shared" si="185"/>
        <v/>
      </c>
      <c r="GF485" s="501" t="str">
        <f t="shared" si="185"/>
        <v/>
      </c>
      <c r="GG485" s="501" t="str">
        <f t="shared" si="185"/>
        <v/>
      </c>
      <c r="GH485" s="501" t="str">
        <f t="shared" si="185"/>
        <v/>
      </c>
      <c r="GI485" s="501" t="str">
        <f t="shared" si="185"/>
        <v/>
      </c>
      <c r="GJ485" s="501" t="str">
        <f t="shared" si="185"/>
        <v/>
      </c>
      <c r="GK485" s="501" t="str">
        <f t="shared" si="185"/>
        <v/>
      </c>
      <c r="GL485" s="501" t="str">
        <f t="shared" si="185"/>
        <v/>
      </c>
      <c r="GM485" s="501" t="str">
        <f t="shared" si="185"/>
        <v/>
      </c>
      <c r="GN485" s="501">
        <f t="shared" si="180"/>
        <v>0</v>
      </c>
      <c r="GO485" s="505">
        <f t="shared" si="181"/>
        <v>0</v>
      </c>
    </row>
    <row r="486" spans="178:197" x14ac:dyDescent="0.25">
      <c r="FV486">
        <v>482</v>
      </c>
      <c r="FW486" s="181">
        <f t="shared" si="182"/>
        <v>0.3347222222222222</v>
      </c>
      <c r="FX486" s="501" t="str">
        <f t="shared" si="178"/>
        <v/>
      </c>
      <c r="FY486" s="501" t="str">
        <f t="shared" si="185"/>
        <v/>
      </c>
      <c r="FZ486" s="501" t="str">
        <f t="shared" si="185"/>
        <v/>
      </c>
      <c r="GA486" s="501" t="str">
        <f t="shared" si="185"/>
        <v/>
      </c>
      <c r="GB486" s="501" t="str">
        <f t="shared" si="185"/>
        <v/>
      </c>
      <c r="GC486" s="501" t="str">
        <f t="shared" si="185"/>
        <v/>
      </c>
      <c r="GD486" s="501" t="str">
        <f t="shared" si="184"/>
        <v/>
      </c>
      <c r="GE486" s="501" t="str">
        <f t="shared" si="185"/>
        <v/>
      </c>
      <c r="GF486" s="501" t="str">
        <f t="shared" si="185"/>
        <v/>
      </c>
      <c r="GG486" s="501" t="str">
        <f t="shared" si="185"/>
        <v/>
      </c>
      <c r="GH486" s="501" t="str">
        <f t="shared" si="185"/>
        <v/>
      </c>
      <c r="GI486" s="501" t="str">
        <f t="shared" si="185"/>
        <v/>
      </c>
      <c r="GJ486" s="501" t="str">
        <f t="shared" si="185"/>
        <v/>
      </c>
      <c r="GK486" s="501" t="str">
        <f t="shared" si="185"/>
        <v/>
      </c>
      <c r="GL486" s="501" t="str">
        <f t="shared" si="185"/>
        <v/>
      </c>
      <c r="GM486" s="501" t="str">
        <f t="shared" si="185"/>
        <v/>
      </c>
      <c r="GN486" s="501">
        <f t="shared" si="180"/>
        <v>0</v>
      </c>
      <c r="GO486" s="505">
        <f t="shared" si="181"/>
        <v>0</v>
      </c>
    </row>
    <row r="487" spans="178:197" x14ac:dyDescent="0.25">
      <c r="FV487">
        <v>483</v>
      </c>
      <c r="FW487" s="181">
        <f t="shared" si="182"/>
        <v>0.33541666666666664</v>
      </c>
      <c r="FX487" s="501" t="str">
        <f t="shared" si="178"/>
        <v/>
      </c>
      <c r="FY487" s="501" t="str">
        <f t="shared" si="185"/>
        <v/>
      </c>
      <c r="FZ487" s="501" t="str">
        <f t="shared" si="185"/>
        <v/>
      </c>
      <c r="GA487" s="501" t="str">
        <f t="shared" si="185"/>
        <v/>
      </c>
      <c r="GB487" s="501" t="str">
        <f t="shared" si="185"/>
        <v/>
      </c>
      <c r="GC487" s="501" t="str">
        <f t="shared" si="185"/>
        <v/>
      </c>
      <c r="GD487" s="501" t="str">
        <f t="shared" si="184"/>
        <v/>
      </c>
      <c r="GE487" s="501" t="str">
        <f t="shared" si="185"/>
        <v/>
      </c>
      <c r="GF487" s="501" t="str">
        <f t="shared" si="185"/>
        <v/>
      </c>
      <c r="GG487" s="501" t="str">
        <f t="shared" si="185"/>
        <v/>
      </c>
      <c r="GH487" s="501" t="str">
        <f t="shared" si="185"/>
        <v/>
      </c>
      <c r="GI487" s="501" t="str">
        <f t="shared" si="185"/>
        <v/>
      </c>
      <c r="GJ487" s="501" t="str">
        <f t="shared" si="185"/>
        <v/>
      </c>
      <c r="GK487" s="501" t="str">
        <f t="shared" si="185"/>
        <v/>
      </c>
      <c r="GL487" s="501" t="str">
        <f t="shared" si="185"/>
        <v/>
      </c>
      <c r="GM487" s="501" t="str">
        <f t="shared" si="185"/>
        <v/>
      </c>
      <c r="GN487" s="501">
        <f t="shared" si="180"/>
        <v>0</v>
      </c>
      <c r="GO487" s="505">
        <f t="shared" si="181"/>
        <v>0</v>
      </c>
    </row>
    <row r="488" spans="178:197" x14ac:dyDescent="0.25">
      <c r="FV488">
        <v>484</v>
      </c>
      <c r="FW488" s="181">
        <f t="shared" si="182"/>
        <v>0.33611111111111114</v>
      </c>
      <c r="FX488" s="501" t="str">
        <f t="shared" si="178"/>
        <v/>
      </c>
      <c r="FY488" s="501" t="str">
        <f t="shared" si="185"/>
        <v/>
      </c>
      <c r="FZ488" s="501" t="str">
        <f t="shared" si="185"/>
        <v/>
      </c>
      <c r="GA488" s="501" t="str">
        <f t="shared" si="185"/>
        <v/>
      </c>
      <c r="GB488" s="501" t="str">
        <f t="shared" si="185"/>
        <v/>
      </c>
      <c r="GC488" s="501" t="str">
        <f t="shared" si="185"/>
        <v/>
      </c>
      <c r="GD488" s="501" t="str">
        <f t="shared" si="184"/>
        <v/>
      </c>
      <c r="GE488" s="501" t="str">
        <f t="shared" si="185"/>
        <v/>
      </c>
      <c r="GF488" s="501" t="str">
        <f t="shared" si="185"/>
        <v/>
      </c>
      <c r="GG488" s="501" t="str">
        <f t="shared" si="185"/>
        <v/>
      </c>
      <c r="GH488" s="501" t="str">
        <f t="shared" si="185"/>
        <v/>
      </c>
      <c r="GI488" s="501" t="str">
        <f t="shared" si="185"/>
        <v/>
      </c>
      <c r="GJ488" s="501" t="str">
        <f t="shared" si="185"/>
        <v/>
      </c>
      <c r="GK488" s="501" t="str">
        <f t="shared" si="185"/>
        <v/>
      </c>
      <c r="GL488" s="501" t="str">
        <f t="shared" si="185"/>
        <v/>
      </c>
      <c r="GM488" s="501" t="str">
        <f t="shared" si="185"/>
        <v/>
      </c>
      <c r="GN488" s="501">
        <f t="shared" si="180"/>
        <v>0</v>
      </c>
      <c r="GO488" s="505">
        <f t="shared" si="181"/>
        <v>0</v>
      </c>
    </row>
    <row r="489" spans="178:197" x14ac:dyDescent="0.25">
      <c r="FV489">
        <v>485</v>
      </c>
      <c r="FW489" s="181">
        <f t="shared" si="182"/>
        <v>0.33680555555555552</v>
      </c>
      <c r="FX489" s="501" t="str">
        <f t="shared" si="178"/>
        <v/>
      </c>
      <c r="FY489" s="501" t="str">
        <f t="shared" si="185"/>
        <v/>
      </c>
      <c r="FZ489" s="501" t="str">
        <f t="shared" si="185"/>
        <v/>
      </c>
      <c r="GA489" s="501" t="str">
        <f t="shared" si="185"/>
        <v/>
      </c>
      <c r="GB489" s="501" t="str">
        <f t="shared" si="185"/>
        <v/>
      </c>
      <c r="GC489" s="501" t="str">
        <f t="shared" si="185"/>
        <v/>
      </c>
      <c r="GD489" s="501" t="str">
        <f t="shared" si="184"/>
        <v/>
      </c>
      <c r="GE489" s="501" t="str">
        <f t="shared" si="185"/>
        <v/>
      </c>
      <c r="GF489" s="501" t="str">
        <f t="shared" si="185"/>
        <v/>
      </c>
      <c r="GG489" s="501" t="str">
        <f t="shared" si="185"/>
        <v/>
      </c>
      <c r="GH489" s="501" t="str">
        <f t="shared" si="185"/>
        <v/>
      </c>
      <c r="GI489" s="501" t="str">
        <f t="shared" si="185"/>
        <v/>
      </c>
      <c r="GJ489" s="501" t="str">
        <f t="shared" si="185"/>
        <v/>
      </c>
      <c r="GK489" s="501" t="str">
        <f t="shared" si="185"/>
        <v/>
      </c>
      <c r="GL489" s="501" t="str">
        <f t="shared" si="185"/>
        <v/>
      </c>
      <c r="GM489" s="501" t="str">
        <f t="shared" si="185"/>
        <v/>
      </c>
      <c r="GN489" s="501">
        <f t="shared" si="180"/>
        <v>0</v>
      </c>
      <c r="GO489" s="505">
        <f t="shared" si="181"/>
        <v>0</v>
      </c>
    </row>
    <row r="490" spans="178:197" x14ac:dyDescent="0.25">
      <c r="FV490">
        <v>486</v>
      </c>
      <c r="FW490" s="181">
        <f t="shared" si="182"/>
        <v>0.33750000000000002</v>
      </c>
      <c r="FX490" s="501" t="str">
        <f t="shared" si="178"/>
        <v/>
      </c>
      <c r="FY490" s="501" t="str">
        <f t="shared" si="185"/>
        <v/>
      </c>
      <c r="FZ490" s="501" t="str">
        <f t="shared" si="185"/>
        <v/>
      </c>
      <c r="GA490" s="501" t="str">
        <f t="shared" si="185"/>
        <v/>
      </c>
      <c r="GB490" s="501" t="str">
        <f t="shared" si="185"/>
        <v/>
      </c>
      <c r="GC490" s="501" t="str">
        <f t="shared" si="185"/>
        <v/>
      </c>
      <c r="GD490" s="501" t="str">
        <f t="shared" si="184"/>
        <v/>
      </c>
      <c r="GE490" s="501" t="str">
        <f t="shared" si="185"/>
        <v/>
      </c>
      <c r="GF490" s="501" t="str">
        <f t="shared" si="185"/>
        <v/>
      </c>
      <c r="GG490" s="501" t="str">
        <f t="shared" si="185"/>
        <v/>
      </c>
      <c r="GH490" s="501" t="str">
        <f t="shared" si="185"/>
        <v/>
      </c>
      <c r="GI490" s="501" t="str">
        <f t="shared" si="185"/>
        <v/>
      </c>
      <c r="GJ490" s="501" t="str">
        <f t="shared" si="185"/>
        <v/>
      </c>
      <c r="GK490" s="501" t="str">
        <f t="shared" si="185"/>
        <v/>
      </c>
      <c r="GL490" s="501" t="str">
        <f t="shared" si="185"/>
        <v/>
      </c>
      <c r="GM490" s="501" t="str">
        <f t="shared" si="185"/>
        <v/>
      </c>
      <c r="GN490" s="501">
        <f t="shared" si="180"/>
        <v>0</v>
      </c>
      <c r="GO490" s="505">
        <f t="shared" si="181"/>
        <v>0</v>
      </c>
    </row>
    <row r="491" spans="178:197" x14ac:dyDescent="0.25">
      <c r="FV491">
        <v>487</v>
      </c>
      <c r="FW491" s="181">
        <f t="shared" si="182"/>
        <v>0.33819444444444446</v>
      </c>
      <c r="FX491" s="501" t="str">
        <f t="shared" si="178"/>
        <v/>
      </c>
      <c r="FY491" s="501" t="str">
        <f t="shared" si="185"/>
        <v/>
      </c>
      <c r="FZ491" s="501" t="str">
        <f t="shared" si="185"/>
        <v/>
      </c>
      <c r="GA491" s="501" t="str">
        <f t="shared" si="185"/>
        <v/>
      </c>
      <c r="GB491" s="501" t="str">
        <f t="shared" si="185"/>
        <v/>
      </c>
      <c r="GC491" s="501" t="str">
        <f t="shared" si="185"/>
        <v/>
      </c>
      <c r="GD491" s="501" t="str">
        <f t="shared" si="184"/>
        <v/>
      </c>
      <c r="GE491" s="501" t="str">
        <f t="shared" si="185"/>
        <v/>
      </c>
      <c r="GF491" s="501" t="str">
        <f t="shared" si="185"/>
        <v/>
      </c>
      <c r="GG491" s="501" t="str">
        <f t="shared" si="185"/>
        <v/>
      </c>
      <c r="GH491" s="501" t="str">
        <f t="shared" si="185"/>
        <v/>
      </c>
      <c r="GI491" s="501" t="str">
        <f t="shared" si="185"/>
        <v/>
      </c>
      <c r="GJ491" s="501" t="str">
        <f t="shared" si="185"/>
        <v/>
      </c>
      <c r="GK491" s="501" t="str">
        <f t="shared" si="185"/>
        <v/>
      </c>
      <c r="GL491" s="501" t="str">
        <f t="shared" si="185"/>
        <v/>
      </c>
      <c r="GM491" s="501" t="str">
        <f t="shared" si="185"/>
        <v/>
      </c>
      <c r="GN491" s="501">
        <f t="shared" si="180"/>
        <v>0</v>
      </c>
      <c r="GO491" s="505">
        <f t="shared" si="181"/>
        <v>0</v>
      </c>
    </row>
    <row r="492" spans="178:197" x14ac:dyDescent="0.25">
      <c r="FV492">
        <v>488</v>
      </c>
      <c r="FW492" s="181">
        <f t="shared" si="182"/>
        <v>0.33888888888888885</v>
      </c>
      <c r="FX492" s="501" t="str">
        <f t="shared" si="178"/>
        <v/>
      </c>
      <c r="FY492" s="501" t="str">
        <f t="shared" si="185"/>
        <v/>
      </c>
      <c r="FZ492" s="501" t="str">
        <f t="shared" si="185"/>
        <v/>
      </c>
      <c r="GA492" s="501" t="str">
        <f t="shared" si="185"/>
        <v/>
      </c>
      <c r="GB492" s="501" t="str">
        <f t="shared" si="185"/>
        <v/>
      </c>
      <c r="GC492" s="501" t="str">
        <f t="shared" si="185"/>
        <v/>
      </c>
      <c r="GD492" s="501" t="str">
        <f t="shared" si="184"/>
        <v/>
      </c>
      <c r="GE492" s="501" t="str">
        <f t="shared" si="185"/>
        <v/>
      </c>
      <c r="GF492" s="501" t="str">
        <f t="shared" si="185"/>
        <v/>
      </c>
      <c r="GG492" s="501" t="str">
        <f t="shared" si="185"/>
        <v/>
      </c>
      <c r="GH492" s="501" t="str">
        <f t="shared" si="185"/>
        <v/>
      </c>
      <c r="GI492" s="501" t="str">
        <f t="shared" si="185"/>
        <v/>
      </c>
      <c r="GJ492" s="501" t="str">
        <f t="shared" si="185"/>
        <v/>
      </c>
      <c r="GK492" s="501" t="str">
        <f t="shared" si="185"/>
        <v/>
      </c>
      <c r="GL492" s="501" t="str">
        <f t="shared" si="185"/>
        <v/>
      </c>
      <c r="GM492" s="501" t="str">
        <f t="shared" ref="FY492:GM509" si="186">IF(AND(OR($FW492&gt;INDEX($FT$4:$FT$19,MATCH(GM$3,$FO$4:$FO$19,0)),$FW492=INDEX($FT$4:$FT$19,MATCH(GM$3,$FO$4:$FO$19,0))),$FW492+(0.000000001/60/24)&lt;INDEX($FU$4:$FU$19,MATCH(GM$3,$FO$4:$FO$19,0))),80,"")</f>
        <v/>
      </c>
      <c r="GN492" s="501">
        <f t="shared" si="180"/>
        <v>0</v>
      </c>
      <c r="GO492" s="505">
        <f t="shared" si="181"/>
        <v>0</v>
      </c>
    </row>
    <row r="493" spans="178:197" x14ac:dyDescent="0.25">
      <c r="FV493">
        <v>489</v>
      </c>
      <c r="FW493" s="181">
        <f t="shared" si="182"/>
        <v>0.33958333333333335</v>
      </c>
      <c r="FX493" s="501" t="str">
        <f t="shared" si="178"/>
        <v/>
      </c>
      <c r="FY493" s="501" t="str">
        <f t="shared" si="186"/>
        <v/>
      </c>
      <c r="FZ493" s="501" t="str">
        <f t="shared" si="186"/>
        <v/>
      </c>
      <c r="GA493" s="501" t="str">
        <f t="shared" si="186"/>
        <v/>
      </c>
      <c r="GB493" s="501" t="str">
        <f t="shared" si="186"/>
        <v/>
      </c>
      <c r="GC493" s="501" t="str">
        <f t="shared" si="186"/>
        <v/>
      </c>
      <c r="GD493" s="501" t="str">
        <f t="shared" si="184"/>
        <v/>
      </c>
      <c r="GE493" s="501" t="str">
        <f t="shared" si="186"/>
        <v/>
      </c>
      <c r="GF493" s="501" t="str">
        <f t="shared" si="186"/>
        <v/>
      </c>
      <c r="GG493" s="501" t="str">
        <f t="shared" si="186"/>
        <v/>
      </c>
      <c r="GH493" s="501" t="str">
        <f t="shared" si="186"/>
        <v/>
      </c>
      <c r="GI493" s="501" t="str">
        <f t="shared" si="186"/>
        <v/>
      </c>
      <c r="GJ493" s="501" t="str">
        <f t="shared" si="186"/>
        <v/>
      </c>
      <c r="GK493" s="501" t="str">
        <f t="shared" si="186"/>
        <v/>
      </c>
      <c r="GL493" s="501" t="str">
        <f t="shared" si="186"/>
        <v/>
      </c>
      <c r="GM493" s="501" t="str">
        <f t="shared" si="186"/>
        <v/>
      </c>
      <c r="GN493" s="501">
        <f t="shared" si="180"/>
        <v>0</v>
      </c>
      <c r="GO493" s="505">
        <f t="shared" si="181"/>
        <v>0</v>
      </c>
    </row>
    <row r="494" spans="178:197" x14ac:dyDescent="0.25">
      <c r="FV494">
        <v>490</v>
      </c>
      <c r="FW494" s="181">
        <f t="shared" si="182"/>
        <v>0.34027777777777779</v>
      </c>
      <c r="FX494" s="501" t="str">
        <f t="shared" si="178"/>
        <v/>
      </c>
      <c r="FY494" s="501" t="str">
        <f t="shared" si="186"/>
        <v/>
      </c>
      <c r="FZ494" s="501" t="str">
        <f t="shared" si="186"/>
        <v/>
      </c>
      <c r="GA494" s="501" t="str">
        <f t="shared" si="186"/>
        <v/>
      </c>
      <c r="GB494" s="501" t="str">
        <f t="shared" si="186"/>
        <v/>
      </c>
      <c r="GC494" s="501" t="str">
        <f t="shared" si="186"/>
        <v/>
      </c>
      <c r="GD494" s="501" t="str">
        <f t="shared" si="184"/>
        <v/>
      </c>
      <c r="GE494" s="501" t="str">
        <f t="shared" si="186"/>
        <v/>
      </c>
      <c r="GF494" s="501" t="str">
        <f t="shared" si="186"/>
        <v/>
      </c>
      <c r="GG494" s="501" t="str">
        <f t="shared" si="186"/>
        <v/>
      </c>
      <c r="GH494" s="501" t="str">
        <f t="shared" si="186"/>
        <v/>
      </c>
      <c r="GI494" s="501" t="str">
        <f t="shared" si="186"/>
        <v/>
      </c>
      <c r="GJ494" s="501" t="str">
        <f t="shared" si="186"/>
        <v/>
      </c>
      <c r="GK494" s="501" t="str">
        <f t="shared" si="186"/>
        <v/>
      </c>
      <c r="GL494" s="501" t="str">
        <f t="shared" si="186"/>
        <v/>
      </c>
      <c r="GM494" s="501" t="str">
        <f t="shared" si="186"/>
        <v/>
      </c>
      <c r="GN494" s="501">
        <f t="shared" si="180"/>
        <v>0</v>
      </c>
      <c r="GO494" s="505">
        <f t="shared" si="181"/>
        <v>0</v>
      </c>
    </row>
    <row r="495" spans="178:197" x14ac:dyDescent="0.25">
      <c r="FV495">
        <v>491</v>
      </c>
      <c r="FW495" s="181">
        <f t="shared" si="182"/>
        <v>0.34097222222222218</v>
      </c>
      <c r="FX495" s="501" t="str">
        <f t="shared" si="178"/>
        <v/>
      </c>
      <c r="FY495" s="501" t="str">
        <f t="shared" si="186"/>
        <v/>
      </c>
      <c r="FZ495" s="501" t="str">
        <f t="shared" si="186"/>
        <v/>
      </c>
      <c r="GA495" s="501" t="str">
        <f t="shared" si="186"/>
        <v/>
      </c>
      <c r="GB495" s="501" t="str">
        <f t="shared" si="186"/>
        <v/>
      </c>
      <c r="GC495" s="501" t="str">
        <f t="shared" si="186"/>
        <v/>
      </c>
      <c r="GD495" s="501" t="str">
        <f t="shared" si="184"/>
        <v/>
      </c>
      <c r="GE495" s="501" t="str">
        <f t="shared" si="186"/>
        <v/>
      </c>
      <c r="GF495" s="501" t="str">
        <f t="shared" si="186"/>
        <v/>
      </c>
      <c r="GG495" s="501" t="str">
        <f t="shared" si="186"/>
        <v/>
      </c>
      <c r="GH495" s="501" t="str">
        <f t="shared" si="186"/>
        <v/>
      </c>
      <c r="GI495" s="501" t="str">
        <f t="shared" si="186"/>
        <v/>
      </c>
      <c r="GJ495" s="501" t="str">
        <f t="shared" si="186"/>
        <v/>
      </c>
      <c r="GK495" s="501" t="str">
        <f t="shared" si="186"/>
        <v/>
      </c>
      <c r="GL495" s="501" t="str">
        <f t="shared" si="186"/>
        <v/>
      </c>
      <c r="GM495" s="501" t="str">
        <f t="shared" si="186"/>
        <v/>
      </c>
      <c r="GN495" s="501">
        <f t="shared" si="180"/>
        <v>0</v>
      </c>
      <c r="GO495" s="505">
        <f t="shared" si="181"/>
        <v>0</v>
      </c>
    </row>
    <row r="496" spans="178:197" x14ac:dyDescent="0.25">
      <c r="FV496">
        <v>492</v>
      </c>
      <c r="FW496" s="181">
        <f t="shared" si="182"/>
        <v>0.34166666666666667</v>
      </c>
      <c r="FX496" s="501" t="str">
        <f t="shared" si="178"/>
        <v/>
      </c>
      <c r="FY496" s="501" t="str">
        <f t="shared" si="186"/>
        <v/>
      </c>
      <c r="FZ496" s="501" t="str">
        <f t="shared" si="186"/>
        <v/>
      </c>
      <c r="GA496" s="501" t="str">
        <f t="shared" si="186"/>
        <v/>
      </c>
      <c r="GB496" s="501" t="str">
        <f t="shared" si="186"/>
        <v/>
      </c>
      <c r="GC496" s="501" t="str">
        <f t="shared" si="186"/>
        <v/>
      </c>
      <c r="GD496" s="501" t="str">
        <f t="shared" si="184"/>
        <v/>
      </c>
      <c r="GE496" s="501" t="str">
        <f t="shared" si="186"/>
        <v/>
      </c>
      <c r="GF496" s="501" t="str">
        <f t="shared" si="186"/>
        <v/>
      </c>
      <c r="GG496" s="501" t="str">
        <f t="shared" si="186"/>
        <v/>
      </c>
      <c r="GH496" s="501" t="str">
        <f t="shared" si="186"/>
        <v/>
      </c>
      <c r="GI496" s="501" t="str">
        <f t="shared" si="186"/>
        <v/>
      </c>
      <c r="GJ496" s="501" t="str">
        <f t="shared" si="186"/>
        <v/>
      </c>
      <c r="GK496" s="501" t="str">
        <f t="shared" si="186"/>
        <v/>
      </c>
      <c r="GL496" s="501" t="str">
        <f t="shared" si="186"/>
        <v/>
      </c>
      <c r="GM496" s="501" t="str">
        <f t="shared" si="186"/>
        <v/>
      </c>
      <c r="GN496" s="501">
        <f t="shared" si="180"/>
        <v>0</v>
      </c>
      <c r="GO496" s="505">
        <f t="shared" si="181"/>
        <v>0</v>
      </c>
    </row>
    <row r="497" spans="178:197" x14ac:dyDescent="0.25">
      <c r="FV497">
        <v>493</v>
      </c>
      <c r="FW497" s="181">
        <f t="shared" si="182"/>
        <v>0.34236111111111112</v>
      </c>
      <c r="FX497" s="501" t="str">
        <f t="shared" si="178"/>
        <v/>
      </c>
      <c r="FY497" s="501" t="str">
        <f t="shared" si="186"/>
        <v/>
      </c>
      <c r="FZ497" s="501" t="str">
        <f t="shared" si="186"/>
        <v/>
      </c>
      <c r="GA497" s="501" t="str">
        <f t="shared" si="186"/>
        <v/>
      </c>
      <c r="GB497" s="501" t="str">
        <f t="shared" si="186"/>
        <v/>
      </c>
      <c r="GC497" s="501" t="str">
        <f t="shared" si="186"/>
        <v/>
      </c>
      <c r="GD497" s="501" t="str">
        <f t="shared" si="184"/>
        <v/>
      </c>
      <c r="GE497" s="501" t="str">
        <f t="shared" si="186"/>
        <v/>
      </c>
      <c r="GF497" s="501" t="str">
        <f t="shared" si="186"/>
        <v/>
      </c>
      <c r="GG497" s="501" t="str">
        <f t="shared" si="186"/>
        <v/>
      </c>
      <c r="GH497" s="501" t="str">
        <f t="shared" si="186"/>
        <v/>
      </c>
      <c r="GI497" s="501" t="str">
        <f t="shared" si="186"/>
        <v/>
      </c>
      <c r="GJ497" s="501" t="str">
        <f t="shared" si="186"/>
        <v/>
      </c>
      <c r="GK497" s="501" t="str">
        <f t="shared" si="186"/>
        <v/>
      </c>
      <c r="GL497" s="501" t="str">
        <f t="shared" si="186"/>
        <v/>
      </c>
      <c r="GM497" s="501" t="str">
        <f t="shared" si="186"/>
        <v/>
      </c>
      <c r="GN497" s="501">
        <f t="shared" si="180"/>
        <v>0</v>
      </c>
      <c r="GO497" s="505">
        <f t="shared" si="181"/>
        <v>0</v>
      </c>
    </row>
    <row r="498" spans="178:197" x14ac:dyDescent="0.25">
      <c r="FV498">
        <v>494</v>
      </c>
      <c r="FW498" s="181">
        <f t="shared" si="182"/>
        <v>0.34305555555555556</v>
      </c>
      <c r="FX498" s="501" t="str">
        <f t="shared" si="178"/>
        <v/>
      </c>
      <c r="FY498" s="501" t="str">
        <f t="shared" si="186"/>
        <v/>
      </c>
      <c r="FZ498" s="501" t="str">
        <f t="shared" si="186"/>
        <v/>
      </c>
      <c r="GA498" s="501" t="str">
        <f t="shared" si="186"/>
        <v/>
      </c>
      <c r="GB498" s="501" t="str">
        <f t="shared" si="186"/>
        <v/>
      </c>
      <c r="GC498" s="501" t="str">
        <f t="shared" si="186"/>
        <v/>
      </c>
      <c r="GD498" s="501" t="str">
        <f t="shared" si="184"/>
        <v/>
      </c>
      <c r="GE498" s="501" t="str">
        <f t="shared" si="186"/>
        <v/>
      </c>
      <c r="GF498" s="501" t="str">
        <f t="shared" si="186"/>
        <v/>
      </c>
      <c r="GG498" s="501" t="str">
        <f t="shared" si="186"/>
        <v/>
      </c>
      <c r="GH498" s="501" t="str">
        <f t="shared" si="186"/>
        <v/>
      </c>
      <c r="GI498" s="501" t="str">
        <f t="shared" si="186"/>
        <v/>
      </c>
      <c r="GJ498" s="501" t="str">
        <f t="shared" si="186"/>
        <v/>
      </c>
      <c r="GK498" s="501" t="str">
        <f t="shared" si="186"/>
        <v/>
      </c>
      <c r="GL498" s="501" t="str">
        <f t="shared" si="186"/>
        <v/>
      </c>
      <c r="GM498" s="501" t="str">
        <f t="shared" si="186"/>
        <v/>
      </c>
      <c r="GN498" s="501">
        <f t="shared" si="180"/>
        <v>0</v>
      </c>
      <c r="GO498" s="505">
        <f t="shared" si="181"/>
        <v>0</v>
      </c>
    </row>
    <row r="499" spans="178:197" x14ac:dyDescent="0.25">
      <c r="FV499">
        <v>495</v>
      </c>
      <c r="FW499" s="181">
        <f t="shared" si="182"/>
        <v>0.34375</v>
      </c>
      <c r="FX499" s="501" t="str">
        <f t="shared" ref="FX499:FX562" si="187">IF(AND(OR($FW499&gt;INDEX($FT$4:$FT$19,MATCH(FX$3,$FO$4:$FO$19,0)),$FW499=INDEX($FT$4:$FT$19,MATCH(FX$3,$FO$4:$FO$19,0))),$FW499+(0.000000001/60/24)&lt;INDEX($FU$4:$FU$19,MATCH(FX$3,$FO$4:$FO$19,0))),80,"")</f>
        <v/>
      </c>
      <c r="FY499" s="501" t="str">
        <f t="shared" si="186"/>
        <v/>
      </c>
      <c r="FZ499" s="501" t="str">
        <f t="shared" si="186"/>
        <v/>
      </c>
      <c r="GA499" s="501" t="str">
        <f t="shared" si="186"/>
        <v/>
      </c>
      <c r="GB499" s="501" t="str">
        <f t="shared" si="186"/>
        <v/>
      </c>
      <c r="GC499" s="501" t="str">
        <f t="shared" si="186"/>
        <v/>
      </c>
      <c r="GD499" s="501" t="str">
        <f t="shared" si="184"/>
        <v/>
      </c>
      <c r="GE499" s="501" t="str">
        <f t="shared" si="186"/>
        <v/>
      </c>
      <c r="GF499" s="501" t="str">
        <f t="shared" si="186"/>
        <v/>
      </c>
      <c r="GG499" s="501" t="str">
        <f t="shared" si="186"/>
        <v/>
      </c>
      <c r="GH499" s="501" t="str">
        <f t="shared" si="186"/>
        <v/>
      </c>
      <c r="GI499" s="501" t="str">
        <f t="shared" si="186"/>
        <v/>
      </c>
      <c r="GJ499" s="501" t="str">
        <f t="shared" si="186"/>
        <v/>
      </c>
      <c r="GK499" s="501" t="str">
        <f t="shared" si="186"/>
        <v/>
      </c>
      <c r="GL499" s="501" t="str">
        <f t="shared" si="186"/>
        <v/>
      </c>
      <c r="GM499" s="501" t="str">
        <f t="shared" si="186"/>
        <v/>
      </c>
      <c r="GN499" s="501">
        <f t="shared" si="180"/>
        <v>0</v>
      </c>
      <c r="GO499" s="505">
        <f t="shared" si="181"/>
        <v>0</v>
      </c>
    </row>
    <row r="500" spans="178:197" x14ac:dyDescent="0.25">
      <c r="FV500">
        <v>496</v>
      </c>
      <c r="FW500" s="181">
        <f t="shared" si="182"/>
        <v>0.34444444444444444</v>
      </c>
      <c r="FX500" s="501" t="str">
        <f t="shared" si="187"/>
        <v/>
      </c>
      <c r="FY500" s="501" t="str">
        <f t="shared" si="186"/>
        <v/>
      </c>
      <c r="FZ500" s="501" t="str">
        <f t="shared" si="186"/>
        <v/>
      </c>
      <c r="GA500" s="501" t="str">
        <f t="shared" si="186"/>
        <v/>
      </c>
      <c r="GB500" s="501" t="str">
        <f t="shared" si="186"/>
        <v/>
      </c>
      <c r="GC500" s="501" t="str">
        <f t="shared" si="186"/>
        <v/>
      </c>
      <c r="GD500" s="501" t="str">
        <f t="shared" si="184"/>
        <v/>
      </c>
      <c r="GE500" s="501" t="str">
        <f t="shared" si="186"/>
        <v/>
      </c>
      <c r="GF500" s="501" t="str">
        <f t="shared" si="186"/>
        <v/>
      </c>
      <c r="GG500" s="501" t="str">
        <f t="shared" si="186"/>
        <v/>
      </c>
      <c r="GH500" s="501" t="str">
        <f t="shared" si="186"/>
        <v/>
      </c>
      <c r="GI500" s="501" t="str">
        <f t="shared" si="186"/>
        <v/>
      </c>
      <c r="GJ500" s="501" t="str">
        <f t="shared" si="186"/>
        <v/>
      </c>
      <c r="GK500" s="501" t="str">
        <f t="shared" si="186"/>
        <v/>
      </c>
      <c r="GL500" s="501" t="str">
        <f t="shared" si="186"/>
        <v/>
      </c>
      <c r="GM500" s="501" t="str">
        <f t="shared" si="186"/>
        <v/>
      </c>
      <c r="GN500" s="501">
        <f t="shared" si="180"/>
        <v>0</v>
      </c>
      <c r="GO500" s="505">
        <f t="shared" si="181"/>
        <v>0</v>
      </c>
    </row>
    <row r="501" spans="178:197" x14ac:dyDescent="0.25">
      <c r="FV501">
        <v>497</v>
      </c>
      <c r="FW501" s="181">
        <f t="shared" si="182"/>
        <v>0.34513888888888888</v>
      </c>
      <c r="FX501" s="501" t="str">
        <f t="shared" si="187"/>
        <v/>
      </c>
      <c r="FY501" s="501" t="str">
        <f t="shared" si="186"/>
        <v/>
      </c>
      <c r="FZ501" s="501" t="str">
        <f t="shared" si="186"/>
        <v/>
      </c>
      <c r="GA501" s="501" t="str">
        <f t="shared" si="186"/>
        <v/>
      </c>
      <c r="GB501" s="501" t="str">
        <f t="shared" si="186"/>
        <v/>
      </c>
      <c r="GC501" s="501" t="str">
        <f t="shared" si="186"/>
        <v/>
      </c>
      <c r="GD501" s="501" t="str">
        <f t="shared" si="184"/>
        <v/>
      </c>
      <c r="GE501" s="501" t="str">
        <f t="shared" si="186"/>
        <v/>
      </c>
      <c r="GF501" s="501" t="str">
        <f t="shared" si="186"/>
        <v/>
      </c>
      <c r="GG501" s="501" t="str">
        <f t="shared" si="186"/>
        <v/>
      </c>
      <c r="GH501" s="501" t="str">
        <f t="shared" si="186"/>
        <v/>
      </c>
      <c r="GI501" s="501" t="str">
        <f t="shared" si="186"/>
        <v/>
      </c>
      <c r="GJ501" s="501" t="str">
        <f t="shared" si="186"/>
        <v/>
      </c>
      <c r="GK501" s="501" t="str">
        <f t="shared" si="186"/>
        <v/>
      </c>
      <c r="GL501" s="501" t="str">
        <f t="shared" si="186"/>
        <v/>
      </c>
      <c r="GM501" s="501" t="str">
        <f t="shared" si="186"/>
        <v/>
      </c>
      <c r="GN501" s="501">
        <f t="shared" si="180"/>
        <v>0</v>
      </c>
      <c r="GO501" s="505">
        <f t="shared" si="181"/>
        <v>0</v>
      </c>
    </row>
    <row r="502" spans="178:197" x14ac:dyDescent="0.25">
      <c r="FV502">
        <v>498</v>
      </c>
      <c r="FW502" s="181">
        <f t="shared" si="182"/>
        <v>0.34583333333333333</v>
      </c>
      <c r="FX502" s="501" t="str">
        <f t="shared" si="187"/>
        <v/>
      </c>
      <c r="FY502" s="501" t="str">
        <f t="shared" si="186"/>
        <v/>
      </c>
      <c r="FZ502" s="501" t="str">
        <f t="shared" si="186"/>
        <v/>
      </c>
      <c r="GA502" s="501" t="str">
        <f t="shared" si="186"/>
        <v/>
      </c>
      <c r="GB502" s="501" t="str">
        <f t="shared" si="186"/>
        <v/>
      </c>
      <c r="GC502" s="501" t="str">
        <f t="shared" si="186"/>
        <v/>
      </c>
      <c r="GD502" s="501" t="str">
        <f t="shared" si="184"/>
        <v/>
      </c>
      <c r="GE502" s="501" t="str">
        <f t="shared" si="186"/>
        <v/>
      </c>
      <c r="GF502" s="501" t="str">
        <f t="shared" si="186"/>
        <v/>
      </c>
      <c r="GG502" s="501" t="str">
        <f t="shared" si="186"/>
        <v/>
      </c>
      <c r="GH502" s="501" t="str">
        <f t="shared" si="186"/>
        <v/>
      </c>
      <c r="GI502" s="501" t="str">
        <f t="shared" si="186"/>
        <v/>
      </c>
      <c r="GJ502" s="501" t="str">
        <f t="shared" si="186"/>
        <v/>
      </c>
      <c r="GK502" s="501" t="str">
        <f t="shared" si="186"/>
        <v/>
      </c>
      <c r="GL502" s="501" t="str">
        <f t="shared" si="186"/>
        <v/>
      </c>
      <c r="GM502" s="501" t="str">
        <f t="shared" si="186"/>
        <v/>
      </c>
      <c r="GN502" s="501">
        <f t="shared" si="180"/>
        <v>0</v>
      </c>
      <c r="GO502" s="505">
        <f t="shared" si="181"/>
        <v>0</v>
      </c>
    </row>
    <row r="503" spans="178:197" x14ac:dyDescent="0.25">
      <c r="FV503">
        <v>499</v>
      </c>
      <c r="FW503" s="181">
        <f t="shared" si="182"/>
        <v>0.34652777777777782</v>
      </c>
      <c r="FX503" s="501" t="str">
        <f t="shared" si="187"/>
        <v/>
      </c>
      <c r="FY503" s="501" t="str">
        <f t="shared" si="186"/>
        <v/>
      </c>
      <c r="FZ503" s="501" t="str">
        <f t="shared" si="186"/>
        <v/>
      </c>
      <c r="GA503" s="501" t="str">
        <f t="shared" si="186"/>
        <v/>
      </c>
      <c r="GB503" s="501" t="str">
        <f t="shared" si="186"/>
        <v/>
      </c>
      <c r="GC503" s="501" t="str">
        <f t="shared" si="186"/>
        <v/>
      </c>
      <c r="GD503" s="501" t="str">
        <f t="shared" si="184"/>
        <v/>
      </c>
      <c r="GE503" s="501" t="str">
        <f t="shared" si="186"/>
        <v/>
      </c>
      <c r="GF503" s="501" t="str">
        <f t="shared" si="186"/>
        <v/>
      </c>
      <c r="GG503" s="501" t="str">
        <f t="shared" si="186"/>
        <v/>
      </c>
      <c r="GH503" s="501" t="str">
        <f t="shared" si="186"/>
        <v/>
      </c>
      <c r="GI503" s="501" t="str">
        <f t="shared" si="186"/>
        <v/>
      </c>
      <c r="GJ503" s="501" t="str">
        <f t="shared" si="186"/>
        <v/>
      </c>
      <c r="GK503" s="501" t="str">
        <f t="shared" si="186"/>
        <v/>
      </c>
      <c r="GL503" s="501" t="str">
        <f t="shared" si="186"/>
        <v/>
      </c>
      <c r="GM503" s="501" t="str">
        <f t="shared" si="186"/>
        <v/>
      </c>
      <c r="GN503" s="501">
        <f t="shared" si="180"/>
        <v>0</v>
      </c>
      <c r="GO503" s="505">
        <f t="shared" si="181"/>
        <v>0</v>
      </c>
    </row>
    <row r="504" spans="178:197" x14ac:dyDescent="0.25">
      <c r="FV504">
        <v>500</v>
      </c>
      <c r="FW504" s="181">
        <f t="shared" si="182"/>
        <v>0.34722222222222221</v>
      </c>
      <c r="FX504" s="501" t="str">
        <f t="shared" si="187"/>
        <v/>
      </c>
      <c r="FY504" s="501" t="str">
        <f t="shared" si="186"/>
        <v/>
      </c>
      <c r="FZ504" s="501" t="str">
        <f t="shared" si="186"/>
        <v/>
      </c>
      <c r="GA504" s="501" t="str">
        <f t="shared" si="186"/>
        <v/>
      </c>
      <c r="GB504" s="501" t="str">
        <f t="shared" si="186"/>
        <v/>
      </c>
      <c r="GC504" s="501" t="str">
        <f t="shared" si="186"/>
        <v/>
      </c>
      <c r="GD504" s="501" t="str">
        <f t="shared" si="184"/>
        <v/>
      </c>
      <c r="GE504" s="501" t="str">
        <f t="shared" si="186"/>
        <v/>
      </c>
      <c r="GF504" s="501" t="str">
        <f t="shared" si="186"/>
        <v/>
      </c>
      <c r="GG504" s="501" t="str">
        <f t="shared" si="186"/>
        <v/>
      </c>
      <c r="GH504" s="501" t="str">
        <f t="shared" si="186"/>
        <v/>
      </c>
      <c r="GI504" s="501" t="str">
        <f t="shared" si="186"/>
        <v/>
      </c>
      <c r="GJ504" s="501" t="str">
        <f t="shared" si="186"/>
        <v/>
      </c>
      <c r="GK504" s="501" t="str">
        <f t="shared" si="186"/>
        <v/>
      </c>
      <c r="GL504" s="501" t="str">
        <f t="shared" si="186"/>
        <v/>
      </c>
      <c r="GM504" s="501" t="str">
        <f t="shared" si="186"/>
        <v/>
      </c>
      <c r="GN504" s="501">
        <f t="shared" si="180"/>
        <v>0</v>
      </c>
      <c r="GO504" s="505">
        <f t="shared" si="181"/>
        <v>0</v>
      </c>
    </row>
    <row r="505" spans="178:197" x14ac:dyDescent="0.25">
      <c r="FV505">
        <v>501</v>
      </c>
      <c r="FW505" s="181">
        <f t="shared" si="182"/>
        <v>0.34791666666666665</v>
      </c>
      <c r="FX505" s="501" t="str">
        <f t="shared" si="187"/>
        <v/>
      </c>
      <c r="FY505" s="501" t="str">
        <f t="shared" si="186"/>
        <v/>
      </c>
      <c r="FZ505" s="501" t="str">
        <f t="shared" si="186"/>
        <v/>
      </c>
      <c r="GA505" s="501" t="str">
        <f t="shared" si="186"/>
        <v/>
      </c>
      <c r="GB505" s="501" t="str">
        <f t="shared" si="186"/>
        <v/>
      </c>
      <c r="GC505" s="501" t="str">
        <f t="shared" si="186"/>
        <v/>
      </c>
      <c r="GD505" s="501" t="str">
        <f t="shared" si="184"/>
        <v/>
      </c>
      <c r="GE505" s="501" t="str">
        <f t="shared" si="186"/>
        <v/>
      </c>
      <c r="GF505" s="501" t="str">
        <f t="shared" si="186"/>
        <v/>
      </c>
      <c r="GG505" s="501" t="str">
        <f t="shared" si="186"/>
        <v/>
      </c>
      <c r="GH505" s="501" t="str">
        <f t="shared" si="186"/>
        <v/>
      </c>
      <c r="GI505" s="501" t="str">
        <f t="shared" si="186"/>
        <v/>
      </c>
      <c r="GJ505" s="501" t="str">
        <f t="shared" si="186"/>
        <v/>
      </c>
      <c r="GK505" s="501" t="str">
        <f t="shared" si="186"/>
        <v/>
      </c>
      <c r="GL505" s="501" t="str">
        <f t="shared" si="186"/>
        <v/>
      </c>
      <c r="GM505" s="501" t="str">
        <f t="shared" si="186"/>
        <v/>
      </c>
      <c r="GN505" s="501">
        <f t="shared" si="180"/>
        <v>0</v>
      </c>
      <c r="GO505" s="505">
        <f t="shared" si="181"/>
        <v>0</v>
      </c>
    </row>
    <row r="506" spans="178:197" x14ac:dyDescent="0.25">
      <c r="FV506">
        <v>502</v>
      </c>
      <c r="FW506" s="181">
        <f t="shared" si="182"/>
        <v>0.34861111111111115</v>
      </c>
      <c r="FX506" s="501" t="str">
        <f t="shared" si="187"/>
        <v/>
      </c>
      <c r="FY506" s="501" t="str">
        <f t="shared" si="186"/>
        <v/>
      </c>
      <c r="FZ506" s="501" t="str">
        <f t="shared" si="186"/>
        <v/>
      </c>
      <c r="GA506" s="501" t="str">
        <f t="shared" si="186"/>
        <v/>
      </c>
      <c r="GB506" s="501" t="str">
        <f t="shared" si="186"/>
        <v/>
      </c>
      <c r="GC506" s="501" t="str">
        <f t="shared" si="186"/>
        <v/>
      </c>
      <c r="GD506" s="501" t="str">
        <f t="shared" si="184"/>
        <v/>
      </c>
      <c r="GE506" s="501" t="str">
        <f t="shared" si="186"/>
        <v/>
      </c>
      <c r="GF506" s="501" t="str">
        <f t="shared" si="186"/>
        <v/>
      </c>
      <c r="GG506" s="501" t="str">
        <f t="shared" si="186"/>
        <v/>
      </c>
      <c r="GH506" s="501" t="str">
        <f t="shared" si="186"/>
        <v/>
      </c>
      <c r="GI506" s="501" t="str">
        <f t="shared" si="186"/>
        <v/>
      </c>
      <c r="GJ506" s="501" t="str">
        <f t="shared" si="186"/>
        <v/>
      </c>
      <c r="GK506" s="501" t="str">
        <f t="shared" si="186"/>
        <v/>
      </c>
      <c r="GL506" s="501" t="str">
        <f t="shared" si="186"/>
        <v/>
      </c>
      <c r="GM506" s="501" t="str">
        <f t="shared" si="186"/>
        <v/>
      </c>
      <c r="GN506" s="501">
        <f t="shared" si="180"/>
        <v>0</v>
      </c>
      <c r="GO506" s="505">
        <f t="shared" si="181"/>
        <v>0</v>
      </c>
    </row>
    <row r="507" spans="178:197" x14ac:dyDescent="0.25">
      <c r="FV507">
        <v>503</v>
      </c>
      <c r="FW507" s="181">
        <f t="shared" si="182"/>
        <v>0.34930555555555554</v>
      </c>
      <c r="FX507" s="501" t="str">
        <f t="shared" si="187"/>
        <v/>
      </c>
      <c r="FY507" s="501" t="str">
        <f t="shared" si="186"/>
        <v/>
      </c>
      <c r="FZ507" s="501" t="str">
        <f t="shared" si="186"/>
        <v/>
      </c>
      <c r="GA507" s="501" t="str">
        <f t="shared" si="186"/>
        <v/>
      </c>
      <c r="GB507" s="501" t="str">
        <f t="shared" si="186"/>
        <v/>
      </c>
      <c r="GC507" s="501" t="str">
        <f t="shared" si="186"/>
        <v/>
      </c>
      <c r="GD507" s="501" t="str">
        <f t="shared" si="184"/>
        <v/>
      </c>
      <c r="GE507" s="501" t="str">
        <f t="shared" si="186"/>
        <v/>
      </c>
      <c r="GF507" s="501" t="str">
        <f t="shared" si="186"/>
        <v/>
      </c>
      <c r="GG507" s="501" t="str">
        <f t="shared" si="186"/>
        <v/>
      </c>
      <c r="GH507" s="501" t="str">
        <f t="shared" si="186"/>
        <v/>
      </c>
      <c r="GI507" s="501" t="str">
        <f t="shared" si="186"/>
        <v/>
      </c>
      <c r="GJ507" s="501" t="str">
        <f t="shared" si="186"/>
        <v/>
      </c>
      <c r="GK507" s="501" t="str">
        <f t="shared" si="186"/>
        <v/>
      </c>
      <c r="GL507" s="501" t="str">
        <f t="shared" si="186"/>
        <v/>
      </c>
      <c r="GM507" s="501" t="str">
        <f t="shared" si="186"/>
        <v/>
      </c>
      <c r="GN507" s="501">
        <f t="shared" si="180"/>
        <v>0</v>
      </c>
      <c r="GO507" s="505">
        <f t="shared" si="181"/>
        <v>0</v>
      </c>
    </row>
    <row r="508" spans="178:197" x14ac:dyDescent="0.25">
      <c r="FV508">
        <v>504</v>
      </c>
      <c r="FW508" s="181">
        <f t="shared" si="182"/>
        <v>0.35</v>
      </c>
      <c r="FX508" s="501" t="str">
        <f t="shared" si="187"/>
        <v/>
      </c>
      <c r="FY508" s="501" t="str">
        <f t="shared" si="186"/>
        <v/>
      </c>
      <c r="FZ508" s="501" t="str">
        <f t="shared" si="186"/>
        <v/>
      </c>
      <c r="GA508" s="501" t="str">
        <f t="shared" si="186"/>
        <v/>
      </c>
      <c r="GB508" s="501" t="str">
        <f t="shared" si="186"/>
        <v/>
      </c>
      <c r="GC508" s="501" t="str">
        <f t="shared" si="186"/>
        <v/>
      </c>
      <c r="GD508" s="501" t="str">
        <f t="shared" si="184"/>
        <v/>
      </c>
      <c r="GE508" s="501" t="str">
        <f t="shared" si="186"/>
        <v/>
      </c>
      <c r="GF508" s="501" t="str">
        <f t="shared" si="186"/>
        <v/>
      </c>
      <c r="GG508" s="501" t="str">
        <f t="shared" si="186"/>
        <v/>
      </c>
      <c r="GH508" s="501" t="str">
        <f t="shared" si="186"/>
        <v/>
      </c>
      <c r="GI508" s="501" t="str">
        <f t="shared" si="186"/>
        <v/>
      </c>
      <c r="GJ508" s="501" t="str">
        <f t="shared" si="186"/>
        <v/>
      </c>
      <c r="GK508" s="501" t="str">
        <f t="shared" si="186"/>
        <v/>
      </c>
      <c r="GL508" s="501" t="str">
        <f t="shared" si="186"/>
        <v/>
      </c>
      <c r="GM508" s="501" t="str">
        <f t="shared" si="186"/>
        <v/>
      </c>
      <c r="GN508" s="501">
        <f t="shared" si="180"/>
        <v>0</v>
      </c>
      <c r="GO508" s="505">
        <f t="shared" si="181"/>
        <v>0</v>
      </c>
    </row>
    <row r="509" spans="178:197" x14ac:dyDescent="0.25">
      <c r="FV509">
        <v>505</v>
      </c>
      <c r="FW509" s="181">
        <f t="shared" si="182"/>
        <v>0.35069444444444448</v>
      </c>
      <c r="FX509" s="501" t="str">
        <f t="shared" si="187"/>
        <v/>
      </c>
      <c r="FY509" s="501" t="str">
        <f t="shared" si="186"/>
        <v/>
      </c>
      <c r="FZ509" s="501" t="str">
        <f t="shared" si="186"/>
        <v/>
      </c>
      <c r="GA509" s="501" t="str">
        <f t="shared" si="186"/>
        <v/>
      </c>
      <c r="GB509" s="501" t="str">
        <f t="shared" si="186"/>
        <v/>
      </c>
      <c r="GC509" s="501" t="str">
        <f t="shared" si="186"/>
        <v/>
      </c>
      <c r="GD509" s="501" t="str">
        <f t="shared" si="184"/>
        <v/>
      </c>
      <c r="GE509" s="501" t="str">
        <f t="shared" si="186"/>
        <v/>
      </c>
      <c r="GF509" s="501" t="str">
        <f t="shared" si="186"/>
        <v/>
      </c>
      <c r="GG509" s="501" t="str">
        <f t="shared" si="186"/>
        <v/>
      </c>
      <c r="GH509" s="501" t="str">
        <f t="shared" si="186"/>
        <v/>
      </c>
      <c r="GI509" s="501" t="str">
        <f t="shared" si="186"/>
        <v/>
      </c>
      <c r="GJ509" s="501" t="str">
        <f t="shared" si="186"/>
        <v/>
      </c>
      <c r="GK509" s="501" t="str">
        <f t="shared" si="186"/>
        <v/>
      </c>
      <c r="GL509" s="501" t="str">
        <f t="shared" si="186"/>
        <v/>
      </c>
      <c r="GM509" s="501" t="str">
        <f t="shared" ref="FY509:GM526" si="188">IF(AND(OR($FW509&gt;INDEX($FT$4:$FT$19,MATCH(GM$3,$FO$4:$FO$19,0)),$FW509=INDEX($FT$4:$FT$19,MATCH(GM$3,$FO$4:$FO$19,0))),$FW509+(0.000000001/60/24)&lt;INDEX($FU$4:$FU$19,MATCH(GM$3,$FO$4:$FO$19,0))),80,"")</f>
        <v/>
      </c>
      <c r="GN509" s="501">
        <f t="shared" si="180"/>
        <v>0</v>
      </c>
      <c r="GO509" s="505">
        <f t="shared" si="181"/>
        <v>0</v>
      </c>
    </row>
    <row r="510" spans="178:197" x14ac:dyDescent="0.25">
      <c r="FV510">
        <v>506</v>
      </c>
      <c r="FW510" s="181">
        <f t="shared" si="182"/>
        <v>0.35138888888888886</v>
      </c>
      <c r="FX510" s="501" t="str">
        <f t="shared" si="187"/>
        <v/>
      </c>
      <c r="FY510" s="501" t="str">
        <f t="shared" si="188"/>
        <v/>
      </c>
      <c r="FZ510" s="501" t="str">
        <f t="shared" si="188"/>
        <v/>
      </c>
      <c r="GA510" s="501" t="str">
        <f t="shared" si="188"/>
        <v/>
      </c>
      <c r="GB510" s="501" t="str">
        <f t="shared" si="188"/>
        <v/>
      </c>
      <c r="GC510" s="501" t="str">
        <f t="shared" si="188"/>
        <v/>
      </c>
      <c r="GD510" s="501" t="str">
        <f t="shared" si="184"/>
        <v/>
      </c>
      <c r="GE510" s="501" t="str">
        <f t="shared" si="188"/>
        <v/>
      </c>
      <c r="GF510" s="501" t="str">
        <f t="shared" si="188"/>
        <v/>
      </c>
      <c r="GG510" s="501" t="str">
        <f t="shared" si="188"/>
        <v/>
      </c>
      <c r="GH510" s="501" t="str">
        <f t="shared" si="188"/>
        <v/>
      </c>
      <c r="GI510" s="501" t="str">
        <f t="shared" si="188"/>
        <v/>
      </c>
      <c r="GJ510" s="501" t="str">
        <f t="shared" si="188"/>
        <v/>
      </c>
      <c r="GK510" s="501" t="str">
        <f t="shared" si="188"/>
        <v/>
      </c>
      <c r="GL510" s="501" t="str">
        <f t="shared" si="188"/>
        <v/>
      </c>
      <c r="GM510" s="501" t="str">
        <f t="shared" si="188"/>
        <v/>
      </c>
      <c r="GN510" s="501">
        <f t="shared" si="180"/>
        <v>0</v>
      </c>
      <c r="GO510" s="505">
        <f t="shared" si="181"/>
        <v>0</v>
      </c>
    </row>
    <row r="511" spans="178:197" x14ac:dyDescent="0.25">
      <c r="FV511">
        <v>507</v>
      </c>
      <c r="FW511" s="181">
        <f t="shared" si="182"/>
        <v>0.35208333333333336</v>
      </c>
      <c r="FX511" s="501" t="str">
        <f t="shared" si="187"/>
        <v/>
      </c>
      <c r="FY511" s="501" t="str">
        <f t="shared" si="188"/>
        <v/>
      </c>
      <c r="FZ511" s="501" t="str">
        <f t="shared" si="188"/>
        <v/>
      </c>
      <c r="GA511" s="501" t="str">
        <f t="shared" si="188"/>
        <v/>
      </c>
      <c r="GB511" s="501" t="str">
        <f t="shared" si="188"/>
        <v/>
      </c>
      <c r="GC511" s="501" t="str">
        <f t="shared" si="188"/>
        <v/>
      </c>
      <c r="GD511" s="501" t="str">
        <f t="shared" si="184"/>
        <v/>
      </c>
      <c r="GE511" s="501" t="str">
        <f t="shared" si="188"/>
        <v/>
      </c>
      <c r="GF511" s="501" t="str">
        <f t="shared" si="188"/>
        <v/>
      </c>
      <c r="GG511" s="501" t="str">
        <f t="shared" si="188"/>
        <v/>
      </c>
      <c r="GH511" s="501" t="str">
        <f t="shared" si="188"/>
        <v/>
      </c>
      <c r="GI511" s="501" t="str">
        <f t="shared" si="188"/>
        <v/>
      </c>
      <c r="GJ511" s="501" t="str">
        <f t="shared" si="188"/>
        <v/>
      </c>
      <c r="GK511" s="501" t="str">
        <f t="shared" si="188"/>
        <v/>
      </c>
      <c r="GL511" s="501" t="str">
        <f t="shared" si="188"/>
        <v/>
      </c>
      <c r="GM511" s="501" t="str">
        <f t="shared" si="188"/>
        <v/>
      </c>
      <c r="GN511" s="501">
        <f t="shared" si="180"/>
        <v>0</v>
      </c>
      <c r="GO511" s="505">
        <f t="shared" si="181"/>
        <v>0</v>
      </c>
    </row>
    <row r="512" spans="178:197" x14ac:dyDescent="0.25">
      <c r="FV512">
        <v>508</v>
      </c>
      <c r="FW512" s="181">
        <f t="shared" si="182"/>
        <v>0.3527777777777778</v>
      </c>
      <c r="FX512" s="501" t="str">
        <f t="shared" si="187"/>
        <v/>
      </c>
      <c r="FY512" s="501" t="str">
        <f t="shared" si="188"/>
        <v/>
      </c>
      <c r="FZ512" s="501" t="str">
        <f t="shared" si="188"/>
        <v/>
      </c>
      <c r="GA512" s="501" t="str">
        <f t="shared" si="188"/>
        <v/>
      </c>
      <c r="GB512" s="501" t="str">
        <f t="shared" si="188"/>
        <v/>
      </c>
      <c r="GC512" s="501" t="str">
        <f t="shared" si="188"/>
        <v/>
      </c>
      <c r="GD512" s="501" t="str">
        <f t="shared" si="184"/>
        <v/>
      </c>
      <c r="GE512" s="501" t="str">
        <f t="shared" si="188"/>
        <v/>
      </c>
      <c r="GF512" s="501" t="str">
        <f t="shared" si="188"/>
        <v/>
      </c>
      <c r="GG512" s="501" t="str">
        <f t="shared" si="188"/>
        <v/>
      </c>
      <c r="GH512" s="501" t="str">
        <f t="shared" si="188"/>
        <v/>
      </c>
      <c r="GI512" s="501" t="str">
        <f t="shared" si="188"/>
        <v/>
      </c>
      <c r="GJ512" s="501" t="str">
        <f t="shared" si="188"/>
        <v/>
      </c>
      <c r="GK512" s="501" t="str">
        <f t="shared" si="188"/>
        <v/>
      </c>
      <c r="GL512" s="501" t="str">
        <f t="shared" si="188"/>
        <v/>
      </c>
      <c r="GM512" s="501" t="str">
        <f t="shared" si="188"/>
        <v/>
      </c>
      <c r="GN512" s="501">
        <f t="shared" si="180"/>
        <v>0</v>
      </c>
      <c r="GO512" s="505">
        <f t="shared" si="181"/>
        <v>0</v>
      </c>
    </row>
    <row r="513" spans="178:197" x14ac:dyDescent="0.25">
      <c r="FV513">
        <v>509</v>
      </c>
      <c r="FW513" s="181">
        <f t="shared" si="182"/>
        <v>0.35347222222222219</v>
      </c>
      <c r="FX513" s="501" t="str">
        <f t="shared" si="187"/>
        <v/>
      </c>
      <c r="FY513" s="501" t="str">
        <f t="shared" si="188"/>
        <v/>
      </c>
      <c r="FZ513" s="501" t="str">
        <f t="shared" si="188"/>
        <v/>
      </c>
      <c r="GA513" s="501" t="str">
        <f t="shared" si="188"/>
        <v/>
      </c>
      <c r="GB513" s="501" t="str">
        <f t="shared" si="188"/>
        <v/>
      </c>
      <c r="GC513" s="501" t="str">
        <f t="shared" si="188"/>
        <v/>
      </c>
      <c r="GD513" s="501" t="str">
        <f t="shared" si="184"/>
        <v/>
      </c>
      <c r="GE513" s="501" t="str">
        <f t="shared" si="188"/>
        <v/>
      </c>
      <c r="GF513" s="501" t="str">
        <f t="shared" si="188"/>
        <v/>
      </c>
      <c r="GG513" s="501" t="str">
        <f t="shared" si="188"/>
        <v/>
      </c>
      <c r="GH513" s="501" t="str">
        <f t="shared" si="188"/>
        <v/>
      </c>
      <c r="GI513" s="501" t="str">
        <f t="shared" si="188"/>
        <v/>
      </c>
      <c r="GJ513" s="501" t="str">
        <f t="shared" si="188"/>
        <v/>
      </c>
      <c r="GK513" s="501" t="str">
        <f t="shared" si="188"/>
        <v/>
      </c>
      <c r="GL513" s="501" t="str">
        <f t="shared" si="188"/>
        <v/>
      </c>
      <c r="GM513" s="501" t="str">
        <f t="shared" si="188"/>
        <v/>
      </c>
      <c r="GN513" s="501">
        <f t="shared" si="180"/>
        <v>0</v>
      </c>
      <c r="GO513" s="505">
        <f t="shared" si="181"/>
        <v>0</v>
      </c>
    </row>
    <row r="514" spans="178:197" x14ac:dyDescent="0.25">
      <c r="FV514">
        <v>510</v>
      </c>
      <c r="FW514" s="181">
        <f t="shared" si="182"/>
        <v>0.35416666666666669</v>
      </c>
      <c r="FX514" s="501" t="str">
        <f t="shared" si="187"/>
        <v/>
      </c>
      <c r="FY514" s="501" t="str">
        <f t="shared" si="188"/>
        <v/>
      </c>
      <c r="FZ514" s="501" t="str">
        <f t="shared" si="188"/>
        <v/>
      </c>
      <c r="GA514" s="501" t="str">
        <f t="shared" si="188"/>
        <v/>
      </c>
      <c r="GB514" s="501" t="str">
        <f t="shared" si="188"/>
        <v/>
      </c>
      <c r="GC514" s="501" t="str">
        <f t="shared" si="188"/>
        <v/>
      </c>
      <c r="GD514" s="501" t="str">
        <f t="shared" si="184"/>
        <v/>
      </c>
      <c r="GE514" s="501" t="str">
        <f t="shared" si="188"/>
        <v/>
      </c>
      <c r="GF514" s="501" t="str">
        <f t="shared" si="188"/>
        <v/>
      </c>
      <c r="GG514" s="501" t="str">
        <f t="shared" si="188"/>
        <v/>
      </c>
      <c r="GH514" s="501" t="str">
        <f t="shared" si="188"/>
        <v/>
      </c>
      <c r="GI514" s="501" t="str">
        <f t="shared" si="188"/>
        <v/>
      </c>
      <c r="GJ514" s="501" t="str">
        <f t="shared" si="188"/>
        <v/>
      </c>
      <c r="GK514" s="501" t="str">
        <f t="shared" si="188"/>
        <v/>
      </c>
      <c r="GL514" s="501" t="str">
        <f t="shared" si="188"/>
        <v/>
      </c>
      <c r="GM514" s="501" t="str">
        <f t="shared" si="188"/>
        <v/>
      </c>
      <c r="GN514" s="501">
        <f t="shared" si="180"/>
        <v>0</v>
      </c>
      <c r="GO514" s="505">
        <f t="shared" si="181"/>
        <v>0</v>
      </c>
    </row>
    <row r="515" spans="178:197" x14ac:dyDescent="0.25">
      <c r="FV515">
        <v>511</v>
      </c>
      <c r="FW515" s="181">
        <f t="shared" si="182"/>
        <v>0.35486111111111113</v>
      </c>
      <c r="FX515" s="501" t="str">
        <f t="shared" si="187"/>
        <v/>
      </c>
      <c r="FY515" s="501" t="str">
        <f t="shared" si="188"/>
        <v/>
      </c>
      <c r="FZ515" s="501" t="str">
        <f t="shared" si="188"/>
        <v/>
      </c>
      <c r="GA515" s="501" t="str">
        <f t="shared" si="188"/>
        <v/>
      </c>
      <c r="GB515" s="501" t="str">
        <f t="shared" si="188"/>
        <v/>
      </c>
      <c r="GC515" s="501" t="str">
        <f t="shared" si="188"/>
        <v/>
      </c>
      <c r="GD515" s="501" t="str">
        <f t="shared" si="184"/>
        <v/>
      </c>
      <c r="GE515" s="501" t="str">
        <f t="shared" si="188"/>
        <v/>
      </c>
      <c r="GF515" s="501" t="str">
        <f t="shared" si="188"/>
        <v/>
      </c>
      <c r="GG515" s="501" t="str">
        <f t="shared" si="188"/>
        <v/>
      </c>
      <c r="GH515" s="501" t="str">
        <f t="shared" si="188"/>
        <v/>
      </c>
      <c r="GI515" s="501" t="str">
        <f t="shared" si="188"/>
        <v/>
      </c>
      <c r="GJ515" s="501" t="str">
        <f t="shared" si="188"/>
        <v/>
      </c>
      <c r="GK515" s="501" t="str">
        <f t="shared" si="188"/>
        <v/>
      </c>
      <c r="GL515" s="501" t="str">
        <f t="shared" si="188"/>
        <v/>
      </c>
      <c r="GM515" s="501" t="str">
        <f t="shared" si="188"/>
        <v/>
      </c>
      <c r="GN515" s="501">
        <f t="shared" si="180"/>
        <v>0</v>
      </c>
      <c r="GO515" s="505">
        <f t="shared" si="181"/>
        <v>0</v>
      </c>
    </row>
    <row r="516" spans="178:197" x14ac:dyDescent="0.25">
      <c r="FV516">
        <v>512</v>
      </c>
      <c r="FW516" s="181">
        <f t="shared" si="182"/>
        <v>0.35555555555555551</v>
      </c>
      <c r="FX516" s="501" t="str">
        <f t="shared" si="187"/>
        <v/>
      </c>
      <c r="FY516" s="501" t="str">
        <f t="shared" si="188"/>
        <v/>
      </c>
      <c r="FZ516" s="501" t="str">
        <f t="shared" si="188"/>
        <v/>
      </c>
      <c r="GA516" s="501" t="str">
        <f t="shared" si="188"/>
        <v/>
      </c>
      <c r="GB516" s="501" t="str">
        <f t="shared" si="188"/>
        <v/>
      </c>
      <c r="GC516" s="501" t="str">
        <f t="shared" si="188"/>
        <v/>
      </c>
      <c r="GD516" s="501" t="str">
        <f t="shared" si="184"/>
        <v/>
      </c>
      <c r="GE516" s="501" t="str">
        <f t="shared" si="188"/>
        <v/>
      </c>
      <c r="GF516" s="501" t="str">
        <f t="shared" si="188"/>
        <v/>
      </c>
      <c r="GG516" s="501" t="str">
        <f t="shared" si="188"/>
        <v/>
      </c>
      <c r="GH516" s="501" t="str">
        <f t="shared" si="188"/>
        <v/>
      </c>
      <c r="GI516" s="501" t="str">
        <f t="shared" si="188"/>
        <v/>
      </c>
      <c r="GJ516" s="501" t="str">
        <f t="shared" si="188"/>
        <v/>
      </c>
      <c r="GK516" s="501" t="str">
        <f t="shared" si="188"/>
        <v/>
      </c>
      <c r="GL516" s="501" t="str">
        <f t="shared" si="188"/>
        <v/>
      </c>
      <c r="GM516" s="501" t="str">
        <f t="shared" si="188"/>
        <v/>
      </c>
      <c r="GN516" s="501">
        <f t="shared" si="180"/>
        <v>0</v>
      </c>
      <c r="GO516" s="505">
        <f t="shared" si="181"/>
        <v>0</v>
      </c>
    </row>
    <row r="517" spans="178:197" x14ac:dyDescent="0.25">
      <c r="FV517">
        <v>513</v>
      </c>
      <c r="FW517" s="181">
        <f t="shared" si="182"/>
        <v>0.35625000000000001</v>
      </c>
      <c r="FX517" s="501" t="str">
        <f t="shared" si="187"/>
        <v/>
      </c>
      <c r="FY517" s="501" t="str">
        <f t="shared" si="188"/>
        <v/>
      </c>
      <c r="FZ517" s="501" t="str">
        <f t="shared" si="188"/>
        <v/>
      </c>
      <c r="GA517" s="501" t="str">
        <f t="shared" si="188"/>
        <v/>
      </c>
      <c r="GB517" s="501" t="str">
        <f t="shared" si="188"/>
        <v/>
      </c>
      <c r="GC517" s="501" t="str">
        <f t="shared" si="188"/>
        <v/>
      </c>
      <c r="GD517" s="501" t="str">
        <f t="shared" si="184"/>
        <v/>
      </c>
      <c r="GE517" s="501" t="str">
        <f t="shared" si="188"/>
        <v/>
      </c>
      <c r="GF517" s="501" t="str">
        <f t="shared" si="188"/>
        <v/>
      </c>
      <c r="GG517" s="501" t="str">
        <f t="shared" si="188"/>
        <v/>
      </c>
      <c r="GH517" s="501" t="str">
        <f t="shared" si="188"/>
        <v/>
      </c>
      <c r="GI517" s="501" t="str">
        <f t="shared" si="188"/>
        <v/>
      </c>
      <c r="GJ517" s="501" t="str">
        <f t="shared" si="188"/>
        <v/>
      </c>
      <c r="GK517" s="501" t="str">
        <f t="shared" si="188"/>
        <v/>
      </c>
      <c r="GL517" s="501" t="str">
        <f t="shared" si="188"/>
        <v/>
      </c>
      <c r="GM517" s="501" t="str">
        <f t="shared" si="188"/>
        <v/>
      </c>
      <c r="GN517" s="501">
        <f t="shared" ref="GN517:GN580" si="189">SUM(FX517:GM517)</f>
        <v>0</v>
      </c>
      <c r="GO517" s="505">
        <f t="shared" ref="GO517:GO580" si="190">GN517/60</f>
        <v>0</v>
      </c>
    </row>
    <row r="518" spans="178:197" x14ac:dyDescent="0.25">
      <c r="FV518">
        <v>514</v>
      </c>
      <c r="FW518" s="181">
        <f t="shared" ref="FW518:FW581" si="191">$FW$4+(FV518/24/60)</f>
        <v>0.35694444444444445</v>
      </c>
      <c r="FX518" s="501" t="str">
        <f t="shared" si="187"/>
        <v/>
      </c>
      <c r="FY518" s="501" t="str">
        <f t="shared" si="188"/>
        <v/>
      </c>
      <c r="FZ518" s="501" t="str">
        <f t="shared" si="188"/>
        <v/>
      </c>
      <c r="GA518" s="501" t="str">
        <f t="shared" si="188"/>
        <v/>
      </c>
      <c r="GB518" s="501" t="str">
        <f t="shared" si="188"/>
        <v/>
      </c>
      <c r="GC518" s="501" t="str">
        <f t="shared" si="188"/>
        <v/>
      </c>
      <c r="GD518" s="501" t="str">
        <f t="shared" si="184"/>
        <v/>
      </c>
      <c r="GE518" s="501" t="str">
        <f t="shared" si="188"/>
        <v/>
      </c>
      <c r="GF518" s="501" t="str">
        <f t="shared" si="188"/>
        <v/>
      </c>
      <c r="GG518" s="501" t="str">
        <f t="shared" si="188"/>
        <v/>
      </c>
      <c r="GH518" s="501" t="str">
        <f t="shared" si="188"/>
        <v/>
      </c>
      <c r="GI518" s="501" t="str">
        <f t="shared" si="188"/>
        <v/>
      </c>
      <c r="GJ518" s="501" t="str">
        <f t="shared" si="188"/>
        <v/>
      </c>
      <c r="GK518" s="501" t="str">
        <f t="shared" si="188"/>
        <v/>
      </c>
      <c r="GL518" s="501" t="str">
        <f t="shared" si="188"/>
        <v/>
      </c>
      <c r="GM518" s="501" t="str">
        <f t="shared" si="188"/>
        <v/>
      </c>
      <c r="GN518" s="501">
        <f t="shared" si="189"/>
        <v>0</v>
      </c>
      <c r="GO518" s="505">
        <f t="shared" si="190"/>
        <v>0</v>
      </c>
    </row>
    <row r="519" spans="178:197" x14ac:dyDescent="0.25">
      <c r="FV519">
        <v>515</v>
      </c>
      <c r="FW519" s="181">
        <f t="shared" si="191"/>
        <v>0.3576388888888889</v>
      </c>
      <c r="FX519" s="501" t="str">
        <f t="shared" si="187"/>
        <v/>
      </c>
      <c r="FY519" s="501" t="str">
        <f t="shared" si="188"/>
        <v/>
      </c>
      <c r="FZ519" s="501" t="str">
        <f t="shared" si="188"/>
        <v/>
      </c>
      <c r="GA519" s="501" t="str">
        <f t="shared" si="188"/>
        <v/>
      </c>
      <c r="GB519" s="501" t="str">
        <f t="shared" si="188"/>
        <v/>
      </c>
      <c r="GC519" s="501" t="str">
        <f t="shared" si="188"/>
        <v/>
      </c>
      <c r="GD519" s="501" t="str">
        <f t="shared" si="184"/>
        <v/>
      </c>
      <c r="GE519" s="501" t="str">
        <f t="shared" si="188"/>
        <v/>
      </c>
      <c r="GF519" s="501" t="str">
        <f t="shared" si="188"/>
        <v/>
      </c>
      <c r="GG519" s="501" t="str">
        <f t="shared" si="188"/>
        <v/>
      </c>
      <c r="GH519" s="501" t="str">
        <f t="shared" si="188"/>
        <v/>
      </c>
      <c r="GI519" s="501" t="str">
        <f t="shared" si="188"/>
        <v/>
      </c>
      <c r="GJ519" s="501" t="str">
        <f t="shared" si="188"/>
        <v/>
      </c>
      <c r="GK519" s="501" t="str">
        <f t="shared" si="188"/>
        <v/>
      </c>
      <c r="GL519" s="501" t="str">
        <f t="shared" si="188"/>
        <v/>
      </c>
      <c r="GM519" s="501" t="str">
        <f t="shared" si="188"/>
        <v/>
      </c>
      <c r="GN519" s="501">
        <f t="shared" si="189"/>
        <v>0</v>
      </c>
      <c r="GO519" s="505">
        <f t="shared" si="190"/>
        <v>0</v>
      </c>
    </row>
    <row r="520" spans="178:197" x14ac:dyDescent="0.25">
      <c r="FV520">
        <v>516</v>
      </c>
      <c r="FW520" s="181">
        <f t="shared" si="191"/>
        <v>0.35833333333333334</v>
      </c>
      <c r="FX520" s="501" t="str">
        <f t="shared" si="187"/>
        <v/>
      </c>
      <c r="FY520" s="501" t="str">
        <f t="shared" si="188"/>
        <v/>
      </c>
      <c r="FZ520" s="501" t="str">
        <f t="shared" si="188"/>
        <v/>
      </c>
      <c r="GA520" s="501" t="str">
        <f t="shared" si="188"/>
        <v/>
      </c>
      <c r="GB520" s="501" t="str">
        <f t="shared" si="188"/>
        <v/>
      </c>
      <c r="GC520" s="501" t="str">
        <f t="shared" si="188"/>
        <v/>
      </c>
      <c r="GD520" s="501" t="str">
        <f t="shared" si="184"/>
        <v/>
      </c>
      <c r="GE520" s="501" t="str">
        <f t="shared" si="188"/>
        <v/>
      </c>
      <c r="GF520" s="501" t="str">
        <f t="shared" si="188"/>
        <v/>
      </c>
      <c r="GG520" s="501" t="str">
        <f t="shared" si="188"/>
        <v/>
      </c>
      <c r="GH520" s="501" t="str">
        <f t="shared" si="188"/>
        <v/>
      </c>
      <c r="GI520" s="501" t="str">
        <f t="shared" si="188"/>
        <v/>
      </c>
      <c r="GJ520" s="501" t="str">
        <f t="shared" si="188"/>
        <v/>
      </c>
      <c r="GK520" s="501" t="str">
        <f t="shared" si="188"/>
        <v/>
      </c>
      <c r="GL520" s="501" t="str">
        <f t="shared" si="188"/>
        <v/>
      </c>
      <c r="GM520" s="501" t="str">
        <f t="shared" si="188"/>
        <v/>
      </c>
      <c r="GN520" s="501">
        <f t="shared" si="189"/>
        <v>0</v>
      </c>
      <c r="GO520" s="505">
        <f t="shared" si="190"/>
        <v>0</v>
      </c>
    </row>
    <row r="521" spans="178:197" x14ac:dyDescent="0.25">
      <c r="FV521">
        <v>517</v>
      </c>
      <c r="FW521" s="181">
        <f t="shared" si="191"/>
        <v>0.35902777777777778</v>
      </c>
      <c r="FX521" s="501" t="str">
        <f t="shared" si="187"/>
        <v/>
      </c>
      <c r="FY521" s="501" t="str">
        <f t="shared" si="188"/>
        <v/>
      </c>
      <c r="FZ521" s="501" t="str">
        <f t="shared" si="188"/>
        <v/>
      </c>
      <c r="GA521" s="501" t="str">
        <f t="shared" si="188"/>
        <v/>
      </c>
      <c r="GB521" s="501" t="str">
        <f t="shared" si="188"/>
        <v/>
      </c>
      <c r="GC521" s="501" t="str">
        <f t="shared" si="188"/>
        <v/>
      </c>
      <c r="GD521" s="501" t="str">
        <f t="shared" si="184"/>
        <v/>
      </c>
      <c r="GE521" s="501" t="str">
        <f t="shared" si="188"/>
        <v/>
      </c>
      <c r="GF521" s="501" t="str">
        <f t="shared" si="188"/>
        <v/>
      </c>
      <c r="GG521" s="501" t="str">
        <f t="shared" si="188"/>
        <v/>
      </c>
      <c r="GH521" s="501" t="str">
        <f t="shared" si="188"/>
        <v/>
      </c>
      <c r="GI521" s="501" t="str">
        <f t="shared" si="188"/>
        <v/>
      </c>
      <c r="GJ521" s="501" t="str">
        <f t="shared" si="188"/>
        <v/>
      </c>
      <c r="GK521" s="501" t="str">
        <f t="shared" si="188"/>
        <v/>
      </c>
      <c r="GL521" s="501" t="str">
        <f t="shared" si="188"/>
        <v/>
      </c>
      <c r="GM521" s="501" t="str">
        <f t="shared" si="188"/>
        <v/>
      </c>
      <c r="GN521" s="501">
        <f t="shared" si="189"/>
        <v>0</v>
      </c>
      <c r="GO521" s="505">
        <f t="shared" si="190"/>
        <v>0</v>
      </c>
    </row>
    <row r="522" spans="178:197" x14ac:dyDescent="0.25">
      <c r="FV522">
        <v>518</v>
      </c>
      <c r="FW522" s="181">
        <f t="shared" si="191"/>
        <v>0.35972222222222222</v>
      </c>
      <c r="FX522" s="501" t="str">
        <f t="shared" si="187"/>
        <v/>
      </c>
      <c r="FY522" s="501" t="str">
        <f t="shared" si="188"/>
        <v/>
      </c>
      <c r="FZ522" s="501" t="str">
        <f t="shared" si="188"/>
        <v/>
      </c>
      <c r="GA522" s="501" t="str">
        <f t="shared" si="188"/>
        <v/>
      </c>
      <c r="GB522" s="501" t="str">
        <f t="shared" si="188"/>
        <v/>
      </c>
      <c r="GC522" s="501" t="str">
        <f t="shared" si="188"/>
        <v/>
      </c>
      <c r="GD522" s="501" t="str">
        <f t="shared" si="184"/>
        <v/>
      </c>
      <c r="GE522" s="501" t="str">
        <f t="shared" si="188"/>
        <v/>
      </c>
      <c r="GF522" s="501" t="str">
        <f t="shared" si="188"/>
        <v/>
      </c>
      <c r="GG522" s="501" t="str">
        <f t="shared" si="188"/>
        <v/>
      </c>
      <c r="GH522" s="501" t="str">
        <f t="shared" si="188"/>
        <v/>
      </c>
      <c r="GI522" s="501" t="str">
        <f t="shared" si="188"/>
        <v/>
      </c>
      <c r="GJ522" s="501" t="str">
        <f t="shared" si="188"/>
        <v/>
      </c>
      <c r="GK522" s="501" t="str">
        <f t="shared" si="188"/>
        <v/>
      </c>
      <c r="GL522" s="501" t="str">
        <f t="shared" si="188"/>
        <v/>
      </c>
      <c r="GM522" s="501" t="str">
        <f t="shared" si="188"/>
        <v/>
      </c>
      <c r="GN522" s="501">
        <f t="shared" si="189"/>
        <v>0</v>
      </c>
      <c r="GO522" s="505">
        <f t="shared" si="190"/>
        <v>0</v>
      </c>
    </row>
    <row r="523" spans="178:197" x14ac:dyDescent="0.25">
      <c r="FV523">
        <v>519</v>
      </c>
      <c r="FW523" s="181">
        <f t="shared" si="191"/>
        <v>0.36041666666666666</v>
      </c>
      <c r="FX523" s="501" t="str">
        <f t="shared" si="187"/>
        <v/>
      </c>
      <c r="FY523" s="501" t="str">
        <f t="shared" si="188"/>
        <v/>
      </c>
      <c r="FZ523" s="501" t="str">
        <f t="shared" si="188"/>
        <v/>
      </c>
      <c r="GA523" s="501" t="str">
        <f t="shared" si="188"/>
        <v/>
      </c>
      <c r="GB523" s="501" t="str">
        <f t="shared" si="188"/>
        <v/>
      </c>
      <c r="GC523" s="501" t="str">
        <f t="shared" si="188"/>
        <v/>
      </c>
      <c r="GD523" s="501" t="str">
        <f t="shared" si="184"/>
        <v/>
      </c>
      <c r="GE523" s="501" t="str">
        <f t="shared" si="188"/>
        <v/>
      </c>
      <c r="GF523" s="501" t="str">
        <f t="shared" si="188"/>
        <v/>
      </c>
      <c r="GG523" s="501" t="str">
        <f t="shared" si="188"/>
        <v/>
      </c>
      <c r="GH523" s="501" t="str">
        <f t="shared" si="188"/>
        <v/>
      </c>
      <c r="GI523" s="501" t="str">
        <f t="shared" si="188"/>
        <v/>
      </c>
      <c r="GJ523" s="501" t="str">
        <f t="shared" si="188"/>
        <v/>
      </c>
      <c r="GK523" s="501" t="str">
        <f t="shared" si="188"/>
        <v/>
      </c>
      <c r="GL523" s="501" t="str">
        <f t="shared" si="188"/>
        <v/>
      </c>
      <c r="GM523" s="501" t="str">
        <f t="shared" si="188"/>
        <v/>
      </c>
      <c r="GN523" s="501">
        <f t="shared" si="189"/>
        <v>0</v>
      </c>
      <c r="GO523" s="505">
        <f t="shared" si="190"/>
        <v>0</v>
      </c>
    </row>
    <row r="524" spans="178:197" x14ac:dyDescent="0.25">
      <c r="FV524">
        <v>520</v>
      </c>
      <c r="FW524" s="181">
        <f t="shared" si="191"/>
        <v>0.3611111111111111</v>
      </c>
      <c r="FX524" s="501" t="str">
        <f t="shared" si="187"/>
        <v/>
      </c>
      <c r="FY524" s="501" t="str">
        <f t="shared" si="188"/>
        <v/>
      </c>
      <c r="FZ524" s="501" t="str">
        <f t="shared" si="188"/>
        <v/>
      </c>
      <c r="GA524" s="501" t="str">
        <f t="shared" si="188"/>
        <v/>
      </c>
      <c r="GB524" s="501" t="str">
        <f t="shared" si="188"/>
        <v/>
      </c>
      <c r="GC524" s="501" t="str">
        <f t="shared" si="188"/>
        <v/>
      </c>
      <c r="GD524" s="501" t="str">
        <f t="shared" si="184"/>
        <v/>
      </c>
      <c r="GE524" s="501" t="str">
        <f t="shared" si="188"/>
        <v/>
      </c>
      <c r="GF524" s="501" t="str">
        <f t="shared" si="188"/>
        <v/>
      </c>
      <c r="GG524" s="501" t="str">
        <f t="shared" si="188"/>
        <v/>
      </c>
      <c r="GH524" s="501" t="str">
        <f t="shared" si="188"/>
        <v/>
      </c>
      <c r="GI524" s="501" t="str">
        <f t="shared" si="188"/>
        <v/>
      </c>
      <c r="GJ524" s="501" t="str">
        <f t="shared" si="188"/>
        <v/>
      </c>
      <c r="GK524" s="501" t="str">
        <f t="shared" si="188"/>
        <v/>
      </c>
      <c r="GL524" s="501" t="str">
        <f t="shared" si="188"/>
        <v/>
      </c>
      <c r="GM524" s="501" t="str">
        <f t="shared" si="188"/>
        <v/>
      </c>
      <c r="GN524" s="501">
        <f t="shared" si="189"/>
        <v>0</v>
      </c>
      <c r="GO524" s="505">
        <f t="shared" si="190"/>
        <v>0</v>
      </c>
    </row>
    <row r="525" spans="178:197" x14ac:dyDescent="0.25">
      <c r="FV525">
        <v>521</v>
      </c>
      <c r="FW525" s="181">
        <f t="shared" si="191"/>
        <v>0.36180555555555555</v>
      </c>
      <c r="FX525" s="501" t="str">
        <f t="shared" si="187"/>
        <v/>
      </c>
      <c r="FY525" s="501" t="str">
        <f t="shared" si="188"/>
        <v/>
      </c>
      <c r="FZ525" s="501" t="str">
        <f t="shared" si="188"/>
        <v/>
      </c>
      <c r="GA525" s="501" t="str">
        <f t="shared" si="188"/>
        <v/>
      </c>
      <c r="GB525" s="501" t="str">
        <f t="shared" si="188"/>
        <v/>
      </c>
      <c r="GC525" s="501" t="str">
        <f t="shared" si="188"/>
        <v/>
      </c>
      <c r="GD525" s="501" t="str">
        <f t="shared" si="184"/>
        <v/>
      </c>
      <c r="GE525" s="501" t="str">
        <f t="shared" si="188"/>
        <v/>
      </c>
      <c r="GF525" s="501" t="str">
        <f t="shared" si="188"/>
        <v/>
      </c>
      <c r="GG525" s="501" t="str">
        <f t="shared" si="188"/>
        <v/>
      </c>
      <c r="GH525" s="501" t="str">
        <f t="shared" si="188"/>
        <v/>
      </c>
      <c r="GI525" s="501" t="str">
        <f t="shared" si="188"/>
        <v/>
      </c>
      <c r="GJ525" s="501" t="str">
        <f t="shared" si="188"/>
        <v/>
      </c>
      <c r="GK525" s="501" t="str">
        <f t="shared" si="188"/>
        <v/>
      </c>
      <c r="GL525" s="501" t="str">
        <f t="shared" si="188"/>
        <v/>
      </c>
      <c r="GM525" s="501" t="str">
        <f t="shared" si="188"/>
        <v/>
      </c>
      <c r="GN525" s="501">
        <f t="shared" si="189"/>
        <v>0</v>
      </c>
      <c r="GO525" s="505">
        <f t="shared" si="190"/>
        <v>0</v>
      </c>
    </row>
    <row r="526" spans="178:197" x14ac:dyDescent="0.25">
      <c r="FV526">
        <v>522</v>
      </c>
      <c r="FW526" s="181">
        <f t="shared" si="191"/>
        <v>0.36249999999999999</v>
      </c>
      <c r="FX526" s="501" t="str">
        <f t="shared" si="187"/>
        <v/>
      </c>
      <c r="FY526" s="501" t="str">
        <f t="shared" si="188"/>
        <v/>
      </c>
      <c r="FZ526" s="501" t="str">
        <f t="shared" si="188"/>
        <v/>
      </c>
      <c r="GA526" s="501" t="str">
        <f t="shared" si="188"/>
        <v/>
      </c>
      <c r="GB526" s="501" t="str">
        <f t="shared" si="188"/>
        <v/>
      </c>
      <c r="GC526" s="501" t="str">
        <f t="shared" si="188"/>
        <v/>
      </c>
      <c r="GD526" s="501" t="str">
        <f t="shared" si="184"/>
        <v/>
      </c>
      <c r="GE526" s="501" t="str">
        <f t="shared" si="188"/>
        <v/>
      </c>
      <c r="GF526" s="501" t="str">
        <f t="shared" si="188"/>
        <v/>
      </c>
      <c r="GG526" s="501" t="str">
        <f t="shared" si="188"/>
        <v/>
      </c>
      <c r="GH526" s="501" t="str">
        <f t="shared" si="188"/>
        <v/>
      </c>
      <c r="GI526" s="501" t="str">
        <f t="shared" si="188"/>
        <v/>
      </c>
      <c r="GJ526" s="501" t="str">
        <f t="shared" si="188"/>
        <v/>
      </c>
      <c r="GK526" s="501" t="str">
        <f t="shared" si="188"/>
        <v/>
      </c>
      <c r="GL526" s="501" t="str">
        <f t="shared" si="188"/>
        <v/>
      </c>
      <c r="GM526" s="501" t="str">
        <f t="shared" ref="FY526:GM543" si="192">IF(AND(OR($FW526&gt;INDEX($FT$4:$FT$19,MATCH(GM$3,$FO$4:$FO$19,0)),$FW526=INDEX($FT$4:$FT$19,MATCH(GM$3,$FO$4:$FO$19,0))),$FW526+(0.000000001/60/24)&lt;INDEX($FU$4:$FU$19,MATCH(GM$3,$FO$4:$FO$19,0))),80,"")</f>
        <v/>
      </c>
      <c r="GN526" s="501">
        <f t="shared" si="189"/>
        <v>0</v>
      </c>
      <c r="GO526" s="505">
        <f t="shared" si="190"/>
        <v>0</v>
      </c>
    </row>
    <row r="527" spans="178:197" x14ac:dyDescent="0.25">
      <c r="FV527">
        <v>523</v>
      </c>
      <c r="FW527" s="181">
        <f t="shared" si="191"/>
        <v>0.36319444444444449</v>
      </c>
      <c r="FX527" s="501" t="str">
        <f t="shared" si="187"/>
        <v/>
      </c>
      <c r="FY527" s="501" t="str">
        <f t="shared" si="192"/>
        <v/>
      </c>
      <c r="FZ527" s="501" t="str">
        <f t="shared" si="192"/>
        <v/>
      </c>
      <c r="GA527" s="501" t="str">
        <f t="shared" si="192"/>
        <v/>
      </c>
      <c r="GB527" s="501" t="str">
        <f t="shared" si="192"/>
        <v/>
      </c>
      <c r="GC527" s="501" t="str">
        <f t="shared" si="192"/>
        <v/>
      </c>
      <c r="GD527" s="501" t="str">
        <f t="shared" si="184"/>
        <v/>
      </c>
      <c r="GE527" s="501" t="str">
        <f t="shared" si="192"/>
        <v/>
      </c>
      <c r="GF527" s="501" t="str">
        <f t="shared" si="192"/>
        <v/>
      </c>
      <c r="GG527" s="501" t="str">
        <f t="shared" si="192"/>
        <v/>
      </c>
      <c r="GH527" s="501" t="str">
        <f t="shared" si="192"/>
        <v/>
      </c>
      <c r="GI527" s="501" t="str">
        <f t="shared" si="192"/>
        <v/>
      </c>
      <c r="GJ527" s="501" t="str">
        <f t="shared" si="192"/>
        <v/>
      </c>
      <c r="GK527" s="501" t="str">
        <f t="shared" si="192"/>
        <v/>
      </c>
      <c r="GL527" s="501" t="str">
        <f t="shared" si="192"/>
        <v/>
      </c>
      <c r="GM527" s="501" t="str">
        <f t="shared" si="192"/>
        <v/>
      </c>
      <c r="GN527" s="501">
        <f t="shared" si="189"/>
        <v>0</v>
      </c>
      <c r="GO527" s="505">
        <f t="shared" si="190"/>
        <v>0</v>
      </c>
    </row>
    <row r="528" spans="178:197" x14ac:dyDescent="0.25">
      <c r="FV528">
        <v>524</v>
      </c>
      <c r="FW528" s="181">
        <f t="shared" si="191"/>
        <v>0.36388888888888887</v>
      </c>
      <c r="FX528" s="501" t="str">
        <f t="shared" si="187"/>
        <v/>
      </c>
      <c r="FY528" s="501" t="str">
        <f t="shared" si="192"/>
        <v/>
      </c>
      <c r="FZ528" s="501" t="str">
        <f t="shared" si="192"/>
        <v/>
      </c>
      <c r="GA528" s="501" t="str">
        <f t="shared" si="192"/>
        <v/>
      </c>
      <c r="GB528" s="501" t="str">
        <f t="shared" si="192"/>
        <v/>
      </c>
      <c r="GC528" s="501" t="str">
        <f t="shared" si="192"/>
        <v/>
      </c>
      <c r="GD528" s="501" t="str">
        <f t="shared" si="184"/>
        <v/>
      </c>
      <c r="GE528" s="501" t="str">
        <f t="shared" si="192"/>
        <v/>
      </c>
      <c r="GF528" s="501" t="str">
        <f t="shared" si="192"/>
        <v/>
      </c>
      <c r="GG528" s="501" t="str">
        <f t="shared" si="192"/>
        <v/>
      </c>
      <c r="GH528" s="501" t="str">
        <f t="shared" si="192"/>
        <v/>
      </c>
      <c r="GI528" s="501" t="str">
        <f t="shared" si="192"/>
        <v/>
      </c>
      <c r="GJ528" s="501" t="str">
        <f t="shared" si="192"/>
        <v/>
      </c>
      <c r="GK528" s="501" t="str">
        <f t="shared" si="192"/>
        <v/>
      </c>
      <c r="GL528" s="501" t="str">
        <f t="shared" si="192"/>
        <v/>
      </c>
      <c r="GM528" s="501" t="str">
        <f t="shared" si="192"/>
        <v/>
      </c>
      <c r="GN528" s="501">
        <f t="shared" si="189"/>
        <v>0</v>
      </c>
      <c r="GO528" s="505">
        <f t="shared" si="190"/>
        <v>0</v>
      </c>
    </row>
    <row r="529" spans="178:197" x14ac:dyDescent="0.25">
      <c r="FV529">
        <v>525</v>
      </c>
      <c r="FW529" s="181">
        <f t="shared" si="191"/>
        <v>0.36458333333333331</v>
      </c>
      <c r="FX529" s="501" t="str">
        <f t="shared" si="187"/>
        <v/>
      </c>
      <c r="FY529" s="501" t="str">
        <f t="shared" si="192"/>
        <v/>
      </c>
      <c r="FZ529" s="501" t="str">
        <f t="shared" si="192"/>
        <v/>
      </c>
      <c r="GA529" s="501" t="str">
        <f t="shared" si="192"/>
        <v/>
      </c>
      <c r="GB529" s="501" t="str">
        <f t="shared" si="192"/>
        <v/>
      </c>
      <c r="GC529" s="501" t="str">
        <f t="shared" si="192"/>
        <v/>
      </c>
      <c r="GD529" s="501" t="str">
        <f t="shared" si="184"/>
        <v/>
      </c>
      <c r="GE529" s="501" t="str">
        <f t="shared" si="192"/>
        <v/>
      </c>
      <c r="GF529" s="501" t="str">
        <f t="shared" si="192"/>
        <v/>
      </c>
      <c r="GG529" s="501" t="str">
        <f t="shared" si="192"/>
        <v/>
      </c>
      <c r="GH529" s="501" t="str">
        <f t="shared" si="192"/>
        <v/>
      </c>
      <c r="GI529" s="501" t="str">
        <f t="shared" si="192"/>
        <v/>
      </c>
      <c r="GJ529" s="501" t="str">
        <f t="shared" si="192"/>
        <v/>
      </c>
      <c r="GK529" s="501" t="str">
        <f t="shared" si="192"/>
        <v/>
      </c>
      <c r="GL529" s="501" t="str">
        <f t="shared" si="192"/>
        <v/>
      </c>
      <c r="GM529" s="501" t="str">
        <f t="shared" si="192"/>
        <v/>
      </c>
      <c r="GN529" s="501">
        <f t="shared" si="189"/>
        <v>0</v>
      </c>
      <c r="GO529" s="505">
        <f t="shared" si="190"/>
        <v>0</v>
      </c>
    </row>
    <row r="530" spans="178:197" x14ac:dyDescent="0.25">
      <c r="FV530">
        <v>526</v>
      </c>
      <c r="FW530" s="181">
        <f t="shared" si="191"/>
        <v>0.36527777777777781</v>
      </c>
      <c r="FX530" s="501" t="str">
        <f t="shared" si="187"/>
        <v/>
      </c>
      <c r="FY530" s="501" t="str">
        <f t="shared" si="192"/>
        <v/>
      </c>
      <c r="FZ530" s="501" t="str">
        <f t="shared" si="192"/>
        <v/>
      </c>
      <c r="GA530" s="501" t="str">
        <f t="shared" si="192"/>
        <v/>
      </c>
      <c r="GB530" s="501" t="str">
        <f t="shared" si="192"/>
        <v/>
      </c>
      <c r="GC530" s="501" t="str">
        <f t="shared" si="192"/>
        <v/>
      </c>
      <c r="GD530" s="501" t="str">
        <f t="shared" si="184"/>
        <v/>
      </c>
      <c r="GE530" s="501" t="str">
        <f t="shared" si="192"/>
        <v/>
      </c>
      <c r="GF530" s="501" t="str">
        <f t="shared" si="192"/>
        <v/>
      </c>
      <c r="GG530" s="501" t="str">
        <f t="shared" si="192"/>
        <v/>
      </c>
      <c r="GH530" s="501" t="str">
        <f t="shared" si="192"/>
        <v/>
      </c>
      <c r="GI530" s="501" t="str">
        <f t="shared" si="192"/>
        <v/>
      </c>
      <c r="GJ530" s="501" t="str">
        <f t="shared" si="192"/>
        <v/>
      </c>
      <c r="GK530" s="501" t="str">
        <f t="shared" si="192"/>
        <v/>
      </c>
      <c r="GL530" s="501" t="str">
        <f t="shared" si="192"/>
        <v/>
      </c>
      <c r="GM530" s="501" t="str">
        <f t="shared" si="192"/>
        <v/>
      </c>
      <c r="GN530" s="501">
        <f t="shared" si="189"/>
        <v>0</v>
      </c>
      <c r="GO530" s="505">
        <f t="shared" si="190"/>
        <v>0</v>
      </c>
    </row>
    <row r="531" spans="178:197" x14ac:dyDescent="0.25">
      <c r="FV531">
        <v>527</v>
      </c>
      <c r="FW531" s="181">
        <f t="shared" si="191"/>
        <v>0.3659722222222222</v>
      </c>
      <c r="FX531" s="501" t="str">
        <f t="shared" si="187"/>
        <v/>
      </c>
      <c r="FY531" s="501" t="str">
        <f t="shared" si="192"/>
        <v/>
      </c>
      <c r="FZ531" s="501" t="str">
        <f t="shared" si="192"/>
        <v/>
      </c>
      <c r="GA531" s="501" t="str">
        <f t="shared" si="192"/>
        <v/>
      </c>
      <c r="GB531" s="501" t="str">
        <f t="shared" si="192"/>
        <v/>
      </c>
      <c r="GC531" s="501" t="str">
        <f t="shared" si="192"/>
        <v/>
      </c>
      <c r="GD531" s="501" t="str">
        <f t="shared" si="184"/>
        <v/>
      </c>
      <c r="GE531" s="501" t="str">
        <f t="shared" si="192"/>
        <v/>
      </c>
      <c r="GF531" s="501" t="str">
        <f t="shared" si="192"/>
        <v/>
      </c>
      <c r="GG531" s="501" t="str">
        <f t="shared" si="192"/>
        <v/>
      </c>
      <c r="GH531" s="501" t="str">
        <f t="shared" si="192"/>
        <v/>
      </c>
      <c r="GI531" s="501" t="str">
        <f t="shared" si="192"/>
        <v/>
      </c>
      <c r="GJ531" s="501" t="str">
        <f t="shared" si="192"/>
        <v/>
      </c>
      <c r="GK531" s="501" t="str">
        <f t="shared" si="192"/>
        <v/>
      </c>
      <c r="GL531" s="501" t="str">
        <f t="shared" si="192"/>
        <v/>
      </c>
      <c r="GM531" s="501" t="str">
        <f t="shared" si="192"/>
        <v/>
      </c>
      <c r="GN531" s="501">
        <f t="shared" si="189"/>
        <v>0</v>
      </c>
      <c r="GO531" s="505">
        <f t="shared" si="190"/>
        <v>0</v>
      </c>
    </row>
    <row r="532" spans="178:197" x14ac:dyDescent="0.25">
      <c r="FV532">
        <v>528</v>
      </c>
      <c r="FW532" s="181">
        <f t="shared" si="191"/>
        <v>0.36666666666666664</v>
      </c>
      <c r="FX532" s="501" t="str">
        <f t="shared" si="187"/>
        <v/>
      </c>
      <c r="FY532" s="501" t="str">
        <f t="shared" si="192"/>
        <v/>
      </c>
      <c r="FZ532" s="501" t="str">
        <f t="shared" si="192"/>
        <v/>
      </c>
      <c r="GA532" s="501" t="str">
        <f t="shared" si="192"/>
        <v/>
      </c>
      <c r="GB532" s="501" t="str">
        <f t="shared" si="192"/>
        <v/>
      </c>
      <c r="GC532" s="501" t="str">
        <f t="shared" si="192"/>
        <v/>
      </c>
      <c r="GD532" s="501" t="str">
        <f t="shared" ref="GD532:GD595" si="193">IF(AND(OR($FW532&gt;INDEX($FT$4:$FT$19,MATCH(GD$3,$FO$4:$FO$19,0)),$FW532=INDEX($FT$4:$FT$19,MATCH(GD$3,$FO$4:$FO$19,0))),$FW532+(0.000000001/60/24)&lt;INDEX($FU$4:$FU$19,MATCH(GD$3,$FO$4:$FO$19,0))),80,"")</f>
        <v/>
      </c>
      <c r="GE532" s="501" t="str">
        <f t="shared" si="192"/>
        <v/>
      </c>
      <c r="GF532" s="501" t="str">
        <f t="shared" si="192"/>
        <v/>
      </c>
      <c r="GG532" s="501" t="str">
        <f t="shared" si="192"/>
        <v/>
      </c>
      <c r="GH532" s="501" t="str">
        <f t="shared" si="192"/>
        <v/>
      </c>
      <c r="GI532" s="501" t="str">
        <f t="shared" si="192"/>
        <v/>
      </c>
      <c r="GJ532" s="501" t="str">
        <f t="shared" si="192"/>
        <v/>
      </c>
      <c r="GK532" s="501" t="str">
        <f t="shared" si="192"/>
        <v/>
      </c>
      <c r="GL532" s="501" t="str">
        <f t="shared" si="192"/>
        <v/>
      </c>
      <c r="GM532" s="501" t="str">
        <f t="shared" si="192"/>
        <v/>
      </c>
      <c r="GN532" s="501">
        <f t="shared" si="189"/>
        <v>0</v>
      </c>
      <c r="GO532" s="505">
        <f t="shared" si="190"/>
        <v>0</v>
      </c>
    </row>
    <row r="533" spans="178:197" x14ac:dyDescent="0.25">
      <c r="FV533">
        <v>529</v>
      </c>
      <c r="FW533" s="181">
        <f t="shared" si="191"/>
        <v>0.36736111111111114</v>
      </c>
      <c r="FX533" s="501" t="str">
        <f t="shared" si="187"/>
        <v/>
      </c>
      <c r="FY533" s="501" t="str">
        <f t="shared" si="192"/>
        <v/>
      </c>
      <c r="FZ533" s="501" t="str">
        <f t="shared" si="192"/>
        <v/>
      </c>
      <c r="GA533" s="501" t="str">
        <f t="shared" si="192"/>
        <v/>
      </c>
      <c r="GB533" s="501" t="str">
        <f t="shared" si="192"/>
        <v/>
      </c>
      <c r="GC533" s="501" t="str">
        <f t="shared" si="192"/>
        <v/>
      </c>
      <c r="GD533" s="501" t="str">
        <f t="shared" si="193"/>
        <v/>
      </c>
      <c r="GE533" s="501" t="str">
        <f t="shared" si="192"/>
        <v/>
      </c>
      <c r="GF533" s="501" t="str">
        <f t="shared" si="192"/>
        <v/>
      </c>
      <c r="GG533" s="501" t="str">
        <f t="shared" si="192"/>
        <v/>
      </c>
      <c r="GH533" s="501" t="str">
        <f t="shared" si="192"/>
        <v/>
      </c>
      <c r="GI533" s="501" t="str">
        <f t="shared" si="192"/>
        <v/>
      </c>
      <c r="GJ533" s="501" t="str">
        <f t="shared" si="192"/>
        <v/>
      </c>
      <c r="GK533" s="501" t="str">
        <f t="shared" si="192"/>
        <v/>
      </c>
      <c r="GL533" s="501" t="str">
        <f t="shared" si="192"/>
        <v/>
      </c>
      <c r="GM533" s="501" t="str">
        <f t="shared" si="192"/>
        <v/>
      </c>
      <c r="GN533" s="501">
        <f t="shared" si="189"/>
        <v>0</v>
      </c>
      <c r="GO533" s="505">
        <f t="shared" si="190"/>
        <v>0</v>
      </c>
    </row>
    <row r="534" spans="178:197" x14ac:dyDescent="0.25">
      <c r="FV534">
        <v>530</v>
      </c>
      <c r="FW534" s="181">
        <f t="shared" si="191"/>
        <v>0.36805555555555552</v>
      </c>
      <c r="FX534" s="501" t="str">
        <f t="shared" si="187"/>
        <v/>
      </c>
      <c r="FY534" s="501" t="str">
        <f t="shared" si="192"/>
        <v/>
      </c>
      <c r="FZ534" s="501" t="str">
        <f t="shared" si="192"/>
        <v/>
      </c>
      <c r="GA534" s="501" t="str">
        <f t="shared" si="192"/>
        <v/>
      </c>
      <c r="GB534" s="501" t="str">
        <f t="shared" si="192"/>
        <v/>
      </c>
      <c r="GC534" s="501" t="str">
        <f t="shared" si="192"/>
        <v/>
      </c>
      <c r="GD534" s="501" t="str">
        <f t="shared" si="193"/>
        <v/>
      </c>
      <c r="GE534" s="501" t="str">
        <f t="shared" si="192"/>
        <v/>
      </c>
      <c r="GF534" s="501" t="str">
        <f t="shared" si="192"/>
        <v/>
      </c>
      <c r="GG534" s="501" t="str">
        <f t="shared" si="192"/>
        <v/>
      </c>
      <c r="GH534" s="501" t="str">
        <f t="shared" si="192"/>
        <v/>
      </c>
      <c r="GI534" s="501" t="str">
        <f t="shared" si="192"/>
        <v/>
      </c>
      <c r="GJ534" s="501" t="str">
        <f t="shared" si="192"/>
        <v/>
      </c>
      <c r="GK534" s="501" t="str">
        <f t="shared" si="192"/>
        <v/>
      </c>
      <c r="GL534" s="501" t="str">
        <f t="shared" si="192"/>
        <v/>
      </c>
      <c r="GM534" s="501" t="str">
        <f t="shared" si="192"/>
        <v/>
      </c>
      <c r="GN534" s="501">
        <f t="shared" si="189"/>
        <v>0</v>
      </c>
      <c r="GO534" s="505">
        <f t="shared" si="190"/>
        <v>0</v>
      </c>
    </row>
    <row r="535" spans="178:197" x14ac:dyDescent="0.25">
      <c r="FV535">
        <v>531</v>
      </c>
      <c r="FW535" s="181">
        <f t="shared" si="191"/>
        <v>0.36875000000000002</v>
      </c>
      <c r="FX535" s="501" t="str">
        <f t="shared" si="187"/>
        <v/>
      </c>
      <c r="FY535" s="501" t="str">
        <f t="shared" si="192"/>
        <v/>
      </c>
      <c r="FZ535" s="501" t="str">
        <f t="shared" si="192"/>
        <v/>
      </c>
      <c r="GA535" s="501" t="str">
        <f t="shared" si="192"/>
        <v/>
      </c>
      <c r="GB535" s="501" t="str">
        <f t="shared" si="192"/>
        <v/>
      </c>
      <c r="GC535" s="501" t="str">
        <f t="shared" si="192"/>
        <v/>
      </c>
      <c r="GD535" s="501" t="str">
        <f t="shared" si="193"/>
        <v/>
      </c>
      <c r="GE535" s="501" t="str">
        <f t="shared" si="192"/>
        <v/>
      </c>
      <c r="GF535" s="501" t="str">
        <f t="shared" si="192"/>
        <v/>
      </c>
      <c r="GG535" s="501" t="str">
        <f t="shared" si="192"/>
        <v/>
      </c>
      <c r="GH535" s="501" t="str">
        <f t="shared" si="192"/>
        <v/>
      </c>
      <c r="GI535" s="501" t="str">
        <f t="shared" si="192"/>
        <v/>
      </c>
      <c r="GJ535" s="501" t="str">
        <f t="shared" si="192"/>
        <v/>
      </c>
      <c r="GK535" s="501" t="str">
        <f t="shared" si="192"/>
        <v/>
      </c>
      <c r="GL535" s="501" t="str">
        <f t="shared" si="192"/>
        <v/>
      </c>
      <c r="GM535" s="501" t="str">
        <f t="shared" si="192"/>
        <v/>
      </c>
      <c r="GN535" s="501">
        <f t="shared" si="189"/>
        <v>0</v>
      </c>
      <c r="GO535" s="505">
        <f t="shared" si="190"/>
        <v>0</v>
      </c>
    </row>
    <row r="536" spans="178:197" x14ac:dyDescent="0.25">
      <c r="FV536">
        <v>532</v>
      </c>
      <c r="FW536" s="181">
        <f t="shared" si="191"/>
        <v>0.36944444444444446</v>
      </c>
      <c r="FX536" s="501" t="str">
        <f t="shared" si="187"/>
        <v/>
      </c>
      <c r="FY536" s="501" t="str">
        <f t="shared" si="192"/>
        <v/>
      </c>
      <c r="FZ536" s="501" t="str">
        <f t="shared" si="192"/>
        <v/>
      </c>
      <c r="GA536" s="501" t="str">
        <f t="shared" si="192"/>
        <v/>
      </c>
      <c r="GB536" s="501" t="str">
        <f t="shared" si="192"/>
        <v/>
      </c>
      <c r="GC536" s="501" t="str">
        <f t="shared" si="192"/>
        <v/>
      </c>
      <c r="GD536" s="501" t="str">
        <f t="shared" si="193"/>
        <v/>
      </c>
      <c r="GE536" s="501" t="str">
        <f t="shared" si="192"/>
        <v/>
      </c>
      <c r="GF536" s="501" t="str">
        <f t="shared" si="192"/>
        <v/>
      </c>
      <c r="GG536" s="501" t="str">
        <f t="shared" si="192"/>
        <v/>
      </c>
      <c r="GH536" s="501" t="str">
        <f t="shared" si="192"/>
        <v/>
      </c>
      <c r="GI536" s="501" t="str">
        <f t="shared" si="192"/>
        <v/>
      </c>
      <c r="GJ536" s="501" t="str">
        <f t="shared" si="192"/>
        <v/>
      </c>
      <c r="GK536" s="501" t="str">
        <f t="shared" si="192"/>
        <v/>
      </c>
      <c r="GL536" s="501" t="str">
        <f t="shared" si="192"/>
        <v/>
      </c>
      <c r="GM536" s="501" t="str">
        <f t="shared" si="192"/>
        <v/>
      </c>
      <c r="GN536" s="501">
        <f t="shared" si="189"/>
        <v>0</v>
      </c>
      <c r="GO536" s="505">
        <f t="shared" si="190"/>
        <v>0</v>
      </c>
    </row>
    <row r="537" spans="178:197" x14ac:dyDescent="0.25">
      <c r="FV537">
        <v>533</v>
      </c>
      <c r="FW537" s="181">
        <f t="shared" si="191"/>
        <v>0.37013888888888885</v>
      </c>
      <c r="FX537" s="501" t="str">
        <f t="shared" si="187"/>
        <v/>
      </c>
      <c r="FY537" s="501" t="str">
        <f t="shared" si="192"/>
        <v/>
      </c>
      <c r="FZ537" s="501" t="str">
        <f t="shared" si="192"/>
        <v/>
      </c>
      <c r="GA537" s="501" t="str">
        <f t="shared" si="192"/>
        <v/>
      </c>
      <c r="GB537" s="501" t="str">
        <f t="shared" si="192"/>
        <v/>
      </c>
      <c r="GC537" s="501" t="str">
        <f t="shared" si="192"/>
        <v/>
      </c>
      <c r="GD537" s="501" t="str">
        <f t="shared" si="193"/>
        <v/>
      </c>
      <c r="GE537" s="501" t="str">
        <f t="shared" si="192"/>
        <v/>
      </c>
      <c r="GF537" s="501" t="str">
        <f t="shared" si="192"/>
        <v/>
      </c>
      <c r="GG537" s="501" t="str">
        <f t="shared" si="192"/>
        <v/>
      </c>
      <c r="GH537" s="501" t="str">
        <f t="shared" si="192"/>
        <v/>
      </c>
      <c r="GI537" s="501" t="str">
        <f t="shared" si="192"/>
        <v/>
      </c>
      <c r="GJ537" s="501" t="str">
        <f t="shared" si="192"/>
        <v/>
      </c>
      <c r="GK537" s="501" t="str">
        <f t="shared" si="192"/>
        <v/>
      </c>
      <c r="GL537" s="501" t="str">
        <f t="shared" si="192"/>
        <v/>
      </c>
      <c r="GM537" s="501" t="str">
        <f t="shared" si="192"/>
        <v/>
      </c>
      <c r="GN537" s="501">
        <f t="shared" si="189"/>
        <v>0</v>
      </c>
      <c r="GO537" s="505">
        <f t="shared" si="190"/>
        <v>0</v>
      </c>
    </row>
    <row r="538" spans="178:197" x14ac:dyDescent="0.25">
      <c r="FV538">
        <v>534</v>
      </c>
      <c r="FW538" s="181">
        <f t="shared" si="191"/>
        <v>0.37083333333333335</v>
      </c>
      <c r="FX538" s="501" t="str">
        <f t="shared" si="187"/>
        <v/>
      </c>
      <c r="FY538" s="501" t="str">
        <f t="shared" si="192"/>
        <v/>
      </c>
      <c r="FZ538" s="501" t="str">
        <f t="shared" si="192"/>
        <v/>
      </c>
      <c r="GA538" s="501" t="str">
        <f t="shared" si="192"/>
        <v/>
      </c>
      <c r="GB538" s="501" t="str">
        <f t="shared" si="192"/>
        <v/>
      </c>
      <c r="GC538" s="501" t="str">
        <f t="shared" si="192"/>
        <v/>
      </c>
      <c r="GD538" s="501" t="str">
        <f t="shared" si="193"/>
        <v/>
      </c>
      <c r="GE538" s="501" t="str">
        <f t="shared" si="192"/>
        <v/>
      </c>
      <c r="GF538" s="501" t="str">
        <f t="shared" si="192"/>
        <v/>
      </c>
      <c r="GG538" s="501" t="str">
        <f t="shared" si="192"/>
        <v/>
      </c>
      <c r="GH538" s="501" t="str">
        <f t="shared" si="192"/>
        <v/>
      </c>
      <c r="GI538" s="501" t="str">
        <f t="shared" si="192"/>
        <v/>
      </c>
      <c r="GJ538" s="501" t="str">
        <f t="shared" si="192"/>
        <v/>
      </c>
      <c r="GK538" s="501" t="str">
        <f t="shared" si="192"/>
        <v/>
      </c>
      <c r="GL538" s="501" t="str">
        <f t="shared" si="192"/>
        <v/>
      </c>
      <c r="GM538" s="501" t="str">
        <f t="shared" si="192"/>
        <v/>
      </c>
      <c r="GN538" s="501">
        <f t="shared" si="189"/>
        <v>0</v>
      </c>
      <c r="GO538" s="505">
        <f t="shared" si="190"/>
        <v>0</v>
      </c>
    </row>
    <row r="539" spans="178:197" x14ac:dyDescent="0.25">
      <c r="FV539">
        <v>535</v>
      </c>
      <c r="FW539" s="181">
        <f t="shared" si="191"/>
        <v>0.37152777777777779</v>
      </c>
      <c r="FX539" s="501" t="str">
        <f t="shared" si="187"/>
        <v/>
      </c>
      <c r="FY539" s="501" t="str">
        <f t="shared" si="192"/>
        <v/>
      </c>
      <c r="FZ539" s="501" t="str">
        <f t="shared" si="192"/>
        <v/>
      </c>
      <c r="GA539" s="501" t="str">
        <f t="shared" si="192"/>
        <v/>
      </c>
      <c r="GB539" s="501" t="str">
        <f t="shared" si="192"/>
        <v/>
      </c>
      <c r="GC539" s="501" t="str">
        <f t="shared" si="192"/>
        <v/>
      </c>
      <c r="GD539" s="501" t="str">
        <f t="shared" si="193"/>
        <v/>
      </c>
      <c r="GE539" s="501" t="str">
        <f t="shared" si="192"/>
        <v/>
      </c>
      <c r="GF539" s="501" t="str">
        <f t="shared" si="192"/>
        <v/>
      </c>
      <c r="GG539" s="501" t="str">
        <f t="shared" si="192"/>
        <v/>
      </c>
      <c r="GH539" s="501" t="str">
        <f t="shared" si="192"/>
        <v/>
      </c>
      <c r="GI539" s="501" t="str">
        <f t="shared" si="192"/>
        <v/>
      </c>
      <c r="GJ539" s="501" t="str">
        <f t="shared" si="192"/>
        <v/>
      </c>
      <c r="GK539" s="501" t="str">
        <f t="shared" si="192"/>
        <v/>
      </c>
      <c r="GL539" s="501" t="str">
        <f t="shared" si="192"/>
        <v/>
      </c>
      <c r="GM539" s="501" t="str">
        <f t="shared" si="192"/>
        <v/>
      </c>
      <c r="GN539" s="501">
        <f t="shared" si="189"/>
        <v>0</v>
      </c>
      <c r="GO539" s="505">
        <f t="shared" si="190"/>
        <v>0</v>
      </c>
    </row>
    <row r="540" spans="178:197" x14ac:dyDescent="0.25">
      <c r="FV540">
        <v>536</v>
      </c>
      <c r="FW540" s="181">
        <f t="shared" si="191"/>
        <v>0.37222222222222218</v>
      </c>
      <c r="FX540" s="501" t="str">
        <f t="shared" si="187"/>
        <v/>
      </c>
      <c r="FY540" s="501" t="str">
        <f t="shared" si="192"/>
        <v/>
      </c>
      <c r="FZ540" s="501" t="str">
        <f t="shared" si="192"/>
        <v/>
      </c>
      <c r="GA540" s="501" t="str">
        <f t="shared" si="192"/>
        <v/>
      </c>
      <c r="GB540" s="501" t="str">
        <f t="shared" si="192"/>
        <v/>
      </c>
      <c r="GC540" s="501" t="str">
        <f t="shared" si="192"/>
        <v/>
      </c>
      <c r="GD540" s="501" t="str">
        <f t="shared" si="193"/>
        <v/>
      </c>
      <c r="GE540" s="501" t="str">
        <f t="shared" si="192"/>
        <v/>
      </c>
      <c r="GF540" s="501" t="str">
        <f t="shared" si="192"/>
        <v/>
      </c>
      <c r="GG540" s="501" t="str">
        <f t="shared" si="192"/>
        <v/>
      </c>
      <c r="GH540" s="501" t="str">
        <f t="shared" si="192"/>
        <v/>
      </c>
      <c r="GI540" s="501" t="str">
        <f t="shared" si="192"/>
        <v/>
      </c>
      <c r="GJ540" s="501" t="str">
        <f t="shared" si="192"/>
        <v/>
      </c>
      <c r="GK540" s="501" t="str">
        <f t="shared" si="192"/>
        <v/>
      </c>
      <c r="GL540" s="501" t="str">
        <f t="shared" si="192"/>
        <v/>
      </c>
      <c r="GM540" s="501" t="str">
        <f t="shared" si="192"/>
        <v/>
      </c>
      <c r="GN540" s="501">
        <f t="shared" si="189"/>
        <v>0</v>
      </c>
      <c r="GO540" s="505">
        <f t="shared" si="190"/>
        <v>0</v>
      </c>
    </row>
    <row r="541" spans="178:197" x14ac:dyDescent="0.25">
      <c r="FV541">
        <v>537</v>
      </c>
      <c r="FW541" s="181">
        <f t="shared" si="191"/>
        <v>0.37291666666666667</v>
      </c>
      <c r="FX541" s="501" t="str">
        <f t="shared" si="187"/>
        <v/>
      </c>
      <c r="FY541" s="501" t="str">
        <f t="shared" si="192"/>
        <v/>
      </c>
      <c r="FZ541" s="501" t="str">
        <f t="shared" si="192"/>
        <v/>
      </c>
      <c r="GA541" s="501" t="str">
        <f t="shared" si="192"/>
        <v/>
      </c>
      <c r="GB541" s="501" t="str">
        <f t="shared" si="192"/>
        <v/>
      </c>
      <c r="GC541" s="501" t="str">
        <f t="shared" si="192"/>
        <v/>
      </c>
      <c r="GD541" s="501" t="str">
        <f t="shared" si="193"/>
        <v/>
      </c>
      <c r="GE541" s="501" t="str">
        <f t="shared" si="192"/>
        <v/>
      </c>
      <c r="GF541" s="501" t="str">
        <f t="shared" si="192"/>
        <v/>
      </c>
      <c r="GG541" s="501" t="str">
        <f t="shared" si="192"/>
        <v/>
      </c>
      <c r="GH541" s="501" t="str">
        <f t="shared" si="192"/>
        <v/>
      </c>
      <c r="GI541" s="501" t="str">
        <f t="shared" si="192"/>
        <v/>
      </c>
      <c r="GJ541" s="501" t="str">
        <f t="shared" si="192"/>
        <v/>
      </c>
      <c r="GK541" s="501" t="str">
        <f t="shared" si="192"/>
        <v/>
      </c>
      <c r="GL541" s="501" t="str">
        <f t="shared" si="192"/>
        <v/>
      </c>
      <c r="GM541" s="501" t="str">
        <f t="shared" si="192"/>
        <v/>
      </c>
      <c r="GN541" s="501">
        <f t="shared" si="189"/>
        <v>0</v>
      </c>
      <c r="GO541" s="505">
        <f t="shared" si="190"/>
        <v>0</v>
      </c>
    </row>
    <row r="542" spans="178:197" x14ac:dyDescent="0.25">
      <c r="FV542">
        <v>538</v>
      </c>
      <c r="FW542" s="181">
        <f t="shared" si="191"/>
        <v>0.37361111111111112</v>
      </c>
      <c r="FX542" s="501" t="str">
        <f t="shared" si="187"/>
        <v/>
      </c>
      <c r="FY542" s="501" t="str">
        <f t="shared" si="192"/>
        <v/>
      </c>
      <c r="FZ542" s="501" t="str">
        <f t="shared" si="192"/>
        <v/>
      </c>
      <c r="GA542" s="501" t="str">
        <f t="shared" si="192"/>
        <v/>
      </c>
      <c r="GB542" s="501" t="str">
        <f t="shared" si="192"/>
        <v/>
      </c>
      <c r="GC542" s="501" t="str">
        <f t="shared" si="192"/>
        <v/>
      </c>
      <c r="GD542" s="501" t="str">
        <f t="shared" si="193"/>
        <v/>
      </c>
      <c r="GE542" s="501" t="str">
        <f t="shared" si="192"/>
        <v/>
      </c>
      <c r="GF542" s="501" t="str">
        <f t="shared" si="192"/>
        <v/>
      </c>
      <c r="GG542" s="501" t="str">
        <f t="shared" si="192"/>
        <v/>
      </c>
      <c r="GH542" s="501" t="str">
        <f t="shared" si="192"/>
        <v/>
      </c>
      <c r="GI542" s="501" t="str">
        <f t="shared" si="192"/>
        <v/>
      </c>
      <c r="GJ542" s="501" t="str">
        <f t="shared" si="192"/>
        <v/>
      </c>
      <c r="GK542" s="501" t="str">
        <f t="shared" si="192"/>
        <v/>
      </c>
      <c r="GL542" s="501" t="str">
        <f t="shared" si="192"/>
        <v/>
      </c>
      <c r="GM542" s="501" t="str">
        <f t="shared" si="192"/>
        <v/>
      </c>
      <c r="GN542" s="501">
        <f t="shared" si="189"/>
        <v>0</v>
      </c>
      <c r="GO542" s="505">
        <f t="shared" si="190"/>
        <v>0</v>
      </c>
    </row>
    <row r="543" spans="178:197" x14ac:dyDescent="0.25">
      <c r="FV543">
        <v>539</v>
      </c>
      <c r="FW543" s="181">
        <f t="shared" si="191"/>
        <v>0.37430555555555556</v>
      </c>
      <c r="FX543" s="501" t="str">
        <f t="shared" si="187"/>
        <v/>
      </c>
      <c r="FY543" s="501" t="str">
        <f t="shared" si="192"/>
        <v/>
      </c>
      <c r="FZ543" s="501" t="str">
        <f t="shared" si="192"/>
        <v/>
      </c>
      <c r="GA543" s="501" t="str">
        <f t="shared" si="192"/>
        <v/>
      </c>
      <c r="GB543" s="501" t="str">
        <f t="shared" si="192"/>
        <v/>
      </c>
      <c r="GC543" s="501" t="str">
        <f t="shared" si="192"/>
        <v/>
      </c>
      <c r="GD543" s="501" t="str">
        <f t="shared" si="193"/>
        <v/>
      </c>
      <c r="GE543" s="501" t="str">
        <f t="shared" si="192"/>
        <v/>
      </c>
      <c r="GF543" s="501" t="str">
        <f t="shared" si="192"/>
        <v/>
      </c>
      <c r="GG543" s="501" t="str">
        <f t="shared" si="192"/>
        <v/>
      </c>
      <c r="GH543" s="501" t="str">
        <f t="shared" si="192"/>
        <v/>
      </c>
      <c r="GI543" s="501" t="str">
        <f t="shared" si="192"/>
        <v/>
      </c>
      <c r="GJ543" s="501" t="str">
        <f t="shared" si="192"/>
        <v/>
      </c>
      <c r="GK543" s="501" t="str">
        <f t="shared" si="192"/>
        <v/>
      </c>
      <c r="GL543" s="501" t="str">
        <f t="shared" si="192"/>
        <v/>
      </c>
      <c r="GM543" s="501" t="str">
        <f t="shared" ref="FY543:GM560" si="194">IF(AND(OR($FW543&gt;INDEX($FT$4:$FT$19,MATCH(GM$3,$FO$4:$FO$19,0)),$FW543=INDEX($FT$4:$FT$19,MATCH(GM$3,$FO$4:$FO$19,0))),$FW543+(0.000000001/60/24)&lt;INDEX($FU$4:$FU$19,MATCH(GM$3,$FO$4:$FO$19,0))),80,"")</f>
        <v/>
      </c>
      <c r="GN543" s="501">
        <f t="shared" si="189"/>
        <v>0</v>
      </c>
      <c r="GO543" s="505">
        <f t="shared" si="190"/>
        <v>0</v>
      </c>
    </row>
    <row r="544" spans="178:197" x14ac:dyDescent="0.25">
      <c r="FV544">
        <v>540</v>
      </c>
      <c r="FW544" s="181">
        <f t="shared" si="191"/>
        <v>0.375</v>
      </c>
      <c r="FX544" s="501" t="str">
        <f t="shared" si="187"/>
        <v/>
      </c>
      <c r="FY544" s="501" t="str">
        <f t="shared" si="194"/>
        <v/>
      </c>
      <c r="FZ544" s="501" t="str">
        <f t="shared" si="194"/>
        <v/>
      </c>
      <c r="GA544" s="501" t="str">
        <f t="shared" si="194"/>
        <v/>
      </c>
      <c r="GB544" s="501" t="str">
        <f t="shared" si="194"/>
        <v/>
      </c>
      <c r="GC544" s="501" t="str">
        <f t="shared" si="194"/>
        <v/>
      </c>
      <c r="GD544" s="501" t="str">
        <f t="shared" si="193"/>
        <v/>
      </c>
      <c r="GE544" s="501" t="str">
        <f t="shared" si="194"/>
        <v/>
      </c>
      <c r="GF544" s="501" t="str">
        <f t="shared" si="194"/>
        <v/>
      </c>
      <c r="GG544" s="501" t="str">
        <f t="shared" si="194"/>
        <v/>
      </c>
      <c r="GH544" s="501" t="str">
        <f t="shared" si="194"/>
        <v/>
      </c>
      <c r="GI544" s="501" t="str">
        <f t="shared" si="194"/>
        <v/>
      </c>
      <c r="GJ544" s="501" t="str">
        <f t="shared" si="194"/>
        <v/>
      </c>
      <c r="GK544" s="501" t="str">
        <f t="shared" si="194"/>
        <v/>
      </c>
      <c r="GL544" s="501" t="str">
        <f t="shared" si="194"/>
        <v/>
      </c>
      <c r="GM544" s="501" t="str">
        <f t="shared" si="194"/>
        <v/>
      </c>
      <c r="GN544" s="501">
        <f t="shared" si="189"/>
        <v>0</v>
      </c>
      <c r="GO544" s="505">
        <f t="shared" si="190"/>
        <v>0</v>
      </c>
    </row>
    <row r="545" spans="178:197" x14ac:dyDescent="0.25">
      <c r="FV545">
        <v>541</v>
      </c>
      <c r="FW545" s="181">
        <f t="shared" si="191"/>
        <v>0.37569444444444444</v>
      </c>
      <c r="FX545" s="501" t="str">
        <f t="shared" si="187"/>
        <v/>
      </c>
      <c r="FY545" s="501" t="str">
        <f t="shared" si="194"/>
        <v/>
      </c>
      <c r="FZ545" s="501" t="str">
        <f t="shared" si="194"/>
        <v/>
      </c>
      <c r="GA545" s="501" t="str">
        <f t="shared" si="194"/>
        <v/>
      </c>
      <c r="GB545" s="501" t="str">
        <f t="shared" si="194"/>
        <v/>
      </c>
      <c r="GC545" s="501" t="str">
        <f t="shared" si="194"/>
        <v/>
      </c>
      <c r="GD545" s="501" t="str">
        <f t="shared" si="193"/>
        <v/>
      </c>
      <c r="GE545" s="501" t="str">
        <f t="shared" si="194"/>
        <v/>
      </c>
      <c r="GF545" s="501" t="str">
        <f t="shared" si="194"/>
        <v/>
      </c>
      <c r="GG545" s="501" t="str">
        <f t="shared" si="194"/>
        <v/>
      </c>
      <c r="GH545" s="501" t="str">
        <f t="shared" si="194"/>
        <v/>
      </c>
      <c r="GI545" s="501" t="str">
        <f t="shared" si="194"/>
        <v/>
      </c>
      <c r="GJ545" s="501" t="str">
        <f t="shared" si="194"/>
        <v/>
      </c>
      <c r="GK545" s="501" t="str">
        <f t="shared" si="194"/>
        <v/>
      </c>
      <c r="GL545" s="501" t="str">
        <f t="shared" si="194"/>
        <v/>
      </c>
      <c r="GM545" s="501" t="str">
        <f t="shared" si="194"/>
        <v/>
      </c>
      <c r="GN545" s="501">
        <f t="shared" si="189"/>
        <v>0</v>
      </c>
      <c r="GO545" s="505">
        <f t="shared" si="190"/>
        <v>0</v>
      </c>
    </row>
    <row r="546" spans="178:197" x14ac:dyDescent="0.25">
      <c r="FV546">
        <v>542</v>
      </c>
      <c r="FW546" s="181">
        <f t="shared" si="191"/>
        <v>0.37638888888888888</v>
      </c>
      <c r="FX546" s="501" t="str">
        <f t="shared" si="187"/>
        <v/>
      </c>
      <c r="FY546" s="501" t="str">
        <f t="shared" si="194"/>
        <v/>
      </c>
      <c r="FZ546" s="501" t="str">
        <f t="shared" si="194"/>
        <v/>
      </c>
      <c r="GA546" s="501" t="str">
        <f t="shared" si="194"/>
        <v/>
      </c>
      <c r="GB546" s="501" t="str">
        <f t="shared" si="194"/>
        <v/>
      </c>
      <c r="GC546" s="501" t="str">
        <f t="shared" si="194"/>
        <v/>
      </c>
      <c r="GD546" s="501" t="str">
        <f t="shared" si="193"/>
        <v/>
      </c>
      <c r="GE546" s="501" t="str">
        <f t="shared" si="194"/>
        <v/>
      </c>
      <c r="GF546" s="501" t="str">
        <f t="shared" si="194"/>
        <v/>
      </c>
      <c r="GG546" s="501" t="str">
        <f t="shared" si="194"/>
        <v/>
      </c>
      <c r="GH546" s="501" t="str">
        <f t="shared" si="194"/>
        <v/>
      </c>
      <c r="GI546" s="501" t="str">
        <f t="shared" si="194"/>
        <v/>
      </c>
      <c r="GJ546" s="501" t="str">
        <f t="shared" si="194"/>
        <v/>
      </c>
      <c r="GK546" s="501" t="str">
        <f t="shared" si="194"/>
        <v/>
      </c>
      <c r="GL546" s="501" t="str">
        <f t="shared" si="194"/>
        <v/>
      </c>
      <c r="GM546" s="501" t="str">
        <f t="shared" si="194"/>
        <v/>
      </c>
      <c r="GN546" s="501">
        <f t="shared" si="189"/>
        <v>0</v>
      </c>
      <c r="GO546" s="505">
        <f t="shared" si="190"/>
        <v>0</v>
      </c>
    </row>
    <row r="547" spans="178:197" x14ac:dyDescent="0.25">
      <c r="FV547">
        <v>543</v>
      </c>
      <c r="FW547" s="181">
        <f t="shared" si="191"/>
        <v>0.37708333333333333</v>
      </c>
      <c r="FX547" s="501" t="str">
        <f t="shared" si="187"/>
        <v/>
      </c>
      <c r="FY547" s="501" t="str">
        <f t="shared" si="194"/>
        <v/>
      </c>
      <c r="FZ547" s="501" t="str">
        <f t="shared" si="194"/>
        <v/>
      </c>
      <c r="GA547" s="501" t="str">
        <f t="shared" si="194"/>
        <v/>
      </c>
      <c r="GB547" s="501" t="str">
        <f t="shared" si="194"/>
        <v/>
      </c>
      <c r="GC547" s="501" t="str">
        <f t="shared" si="194"/>
        <v/>
      </c>
      <c r="GD547" s="501" t="str">
        <f t="shared" si="193"/>
        <v/>
      </c>
      <c r="GE547" s="501" t="str">
        <f t="shared" si="194"/>
        <v/>
      </c>
      <c r="GF547" s="501" t="str">
        <f t="shared" si="194"/>
        <v/>
      </c>
      <c r="GG547" s="501" t="str">
        <f t="shared" si="194"/>
        <v/>
      </c>
      <c r="GH547" s="501" t="str">
        <f t="shared" si="194"/>
        <v/>
      </c>
      <c r="GI547" s="501" t="str">
        <f t="shared" si="194"/>
        <v/>
      </c>
      <c r="GJ547" s="501" t="str">
        <f t="shared" si="194"/>
        <v/>
      </c>
      <c r="GK547" s="501" t="str">
        <f t="shared" si="194"/>
        <v/>
      </c>
      <c r="GL547" s="501" t="str">
        <f t="shared" si="194"/>
        <v/>
      </c>
      <c r="GM547" s="501" t="str">
        <f t="shared" si="194"/>
        <v/>
      </c>
      <c r="GN547" s="501">
        <f t="shared" si="189"/>
        <v>0</v>
      </c>
      <c r="GO547" s="505">
        <f t="shared" si="190"/>
        <v>0</v>
      </c>
    </row>
    <row r="548" spans="178:197" x14ac:dyDescent="0.25">
      <c r="FV548">
        <v>544</v>
      </c>
      <c r="FW548" s="181">
        <f t="shared" si="191"/>
        <v>0.37777777777777782</v>
      </c>
      <c r="FX548" s="501" t="str">
        <f t="shared" si="187"/>
        <v/>
      </c>
      <c r="FY548" s="501" t="str">
        <f t="shared" si="194"/>
        <v/>
      </c>
      <c r="FZ548" s="501" t="str">
        <f t="shared" si="194"/>
        <v/>
      </c>
      <c r="GA548" s="501" t="str">
        <f t="shared" si="194"/>
        <v/>
      </c>
      <c r="GB548" s="501" t="str">
        <f t="shared" si="194"/>
        <v/>
      </c>
      <c r="GC548" s="501" t="str">
        <f t="shared" si="194"/>
        <v/>
      </c>
      <c r="GD548" s="501" t="str">
        <f t="shared" si="193"/>
        <v/>
      </c>
      <c r="GE548" s="501" t="str">
        <f t="shared" si="194"/>
        <v/>
      </c>
      <c r="GF548" s="501" t="str">
        <f t="shared" si="194"/>
        <v/>
      </c>
      <c r="GG548" s="501" t="str">
        <f t="shared" si="194"/>
        <v/>
      </c>
      <c r="GH548" s="501" t="str">
        <f t="shared" si="194"/>
        <v/>
      </c>
      <c r="GI548" s="501" t="str">
        <f t="shared" si="194"/>
        <v/>
      </c>
      <c r="GJ548" s="501" t="str">
        <f t="shared" si="194"/>
        <v/>
      </c>
      <c r="GK548" s="501" t="str">
        <f t="shared" si="194"/>
        <v/>
      </c>
      <c r="GL548" s="501" t="str">
        <f t="shared" si="194"/>
        <v/>
      </c>
      <c r="GM548" s="501" t="str">
        <f t="shared" si="194"/>
        <v/>
      </c>
      <c r="GN548" s="501">
        <f t="shared" si="189"/>
        <v>0</v>
      </c>
      <c r="GO548" s="505">
        <f t="shared" si="190"/>
        <v>0</v>
      </c>
    </row>
    <row r="549" spans="178:197" x14ac:dyDescent="0.25">
      <c r="FV549">
        <v>545</v>
      </c>
      <c r="FW549" s="181">
        <f t="shared" si="191"/>
        <v>0.37847222222222221</v>
      </c>
      <c r="FX549" s="501" t="str">
        <f t="shared" si="187"/>
        <v/>
      </c>
      <c r="FY549" s="501" t="str">
        <f t="shared" si="194"/>
        <v/>
      </c>
      <c r="FZ549" s="501" t="str">
        <f t="shared" si="194"/>
        <v/>
      </c>
      <c r="GA549" s="501" t="str">
        <f t="shared" si="194"/>
        <v/>
      </c>
      <c r="GB549" s="501" t="str">
        <f t="shared" si="194"/>
        <v/>
      </c>
      <c r="GC549" s="501" t="str">
        <f t="shared" si="194"/>
        <v/>
      </c>
      <c r="GD549" s="501" t="str">
        <f t="shared" si="193"/>
        <v/>
      </c>
      <c r="GE549" s="501" t="str">
        <f t="shared" si="194"/>
        <v/>
      </c>
      <c r="GF549" s="501" t="str">
        <f t="shared" si="194"/>
        <v/>
      </c>
      <c r="GG549" s="501" t="str">
        <f t="shared" si="194"/>
        <v/>
      </c>
      <c r="GH549" s="501" t="str">
        <f t="shared" si="194"/>
        <v/>
      </c>
      <c r="GI549" s="501" t="str">
        <f t="shared" si="194"/>
        <v/>
      </c>
      <c r="GJ549" s="501" t="str">
        <f t="shared" si="194"/>
        <v/>
      </c>
      <c r="GK549" s="501" t="str">
        <f t="shared" si="194"/>
        <v/>
      </c>
      <c r="GL549" s="501" t="str">
        <f t="shared" si="194"/>
        <v/>
      </c>
      <c r="GM549" s="501" t="str">
        <f t="shared" si="194"/>
        <v/>
      </c>
      <c r="GN549" s="501">
        <f t="shared" si="189"/>
        <v>0</v>
      </c>
      <c r="GO549" s="505">
        <f t="shared" si="190"/>
        <v>0</v>
      </c>
    </row>
    <row r="550" spans="178:197" x14ac:dyDescent="0.25">
      <c r="FV550">
        <v>546</v>
      </c>
      <c r="FW550" s="181">
        <f t="shared" si="191"/>
        <v>0.37916666666666665</v>
      </c>
      <c r="FX550" s="501" t="str">
        <f t="shared" si="187"/>
        <v/>
      </c>
      <c r="FY550" s="501" t="str">
        <f t="shared" si="194"/>
        <v/>
      </c>
      <c r="FZ550" s="501" t="str">
        <f t="shared" si="194"/>
        <v/>
      </c>
      <c r="GA550" s="501" t="str">
        <f t="shared" si="194"/>
        <v/>
      </c>
      <c r="GB550" s="501" t="str">
        <f t="shared" si="194"/>
        <v/>
      </c>
      <c r="GC550" s="501" t="str">
        <f t="shared" si="194"/>
        <v/>
      </c>
      <c r="GD550" s="501" t="str">
        <f t="shared" si="193"/>
        <v/>
      </c>
      <c r="GE550" s="501" t="str">
        <f t="shared" si="194"/>
        <v/>
      </c>
      <c r="GF550" s="501" t="str">
        <f t="shared" si="194"/>
        <v/>
      </c>
      <c r="GG550" s="501" t="str">
        <f t="shared" si="194"/>
        <v/>
      </c>
      <c r="GH550" s="501" t="str">
        <f t="shared" si="194"/>
        <v/>
      </c>
      <c r="GI550" s="501" t="str">
        <f t="shared" si="194"/>
        <v/>
      </c>
      <c r="GJ550" s="501" t="str">
        <f t="shared" si="194"/>
        <v/>
      </c>
      <c r="GK550" s="501" t="str">
        <f t="shared" si="194"/>
        <v/>
      </c>
      <c r="GL550" s="501" t="str">
        <f t="shared" si="194"/>
        <v/>
      </c>
      <c r="GM550" s="501" t="str">
        <f t="shared" si="194"/>
        <v/>
      </c>
      <c r="GN550" s="501">
        <f t="shared" si="189"/>
        <v>0</v>
      </c>
      <c r="GO550" s="505">
        <f t="shared" si="190"/>
        <v>0</v>
      </c>
    </row>
    <row r="551" spans="178:197" x14ac:dyDescent="0.25">
      <c r="FV551">
        <v>547</v>
      </c>
      <c r="FW551" s="181">
        <f t="shared" si="191"/>
        <v>0.37986111111111115</v>
      </c>
      <c r="FX551" s="501" t="str">
        <f t="shared" si="187"/>
        <v/>
      </c>
      <c r="FY551" s="501" t="str">
        <f t="shared" si="194"/>
        <v/>
      </c>
      <c r="FZ551" s="501" t="str">
        <f t="shared" si="194"/>
        <v/>
      </c>
      <c r="GA551" s="501" t="str">
        <f t="shared" si="194"/>
        <v/>
      </c>
      <c r="GB551" s="501" t="str">
        <f t="shared" si="194"/>
        <v/>
      </c>
      <c r="GC551" s="501" t="str">
        <f t="shared" si="194"/>
        <v/>
      </c>
      <c r="GD551" s="501" t="str">
        <f t="shared" si="193"/>
        <v/>
      </c>
      <c r="GE551" s="501" t="str">
        <f t="shared" si="194"/>
        <v/>
      </c>
      <c r="GF551" s="501" t="str">
        <f t="shared" si="194"/>
        <v/>
      </c>
      <c r="GG551" s="501" t="str">
        <f t="shared" si="194"/>
        <v/>
      </c>
      <c r="GH551" s="501" t="str">
        <f t="shared" si="194"/>
        <v/>
      </c>
      <c r="GI551" s="501" t="str">
        <f t="shared" si="194"/>
        <v/>
      </c>
      <c r="GJ551" s="501" t="str">
        <f t="shared" si="194"/>
        <v/>
      </c>
      <c r="GK551" s="501" t="str">
        <f t="shared" si="194"/>
        <v/>
      </c>
      <c r="GL551" s="501" t="str">
        <f t="shared" si="194"/>
        <v/>
      </c>
      <c r="GM551" s="501" t="str">
        <f t="shared" si="194"/>
        <v/>
      </c>
      <c r="GN551" s="501">
        <f t="shared" si="189"/>
        <v>0</v>
      </c>
      <c r="GO551" s="505">
        <f t="shared" si="190"/>
        <v>0</v>
      </c>
    </row>
    <row r="552" spans="178:197" x14ac:dyDescent="0.25">
      <c r="FV552">
        <v>548</v>
      </c>
      <c r="FW552" s="181">
        <f t="shared" si="191"/>
        <v>0.38055555555555554</v>
      </c>
      <c r="FX552" s="501" t="str">
        <f t="shared" si="187"/>
        <v/>
      </c>
      <c r="FY552" s="501" t="str">
        <f t="shared" si="194"/>
        <v/>
      </c>
      <c r="FZ552" s="501" t="str">
        <f t="shared" si="194"/>
        <v/>
      </c>
      <c r="GA552" s="501" t="str">
        <f t="shared" si="194"/>
        <v/>
      </c>
      <c r="GB552" s="501" t="str">
        <f t="shared" si="194"/>
        <v/>
      </c>
      <c r="GC552" s="501" t="str">
        <f t="shared" si="194"/>
        <v/>
      </c>
      <c r="GD552" s="501" t="str">
        <f t="shared" si="193"/>
        <v/>
      </c>
      <c r="GE552" s="501" t="str">
        <f t="shared" si="194"/>
        <v/>
      </c>
      <c r="GF552" s="501" t="str">
        <f t="shared" si="194"/>
        <v/>
      </c>
      <c r="GG552" s="501" t="str">
        <f t="shared" si="194"/>
        <v/>
      </c>
      <c r="GH552" s="501" t="str">
        <f t="shared" si="194"/>
        <v/>
      </c>
      <c r="GI552" s="501" t="str">
        <f t="shared" si="194"/>
        <v/>
      </c>
      <c r="GJ552" s="501" t="str">
        <f t="shared" si="194"/>
        <v/>
      </c>
      <c r="GK552" s="501" t="str">
        <f t="shared" si="194"/>
        <v/>
      </c>
      <c r="GL552" s="501" t="str">
        <f t="shared" si="194"/>
        <v/>
      </c>
      <c r="GM552" s="501" t="str">
        <f t="shared" si="194"/>
        <v/>
      </c>
      <c r="GN552" s="501">
        <f t="shared" si="189"/>
        <v>0</v>
      </c>
      <c r="GO552" s="505">
        <f t="shared" si="190"/>
        <v>0</v>
      </c>
    </row>
    <row r="553" spans="178:197" x14ac:dyDescent="0.25">
      <c r="FV553">
        <v>549</v>
      </c>
      <c r="FW553" s="181">
        <f t="shared" si="191"/>
        <v>0.38124999999999998</v>
      </c>
      <c r="FX553" s="501" t="str">
        <f t="shared" si="187"/>
        <v/>
      </c>
      <c r="FY553" s="501" t="str">
        <f t="shared" si="194"/>
        <v/>
      </c>
      <c r="FZ553" s="501" t="str">
        <f t="shared" si="194"/>
        <v/>
      </c>
      <c r="GA553" s="501" t="str">
        <f t="shared" si="194"/>
        <v/>
      </c>
      <c r="GB553" s="501" t="str">
        <f t="shared" si="194"/>
        <v/>
      </c>
      <c r="GC553" s="501" t="str">
        <f t="shared" si="194"/>
        <v/>
      </c>
      <c r="GD553" s="501" t="str">
        <f t="shared" si="193"/>
        <v/>
      </c>
      <c r="GE553" s="501" t="str">
        <f t="shared" si="194"/>
        <v/>
      </c>
      <c r="GF553" s="501" t="str">
        <f t="shared" si="194"/>
        <v/>
      </c>
      <c r="GG553" s="501" t="str">
        <f t="shared" si="194"/>
        <v/>
      </c>
      <c r="GH553" s="501" t="str">
        <f t="shared" si="194"/>
        <v/>
      </c>
      <c r="GI553" s="501" t="str">
        <f t="shared" si="194"/>
        <v/>
      </c>
      <c r="GJ553" s="501" t="str">
        <f t="shared" si="194"/>
        <v/>
      </c>
      <c r="GK553" s="501" t="str">
        <f t="shared" si="194"/>
        <v/>
      </c>
      <c r="GL553" s="501" t="str">
        <f t="shared" si="194"/>
        <v/>
      </c>
      <c r="GM553" s="501" t="str">
        <f t="shared" si="194"/>
        <v/>
      </c>
      <c r="GN553" s="501">
        <f t="shared" si="189"/>
        <v>0</v>
      </c>
      <c r="GO553" s="505">
        <f t="shared" si="190"/>
        <v>0</v>
      </c>
    </row>
    <row r="554" spans="178:197" x14ac:dyDescent="0.25">
      <c r="FV554">
        <v>550</v>
      </c>
      <c r="FW554" s="181">
        <f t="shared" si="191"/>
        <v>0.38194444444444448</v>
      </c>
      <c r="FX554" s="501" t="str">
        <f t="shared" si="187"/>
        <v/>
      </c>
      <c r="FY554" s="501" t="str">
        <f t="shared" si="194"/>
        <v/>
      </c>
      <c r="FZ554" s="501" t="str">
        <f t="shared" si="194"/>
        <v/>
      </c>
      <c r="GA554" s="501" t="str">
        <f t="shared" si="194"/>
        <v/>
      </c>
      <c r="GB554" s="501" t="str">
        <f t="shared" si="194"/>
        <v/>
      </c>
      <c r="GC554" s="501" t="str">
        <f t="shared" si="194"/>
        <v/>
      </c>
      <c r="GD554" s="501" t="str">
        <f t="shared" si="193"/>
        <v/>
      </c>
      <c r="GE554" s="501" t="str">
        <f t="shared" si="194"/>
        <v/>
      </c>
      <c r="GF554" s="501" t="str">
        <f t="shared" si="194"/>
        <v/>
      </c>
      <c r="GG554" s="501" t="str">
        <f t="shared" si="194"/>
        <v/>
      </c>
      <c r="GH554" s="501" t="str">
        <f t="shared" si="194"/>
        <v/>
      </c>
      <c r="GI554" s="501" t="str">
        <f t="shared" si="194"/>
        <v/>
      </c>
      <c r="GJ554" s="501" t="str">
        <f t="shared" si="194"/>
        <v/>
      </c>
      <c r="GK554" s="501" t="str">
        <f t="shared" si="194"/>
        <v/>
      </c>
      <c r="GL554" s="501" t="str">
        <f t="shared" si="194"/>
        <v/>
      </c>
      <c r="GM554" s="501" t="str">
        <f t="shared" si="194"/>
        <v/>
      </c>
      <c r="GN554" s="501">
        <f t="shared" si="189"/>
        <v>0</v>
      </c>
      <c r="GO554" s="505">
        <f t="shared" si="190"/>
        <v>0</v>
      </c>
    </row>
    <row r="555" spans="178:197" x14ac:dyDescent="0.25">
      <c r="FV555">
        <v>551</v>
      </c>
      <c r="FW555" s="181">
        <f t="shared" si="191"/>
        <v>0.38263888888888886</v>
      </c>
      <c r="FX555" s="501" t="str">
        <f t="shared" si="187"/>
        <v/>
      </c>
      <c r="FY555" s="501" t="str">
        <f t="shared" si="194"/>
        <v/>
      </c>
      <c r="FZ555" s="501" t="str">
        <f t="shared" si="194"/>
        <v/>
      </c>
      <c r="GA555" s="501" t="str">
        <f t="shared" si="194"/>
        <v/>
      </c>
      <c r="GB555" s="501" t="str">
        <f t="shared" si="194"/>
        <v/>
      </c>
      <c r="GC555" s="501" t="str">
        <f t="shared" si="194"/>
        <v/>
      </c>
      <c r="GD555" s="501" t="str">
        <f t="shared" si="193"/>
        <v/>
      </c>
      <c r="GE555" s="501" t="str">
        <f t="shared" si="194"/>
        <v/>
      </c>
      <c r="GF555" s="501" t="str">
        <f t="shared" si="194"/>
        <v/>
      </c>
      <c r="GG555" s="501" t="str">
        <f t="shared" si="194"/>
        <v/>
      </c>
      <c r="GH555" s="501" t="str">
        <f t="shared" si="194"/>
        <v/>
      </c>
      <c r="GI555" s="501" t="str">
        <f t="shared" si="194"/>
        <v/>
      </c>
      <c r="GJ555" s="501" t="str">
        <f t="shared" si="194"/>
        <v/>
      </c>
      <c r="GK555" s="501" t="str">
        <f t="shared" si="194"/>
        <v/>
      </c>
      <c r="GL555" s="501" t="str">
        <f t="shared" si="194"/>
        <v/>
      </c>
      <c r="GM555" s="501" t="str">
        <f t="shared" si="194"/>
        <v/>
      </c>
      <c r="GN555" s="501">
        <f t="shared" si="189"/>
        <v>0</v>
      </c>
      <c r="GO555" s="505">
        <f t="shared" si="190"/>
        <v>0</v>
      </c>
    </row>
    <row r="556" spans="178:197" x14ac:dyDescent="0.25">
      <c r="FV556">
        <v>552</v>
      </c>
      <c r="FW556" s="181">
        <f t="shared" si="191"/>
        <v>0.38333333333333336</v>
      </c>
      <c r="FX556" s="501" t="str">
        <f t="shared" si="187"/>
        <v/>
      </c>
      <c r="FY556" s="501" t="str">
        <f t="shared" si="194"/>
        <v/>
      </c>
      <c r="FZ556" s="501" t="str">
        <f t="shared" si="194"/>
        <v/>
      </c>
      <c r="GA556" s="501" t="str">
        <f t="shared" si="194"/>
        <v/>
      </c>
      <c r="GB556" s="501" t="str">
        <f t="shared" si="194"/>
        <v/>
      </c>
      <c r="GC556" s="501" t="str">
        <f t="shared" si="194"/>
        <v/>
      </c>
      <c r="GD556" s="501" t="str">
        <f t="shared" si="193"/>
        <v/>
      </c>
      <c r="GE556" s="501" t="str">
        <f t="shared" si="194"/>
        <v/>
      </c>
      <c r="GF556" s="501" t="str">
        <f t="shared" si="194"/>
        <v/>
      </c>
      <c r="GG556" s="501" t="str">
        <f t="shared" si="194"/>
        <v/>
      </c>
      <c r="GH556" s="501" t="str">
        <f t="shared" si="194"/>
        <v/>
      </c>
      <c r="GI556" s="501" t="str">
        <f t="shared" si="194"/>
        <v/>
      </c>
      <c r="GJ556" s="501" t="str">
        <f t="shared" si="194"/>
        <v/>
      </c>
      <c r="GK556" s="501" t="str">
        <f t="shared" si="194"/>
        <v/>
      </c>
      <c r="GL556" s="501" t="str">
        <f t="shared" si="194"/>
        <v/>
      </c>
      <c r="GM556" s="501" t="str">
        <f t="shared" si="194"/>
        <v/>
      </c>
      <c r="GN556" s="501">
        <f t="shared" si="189"/>
        <v>0</v>
      </c>
      <c r="GO556" s="505">
        <f t="shared" si="190"/>
        <v>0</v>
      </c>
    </row>
    <row r="557" spans="178:197" x14ac:dyDescent="0.25">
      <c r="FV557">
        <v>553</v>
      </c>
      <c r="FW557" s="181">
        <f t="shared" si="191"/>
        <v>0.3840277777777778</v>
      </c>
      <c r="FX557" s="501" t="str">
        <f t="shared" si="187"/>
        <v/>
      </c>
      <c r="FY557" s="501" t="str">
        <f t="shared" si="194"/>
        <v/>
      </c>
      <c r="FZ557" s="501" t="str">
        <f t="shared" si="194"/>
        <v/>
      </c>
      <c r="GA557" s="501" t="str">
        <f t="shared" si="194"/>
        <v/>
      </c>
      <c r="GB557" s="501" t="str">
        <f t="shared" si="194"/>
        <v/>
      </c>
      <c r="GC557" s="501" t="str">
        <f t="shared" si="194"/>
        <v/>
      </c>
      <c r="GD557" s="501" t="str">
        <f t="shared" si="193"/>
        <v/>
      </c>
      <c r="GE557" s="501" t="str">
        <f t="shared" si="194"/>
        <v/>
      </c>
      <c r="GF557" s="501" t="str">
        <f t="shared" si="194"/>
        <v/>
      </c>
      <c r="GG557" s="501" t="str">
        <f t="shared" si="194"/>
        <v/>
      </c>
      <c r="GH557" s="501" t="str">
        <f t="shared" si="194"/>
        <v/>
      </c>
      <c r="GI557" s="501" t="str">
        <f t="shared" si="194"/>
        <v/>
      </c>
      <c r="GJ557" s="501" t="str">
        <f t="shared" si="194"/>
        <v/>
      </c>
      <c r="GK557" s="501" t="str">
        <f t="shared" si="194"/>
        <v/>
      </c>
      <c r="GL557" s="501" t="str">
        <f t="shared" si="194"/>
        <v/>
      </c>
      <c r="GM557" s="501" t="str">
        <f t="shared" si="194"/>
        <v/>
      </c>
      <c r="GN557" s="501">
        <f t="shared" si="189"/>
        <v>0</v>
      </c>
      <c r="GO557" s="505">
        <f t="shared" si="190"/>
        <v>0</v>
      </c>
    </row>
    <row r="558" spans="178:197" x14ac:dyDescent="0.25">
      <c r="FV558">
        <v>554</v>
      </c>
      <c r="FW558" s="181">
        <f t="shared" si="191"/>
        <v>0.38472222222222219</v>
      </c>
      <c r="FX558" s="501" t="str">
        <f t="shared" si="187"/>
        <v/>
      </c>
      <c r="FY558" s="501" t="str">
        <f t="shared" si="194"/>
        <v/>
      </c>
      <c r="FZ558" s="501" t="str">
        <f t="shared" si="194"/>
        <v/>
      </c>
      <c r="GA558" s="501" t="str">
        <f t="shared" si="194"/>
        <v/>
      </c>
      <c r="GB558" s="501" t="str">
        <f t="shared" si="194"/>
        <v/>
      </c>
      <c r="GC558" s="501" t="str">
        <f t="shared" si="194"/>
        <v/>
      </c>
      <c r="GD558" s="501" t="str">
        <f t="shared" si="193"/>
        <v/>
      </c>
      <c r="GE558" s="501" t="str">
        <f t="shared" si="194"/>
        <v/>
      </c>
      <c r="GF558" s="501" t="str">
        <f t="shared" si="194"/>
        <v/>
      </c>
      <c r="GG558" s="501" t="str">
        <f t="shared" si="194"/>
        <v/>
      </c>
      <c r="GH558" s="501" t="str">
        <f t="shared" si="194"/>
        <v/>
      </c>
      <c r="GI558" s="501" t="str">
        <f t="shared" si="194"/>
        <v/>
      </c>
      <c r="GJ558" s="501" t="str">
        <f t="shared" si="194"/>
        <v/>
      </c>
      <c r="GK558" s="501" t="str">
        <f t="shared" si="194"/>
        <v/>
      </c>
      <c r="GL558" s="501" t="str">
        <f t="shared" si="194"/>
        <v/>
      </c>
      <c r="GM558" s="501" t="str">
        <f t="shared" si="194"/>
        <v/>
      </c>
      <c r="GN558" s="501">
        <f t="shared" si="189"/>
        <v>0</v>
      </c>
      <c r="GO558" s="505">
        <f t="shared" si="190"/>
        <v>0</v>
      </c>
    </row>
    <row r="559" spans="178:197" x14ac:dyDescent="0.25">
      <c r="FV559">
        <v>555</v>
      </c>
      <c r="FW559" s="181">
        <f t="shared" si="191"/>
        <v>0.38541666666666669</v>
      </c>
      <c r="FX559" s="501" t="str">
        <f t="shared" si="187"/>
        <v/>
      </c>
      <c r="FY559" s="501" t="str">
        <f t="shared" si="194"/>
        <v/>
      </c>
      <c r="FZ559" s="501" t="str">
        <f t="shared" si="194"/>
        <v/>
      </c>
      <c r="GA559" s="501" t="str">
        <f t="shared" si="194"/>
        <v/>
      </c>
      <c r="GB559" s="501" t="str">
        <f t="shared" si="194"/>
        <v/>
      </c>
      <c r="GC559" s="501" t="str">
        <f t="shared" si="194"/>
        <v/>
      </c>
      <c r="GD559" s="501" t="str">
        <f t="shared" si="193"/>
        <v/>
      </c>
      <c r="GE559" s="501" t="str">
        <f t="shared" si="194"/>
        <v/>
      </c>
      <c r="GF559" s="501" t="str">
        <f t="shared" si="194"/>
        <v/>
      </c>
      <c r="GG559" s="501" t="str">
        <f t="shared" si="194"/>
        <v/>
      </c>
      <c r="GH559" s="501" t="str">
        <f t="shared" si="194"/>
        <v/>
      </c>
      <c r="GI559" s="501" t="str">
        <f t="shared" si="194"/>
        <v/>
      </c>
      <c r="GJ559" s="501" t="str">
        <f t="shared" si="194"/>
        <v/>
      </c>
      <c r="GK559" s="501" t="str">
        <f t="shared" si="194"/>
        <v/>
      </c>
      <c r="GL559" s="501" t="str">
        <f t="shared" si="194"/>
        <v/>
      </c>
      <c r="GM559" s="501" t="str">
        <f t="shared" si="194"/>
        <v/>
      </c>
      <c r="GN559" s="501">
        <f t="shared" si="189"/>
        <v>0</v>
      </c>
      <c r="GO559" s="505">
        <f t="shared" si="190"/>
        <v>0</v>
      </c>
    </row>
    <row r="560" spans="178:197" x14ac:dyDescent="0.25">
      <c r="FV560">
        <v>556</v>
      </c>
      <c r="FW560" s="181">
        <f t="shared" si="191"/>
        <v>0.38611111111111113</v>
      </c>
      <c r="FX560" s="501" t="str">
        <f t="shared" si="187"/>
        <v/>
      </c>
      <c r="FY560" s="501" t="str">
        <f t="shared" si="194"/>
        <v/>
      </c>
      <c r="FZ560" s="501" t="str">
        <f t="shared" si="194"/>
        <v/>
      </c>
      <c r="GA560" s="501" t="str">
        <f t="shared" si="194"/>
        <v/>
      </c>
      <c r="GB560" s="501" t="str">
        <f t="shared" si="194"/>
        <v/>
      </c>
      <c r="GC560" s="501" t="str">
        <f t="shared" si="194"/>
        <v/>
      </c>
      <c r="GD560" s="501" t="str">
        <f t="shared" si="193"/>
        <v/>
      </c>
      <c r="GE560" s="501" t="str">
        <f t="shared" si="194"/>
        <v/>
      </c>
      <c r="GF560" s="501" t="str">
        <f t="shared" si="194"/>
        <v/>
      </c>
      <c r="GG560" s="501" t="str">
        <f t="shared" si="194"/>
        <v/>
      </c>
      <c r="GH560" s="501" t="str">
        <f t="shared" si="194"/>
        <v/>
      </c>
      <c r="GI560" s="501" t="str">
        <f t="shared" si="194"/>
        <v/>
      </c>
      <c r="GJ560" s="501" t="str">
        <f t="shared" si="194"/>
        <v/>
      </c>
      <c r="GK560" s="501" t="str">
        <f t="shared" si="194"/>
        <v/>
      </c>
      <c r="GL560" s="501" t="str">
        <f t="shared" si="194"/>
        <v/>
      </c>
      <c r="GM560" s="501" t="str">
        <f t="shared" ref="FY560:GM577" si="195">IF(AND(OR($FW560&gt;INDEX($FT$4:$FT$19,MATCH(GM$3,$FO$4:$FO$19,0)),$FW560=INDEX($FT$4:$FT$19,MATCH(GM$3,$FO$4:$FO$19,0))),$FW560+(0.000000001/60/24)&lt;INDEX($FU$4:$FU$19,MATCH(GM$3,$FO$4:$FO$19,0))),80,"")</f>
        <v/>
      </c>
      <c r="GN560" s="501">
        <f t="shared" si="189"/>
        <v>0</v>
      </c>
      <c r="GO560" s="505">
        <f t="shared" si="190"/>
        <v>0</v>
      </c>
    </row>
    <row r="561" spans="178:197" x14ac:dyDescent="0.25">
      <c r="FV561">
        <v>557</v>
      </c>
      <c r="FW561" s="181">
        <f t="shared" si="191"/>
        <v>0.38680555555555551</v>
      </c>
      <c r="FX561" s="501" t="str">
        <f t="shared" si="187"/>
        <v/>
      </c>
      <c r="FY561" s="501" t="str">
        <f t="shared" si="195"/>
        <v/>
      </c>
      <c r="FZ561" s="501" t="str">
        <f t="shared" si="195"/>
        <v/>
      </c>
      <c r="GA561" s="501" t="str">
        <f t="shared" si="195"/>
        <v/>
      </c>
      <c r="GB561" s="501" t="str">
        <f t="shared" si="195"/>
        <v/>
      </c>
      <c r="GC561" s="501" t="str">
        <f t="shared" si="195"/>
        <v/>
      </c>
      <c r="GD561" s="501" t="str">
        <f t="shared" si="193"/>
        <v/>
      </c>
      <c r="GE561" s="501" t="str">
        <f t="shared" si="195"/>
        <v/>
      </c>
      <c r="GF561" s="501" t="str">
        <f t="shared" si="195"/>
        <v/>
      </c>
      <c r="GG561" s="501" t="str">
        <f t="shared" si="195"/>
        <v/>
      </c>
      <c r="GH561" s="501" t="str">
        <f t="shared" si="195"/>
        <v/>
      </c>
      <c r="GI561" s="501" t="str">
        <f t="shared" si="195"/>
        <v/>
      </c>
      <c r="GJ561" s="501" t="str">
        <f t="shared" si="195"/>
        <v/>
      </c>
      <c r="GK561" s="501" t="str">
        <f t="shared" si="195"/>
        <v/>
      </c>
      <c r="GL561" s="501" t="str">
        <f t="shared" si="195"/>
        <v/>
      </c>
      <c r="GM561" s="501" t="str">
        <f t="shared" si="195"/>
        <v/>
      </c>
      <c r="GN561" s="501">
        <f t="shared" si="189"/>
        <v>0</v>
      </c>
      <c r="GO561" s="505">
        <f t="shared" si="190"/>
        <v>0</v>
      </c>
    </row>
    <row r="562" spans="178:197" x14ac:dyDescent="0.25">
      <c r="FV562">
        <v>558</v>
      </c>
      <c r="FW562" s="181">
        <f t="shared" si="191"/>
        <v>0.38750000000000001</v>
      </c>
      <c r="FX562" s="501" t="str">
        <f t="shared" si="187"/>
        <v/>
      </c>
      <c r="FY562" s="501" t="str">
        <f t="shared" si="195"/>
        <v/>
      </c>
      <c r="FZ562" s="501" t="str">
        <f t="shared" si="195"/>
        <v/>
      </c>
      <c r="GA562" s="501" t="str">
        <f t="shared" si="195"/>
        <v/>
      </c>
      <c r="GB562" s="501" t="str">
        <f t="shared" si="195"/>
        <v/>
      </c>
      <c r="GC562" s="501" t="str">
        <f t="shared" si="195"/>
        <v/>
      </c>
      <c r="GD562" s="501" t="str">
        <f t="shared" si="193"/>
        <v/>
      </c>
      <c r="GE562" s="501" t="str">
        <f t="shared" si="195"/>
        <v/>
      </c>
      <c r="GF562" s="501" t="str">
        <f t="shared" si="195"/>
        <v/>
      </c>
      <c r="GG562" s="501" t="str">
        <f t="shared" si="195"/>
        <v/>
      </c>
      <c r="GH562" s="501" t="str">
        <f t="shared" si="195"/>
        <v/>
      </c>
      <c r="GI562" s="501" t="str">
        <f t="shared" si="195"/>
        <v/>
      </c>
      <c r="GJ562" s="501" t="str">
        <f t="shared" si="195"/>
        <v/>
      </c>
      <c r="GK562" s="501" t="str">
        <f t="shared" si="195"/>
        <v/>
      </c>
      <c r="GL562" s="501" t="str">
        <f t="shared" si="195"/>
        <v/>
      </c>
      <c r="GM562" s="501" t="str">
        <f t="shared" si="195"/>
        <v/>
      </c>
      <c r="GN562" s="501">
        <f t="shared" si="189"/>
        <v>0</v>
      </c>
      <c r="GO562" s="505">
        <f t="shared" si="190"/>
        <v>0</v>
      </c>
    </row>
    <row r="563" spans="178:197" x14ac:dyDescent="0.25">
      <c r="FV563">
        <v>559</v>
      </c>
      <c r="FW563" s="181">
        <f t="shared" si="191"/>
        <v>0.38819444444444445</v>
      </c>
      <c r="FX563" s="501" t="str">
        <f t="shared" ref="FX563:FX604" si="196">IF(AND(OR($FW563&gt;INDEX($FT$4:$FT$19,MATCH(FX$3,$FO$4:$FO$19,0)),$FW563=INDEX($FT$4:$FT$19,MATCH(FX$3,$FO$4:$FO$19,0))),$FW563+(0.000000001/60/24)&lt;INDEX($FU$4:$FU$19,MATCH(FX$3,$FO$4:$FO$19,0))),80,"")</f>
        <v/>
      </c>
      <c r="FY563" s="501" t="str">
        <f t="shared" si="195"/>
        <v/>
      </c>
      <c r="FZ563" s="501" t="str">
        <f t="shared" si="195"/>
        <v/>
      </c>
      <c r="GA563" s="501" t="str">
        <f t="shared" si="195"/>
        <v/>
      </c>
      <c r="GB563" s="501" t="str">
        <f t="shared" si="195"/>
        <v/>
      </c>
      <c r="GC563" s="501" t="str">
        <f t="shared" si="195"/>
        <v/>
      </c>
      <c r="GD563" s="501" t="str">
        <f t="shared" si="193"/>
        <v/>
      </c>
      <c r="GE563" s="501" t="str">
        <f t="shared" si="195"/>
        <v/>
      </c>
      <c r="GF563" s="501" t="str">
        <f t="shared" si="195"/>
        <v/>
      </c>
      <c r="GG563" s="501" t="str">
        <f t="shared" si="195"/>
        <v/>
      </c>
      <c r="GH563" s="501" t="str">
        <f t="shared" si="195"/>
        <v/>
      </c>
      <c r="GI563" s="501" t="str">
        <f t="shared" si="195"/>
        <v/>
      </c>
      <c r="GJ563" s="501" t="str">
        <f t="shared" si="195"/>
        <v/>
      </c>
      <c r="GK563" s="501" t="str">
        <f t="shared" si="195"/>
        <v/>
      </c>
      <c r="GL563" s="501" t="str">
        <f t="shared" si="195"/>
        <v/>
      </c>
      <c r="GM563" s="501" t="str">
        <f t="shared" si="195"/>
        <v/>
      </c>
      <c r="GN563" s="501">
        <f t="shared" si="189"/>
        <v>0</v>
      </c>
      <c r="GO563" s="505">
        <f t="shared" si="190"/>
        <v>0</v>
      </c>
    </row>
    <row r="564" spans="178:197" x14ac:dyDescent="0.25">
      <c r="FV564">
        <v>560</v>
      </c>
      <c r="FW564" s="181">
        <f t="shared" si="191"/>
        <v>0.3888888888888889</v>
      </c>
      <c r="FX564" s="501" t="str">
        <f t="shared" si="196"/>
        <v/>
      </c>
      <c r="FY564" s="501" t="str">
        <f t="shared" si="195"/>
        <v/>
      </c>
      <c r="FZ564" s="501" t="str">
        <f t="shared" si="195"/>
        <v/>
      </c>
      <c r="GA564" s="501" t="str">
        <f t="shared" si="195"/>
        <v/>
      </c>
      <c r="GB564" s="501" t="str">
        <f t="shared" si="195"/>
        <v/>
      </c>
      <c r="GC564" s="501" t="str">
        <f t="shared" si="195"/>
        <v/>
      </c>
      <c r="GD564" s="501" t="str">
        <f t="shared" si="193"/>
        <v/>
      </c>
      <c r="GE564" s="501" t="str">
        <f t="shared" si="195"/>
        <v/>
      </c>
      <c r="GF564" s="501" t="str">
        <f t="shared" si="195"/>
        <v/>
      </c>
      <c r="GG564" s="501" t="str">
        <f t="shared" si="195"/>
        <v/>
      </c>
      <c r="GH564" s="501" t="str">
        <f t="shared" si="195"/>
        <v/>
      </c>
      <c r="GI564" s="501" t="str">
        <f t="shared" si="195"/>
        <v/>
      </c>
      <c r="GJ564" s="501" t="str">
        <f t="shared" si="195"/>
        <v/>
      </c>
      <c r="GK564" s="501" t="str">
        <f t="shared" si="195"/>
        <v/>
      </c>
      <c r="GL564" s="501" t="str">
        <f t="shared" si="195"/>
        <v/>
      </c>
      <c r="GM564" s="501" t="str">
        <f t="shared" si="195"/>
        <v/>
      </c>
      <c r="GN564" s="501">
        <f t="shared" si="189"/>
        <v>0</v>
      </c>
      <c r="GO564" s="505">
        <f t="shared" si="190"/>
        <v>0</v>
      </c>
    </row>
    <row r="565" spans="178:197" x14ac:dyDescent="0.25">
      <c r="FV565">
        <v>561</v>
      </c>
      <c r="FW565" s="181">
        <f t="shared" si="191"/>
        <v>0.38958333333333334</v>
      </c>
      <c r="FX565" s="501" t="str">
        <f t="shared" si="196"/>
        <v/>
      </c>
      <c r="FY565" s="501" t="str">
        <f t="shared" si="195"/>
        <v/>
      </c>
      <c r="FZ565" s="501" t="str">
        <f t="shared" si="195"/>
        <v/>
      </c>
      <c r="GA565" s="501" t="str">
        <f t="shared" si="195"/>
        <v/>
      </c>
      <c r="GB565" s="501" t="str">
        <f t="shared" si="195"/>
        <v/>
      </c>
      <c r="GC565" s="501" t="str">
        <f t="shared" si="195"/>
        <v/>
      </c>
      <c r="GD565" s="501" t="str">
        <f t="shared" si="193"/>
        <v/>
      </c>
      <c r="GE565" s="501" t="str">
        <f t="shared" si="195"/>
        <v/>
      </c>
      <c r="GF565" s="501" t="str">
        <f t="shared" si="195"/>
        <v/>
      </c>
      <c r="GG565" s="501" t="str">
        <f t="shared" si="195"/>
        <v/>
      </c>
      <c r="GH565" s="501" t="str">
        <f t="shared" si="195"/>
        <v/>
      </c>
      <c r="GI565" s="501" t="str">
        <f t="shared" si="195"/>
        <v/>
      </c>
      <c r="GJ565" s="501" t="str">
        <f t="shared" si="195"/>
        <v/>
      </c>
      <c r="GK565" s="501" t="str">
        <f t="shared" si="195"/>
        <v/>
      </c>
      <c r="GL565" s="501" t="str">
        <f t="shared" si="195"/>
        <v/>
      </c>
      <c r="GM565" s="501" t="str">
        <f t="shared" si="195"/>
        <v/>
      </c>
      <c r="GN565" s="501">
        <f t="shared" si="189"/>
        <v>0</v>
      </c>
      <c r="GO565" s="505">
        <f t="shared" si="190"/>
        <v>0</v>
      </c>
    </row>
    <row r="566" spans="178:197" x14ac:dyDescent="0.25">
      <c r="FV566">
        <v>562</v>
      </c>
      <c r="FW566" s="181">
        <f t="shared" si="191"/>
        <v>0.39027777777777778</v>
      </c>
      <c r="FX566" s="501" t="str">
        <f t="shared" si="196"/>
        <v/>
      </c>
      <c r="FY566" s="501" t="str">
        <f t="shared" si="195"/>
        <v/>
      </c>
      <c r="FZ566" s="501" t="str">
        <f t="shared" si="195"/>
        <v/>
      </c>
      <c r="GA566" s="501" t="str">
        <f t="shared" si="195"/>
        <v/>
      </c>
      <c r="GB566" s="501" t="str">
        <f t="shared" si="195"/>
        <v/>
      </c>
      <c r="GC566" s="501" t="str">
        <f t="shared" si="195"/>
        <v/>
      </c>
      <c r="GD566" s="501" t="str">
        <f t="shared" si="193"/>
        <v/>
      </c>
      <c r="GE566" s="501" t="str">
        <f t="shared" si="195"/>
        <v/>
      </c>
      <c r="GF566" s="501" t="str">
        <f t="shared" si="195"/>
        <v/>
      </c>
      <c r="GG566" s="501" t="str">
        <f t="shared" si="195"/>
        <v/>
      </c>
      <c r="GH566" s="501" t="str">
        <f t="shared" si="195"/>
        <v/>
      </c>
      <c r="GI566" s="501" t="str">
        <f t="shared" si="195"/>
        <v/>
      </c>
      <c r="GJ566" s="501" t="str">
        <f t="shared" si="195"/>
        <v/>
      </c>
      <c r="GK566" s="501" t="str">
        <f t="shared" si="195"/>
        <v/>
      </c>
      <c r="GL566" s="501" t="str">
        <f t="shared" si="195"/>
        <v/>
      </c>
      <c r="GM566" s="501" t="str">
        <f t="shared" si="195"/>
        <v/>
      </c>
      <c r="GN566" s="501">
        <f t="shared" si="189"/>
        <v>0</v>
      </c>
      <c r="GO566" s="505">
        <f t="shared" si="190"/>
        <v>0</v>
      </c>
    </row>
    <row r="567" spans="178:197" x14ac:dyDescent="0.25">
      <c r="FV567">
        <v>563</v>
      </c>
      <c r="FW567" s="181">
        <f t="shared" si="191"/>
        <v>0.39097222222222222</v>
      </c>
      <c r="FX567" s="501" t="str">
        <f t="shared" si="196"/>
        <v/>
      </c>
      <c r="FY567" s="501" t="str">
        <f t="shared" si="195"/>
        <v/>
      </c>
      <c r="FZ567" s="501" t="str">
        <f t="shared" si="195"/>
        <v/>
      </c>
      <c r="GA567" s="501" t="str">
        <f t="shared" si="195"/>
        <v/>
      </c>
      <c r="GB567" s="501" t="str">
        <f t="shared" si="195"/>
        <v/>
      </c>
      <c r="GC567" s="501" t="str">
        <f t="shared" si="195"/>
        <v/>
      </c>
      <c r="GD567" s="501" t="str">
        <f t="shared" si="193"/>
        <v/>
      </c>
      <c r="GE567" s="501" t="str">
        <f t="shared" si="195"/>
        <v/>
      </c>
      <c r="GF567" s="501" t="str">
        <f t="shared" si="195"/>
        <v/>
      </c>
      <c r="GG567" s="501" t="str">
        <f t="shared" si="195"/>
        <v/>
      </c>
      <c r="GH567" s="501" t="str">
        <f t="shared" si="195"/>
        <v/>
      </c>
      <c r="GI567" s="501" t="str">
        <f t="shared" si="195"/>
        <v/>
      </c>
      <c r="GJ567" s="501" t="str">
        <f t="shared" si="195"/>
        <v/>
      </c>
      <c r="GK567" s="501" t="str">
        <f t="shared" si="195"/>
        <v/>
      </c>
      <c r="GL567" s="501" t="str">
        <f t="shared" si="195"/>
        <v/>
      </c>
      <c r="GM567" s="501" t="str">
        <f t="shared" si="195"/>
        <v/>
      </c>
      <c r="GN567" s="501">
        <f t="shared" si="189"/>
        <v>0</v>
      </c>
      <c r="GO567" s="505">
        <f t="shared" si="190"/>
        <v>0</v>
      </c>
    </row>
    <row r="568" spans="178:197" x14ac:dyDescent="0.25">
      <c r="FV568">
        <v>564</v>
      </c>
      <c r="FW568" s="181">
        <f t="shared" si="191"/>
        <v>0.39166666666666666</v>
      </c>
      <c r="FX568" s="501" t="str">
        <f t="shared" si="196"/>
        <v/>
      </c>
      <c r="FY568" s="501" t="str">
        <f t="shared" si="195"/>
        <v/>
      </c>
      <c r="FZ568" s="501" t="str">
        <f t="shared" si="195"/>
        <v/>
      </c>
      <c r="GA568" s="501" t="str">
        <f t="shared" si="195"/>
        <v/>
      </c>
      <c r="GB568" s="501" t="str">
        <f t="shared" si="195"/>
        <v/>
      </c>
      <c r="GC568" s="501" t="str">
        <f t="shared" si="195"/>
        <v/>
      </c>
      <c r="GD568" s="501" t="str">
        <f t="shared" si="193"/>
        <v/>
      </c>
      <c r="GE568" s="501" t="str">
        <f t="shared" si="195"/>
        <v/>
      </c>
      <c r="GF568" s="501" t="str">
        <f t="shared" si="195"/>
        <v/>
      </c>
      <c r="GG568" s="501" t="str">
        <f t="shared" si="195"/>
        <v/>
      </c>
      <c r="GH568" s="501" t="str">
        <f t="shared" si="195"/>
        <v/>
      </c>
      <c r="GI568" s="501" t="str">
        <f t="shared" si="195"/>
        <v/>
      </c>
      <c r="GJ568" s="501" t="str">
        <f t="shared" si="195"/>
        <v/>
      </c>
      <c r="GK568" s="501" t="str">
        <f t="shared" si="195"/>
        <v/>
      </c>
      <c r="GL568" s="501" t="str">
        <f t="shared" si="195"/>
        <v/>
      </c>
      <c r="GM568" s="501" t="str">
        <f t="shared" si="195"/>
        <v/>
      </c>
      <c r="GN568" s="501">
        <f t="shared" si="189"/>
        <v>0</v>
      </c>
      <c r="GO568" s="505">
        <f t="shared" si="190"/>
        <v>0</v>
      </c>
    </row>
    <row r="569" spans="178:197" x14ac:dyDescent="0.25">
      <c r="FV569">
        <v>565</v>
      </c>
      <c r="FW569" s="181">
        <f t="shared" si="191"/>
        <v>0.3923611111111111</v>
      </c>
      <c r="FX569" s="501" t="str">
        <f t="shared" si="196"/>
        <v/>
      </c>
      <c r="FY569" s="501" t="str">
        <f t="shared" si="195"/>
        <v/>
      </c>
      <c r="FZ569" s="501" t="str">
        <f t="shared" si="195"/>
        <v/>
      </c>
      <c r="GA569" s="501" t="str">
        <f t="shared" si="195"/>
        <v/>
      </c>
      <c r="GB569" s="501" t="str">
        <f t="shared" si="195"/>
        <v/>
      </c>
      <c r="GC569" s="501" t="str">
        <f t="shared" si="195"/>
        <v/>
      </c>
      <c r="GD569" s="501" t="str">
        <f t="shared" si="193"/>
        <v/>
      </c>
      <c r="GE569" s="501" t="str">
        <f t="shared" si="195"/>
        <v/>
      </c>
      <c r="GF569" s="501" t="str">
        <f t="shared" si="195"/>
        <v/>
      </c>
      <c r="GG569" s="501" t="str">
        <f t="shared" si="195"/>
        <v/>
      </c>
      <c r="GH569" s="501" t="str">
        <f t="shared" si="195"/>
        <v/>
      </c>
      <c r="GI569" s="501" t="str">
        <f t="shared" si="195"/>
        <v/>
      </c>
      <c r="GJ569" s="501" t="str">
        <f t="shared" si="195"/>
        <v/>
      </c>
      <c r="GK569" s="501" t="str">
        <f t="shared" si="195"/>
        <v/>
      </c>
      <c r="GL569" s="501" t="str">
        <f t="shared" si="195"/>
        <v/>
      </c>
      <c r="GM569" s="501" t="str">
        <f t="shared" si="195"/>
        <v/>
      </c>
      <c r="GN569" s="501">
        <f t="shared" si="189"/>
        <v>0</v>
      </c>
      <c r="GO569" s="505">
        <f t="shared" si="190"/>
        <v>0</v>
      </c>
    </row>
    <row r="570" spans="178:197" x14ac:dyDescent="0.25">
      <c r="FV570">
        <v>566</v>
      </c>
      <c r="FW570" s="181">
        <f t="shared" si="191"/>
        <v>0.39305555555555555</v>
      </c>
      <c r="FX570" s="501" t="str">
        <f t="shared" si="196"/>
        <v/>
      </c>
      <c r="FY570" s="501" t="str">
        <f t="shared" si="195"/>
        <v/>
      </c>
      <c r="FZ570" s="501" t="str">
        <f t="shared" si="195"/>
        <v/>
      </c>
      <c r="GA570" s="501" t="str">
        <f t="shared" si="195"/>
        <v/>
      </c>
      <c r="GB570" s="501" t="str">
        <f t="shared" si="195"/>
        <v/>
      </c>
      <c r="GC570" s="501" t="str">
        <f t="shared" si="195"/>
        <v/>
      </c>
      <c r="GD570" s="501" t="str">
        <f t="shared" si="193"/>
        <v/>
      </c>
      <c r="GE570" s="501" t="str">
        <f t="shared" si="195"/>
        <v/>
      </c>
      <c r="GF570" s="501" t="str">
        <f t="shared" si="195"/>
        <v/>
      </c>
      <c r="GG570" s="501" t="str">
        <f t="shared" si="195"/>
        <v/>
      </c>
      <c r="GH570" s="501" t="str">
        <f t="shared" si="195"/>
        <v/>
      </c>
      <c r="GI570" s="501" t="str">
        <f t="shared" si="195"/>
        <v/>
      </c>
      <c r="GJ570" s="501" t="str">
        <f t="shared" si="195"/>
        <v/>
      </c>
      <c r="GK570" s="501" t="str">
        <f t="shared" si="195"/>
        <v/>
      </c>
      <c r="GL570" s="501" t="str">
        <f t="shared" si="195"/>
        <v/>
      </c>
      <c r="GM570" s="501" t="str">
        <f t="shared" si="195"/>
        <v/>
      </c>
      <c r="GN570" s="501">
        <f t="shared" si="189"/>
        <v>0</v>
      </c>
      <c r="GO570" s="505">
        <f t="shared" si="190"/>
        <v>0</v>
      </c>
    </row>
    <row r="571" spans="178:197" x14ac:dyDescent="0.25">
      <c r="FV571">
        <v>567</v>
      </c>
      <c r="FW571" s="181">
        <f t="shared" si="191"/>
        <v>0.39374999999999999</v>
      </c>
      <c r="FX571" s="501" t="str">
        <f t="shared" si="196"/>
        <v/>
      </c>
      <c r="FY571" s="501" t="str">
        <f t="shared" si="195"/>
        <v/>
      </c>
      <c r="FZ571" s="501" t="str">
        <f t="shared" si="195"/>
        <v/>
      </c>
      <c r="GA571" s="501" t="str">
        <f t="shared" si="195"/>
        <v/>
      </c>
      <c r="GB571" s="501" t="str">
        <f t="shared" si="195"/>
        <v/>
      </c>
      <c r="GC571" s="501" t="str">
        <f t="shared" si="195"/>
        <v/>
      </c>
      <c r="GD571" s="501" t="str">
        <f t="shared" si="193"/>
        <v/>
      </c>
      <c r="GE571" s="501" t="str">
        <f t="shared" si="195"/>
        <v/>
      </c>
      <c r="GF571" s="501" t="str">
        <f t="shared" si="195"/>
        <v/>
      </c>
      <c r="GG571" s="501" t="str">
        <f t="shared" si="195"/>
        <v/>
      </c>
      <c r="GH571" s="501" t="str">
        <f t="shared" si="195"/>
        <v/>
      </c>
      <c r="GI571" s="501" t="str">
        <f t="shared" si="195"/>
        <v/>
      </c>
      <c r="GJ571" s="501" t="str">
        <f t="shared" si="195"/>
        <v/>
      </c>
      <c r="GK571" s="501" t="str">
        <f t="shared" si="195"/>
        <v/>
      </c>
      <c r="GL571" s="501" t="str">
        <f t="shared" si="195"/>
        <v/>
      </c>
      <c r="GM571" s="501" t="str">
        <f t="shared" si="195"/>
        <v/>
      </c>
      <c r="GN571" s="501">
        <f t="shared" si="189"/>
        <v>0</v>
      </c>
      <c r="GO571" s="505">
        <f t="shared" si="190"/>
        <v>0</v>
      </c>
    </row>
    <row r="572" spans="178:197" x14ac:dyDescent="0.25">
      <c r="FV572">
        <v>568</v>
      </c>
      <c r="FW572" s="181">
        <f t="shared" si="191"/>
        <v>0.39444444444444449</v>
      </c>
      <c r="FX572" s="501" t="str">
        <f t="shared" si="196"/>
        <v/>
      </c>
      <c r="FY572" s="501" t="str">
        <f t="shared" si="195"/>
        <v/>
      </c>
      <c r="FZ572" s="501" t="str">
        <f t="shared" si="195"/>
        <v/>
      </c>
      <c r="GA572" s="501" t="str">
        <f t="shared" si="195"/>
        <v/>
      </c>
      <c r="GB572" s="501" t="str">
        <f t="shared" si="195"/>
        <v/>
      </c>
      <c r="GC572" s="501" t="str">
        <f t="shared" si="195"/>
        <v/>
      </c>
      <c r="GD572" s="501" t="str">
        <f t="shared" si="193"/>
        <v/>
      </c>
      <c r="GE572" s="501" t="str">
        <f t="shared" si="195"/>
        <v/>
      </c>
      <c r="GF572" s="501" t="str">
        <f t="shared" si="195"/>
        <v/>
      </c>
      <c r="GG572" s="501" t="str">
        <f t="shared" si="195"/>
        <v/>
      </c>
      <c r="GH572" s="501" t="str">
        <f t="shared" si="195"/>
        <v/>
      </c>
      <c r="GI572" s="501" t="str">
        <f t="shared" si="195"/>
        <v/>
      </c>
      <c r="GJ572" s="501" t="str">
        <f t="shared" si="195"/>
        <v/>
      </c>
      <c r="GK572" s="501" t="str">
        <f t="shared" si="195"/>
        <v/>
      </c>
      <c r="GL572" s="501" t="str">
        <f t="shared" si="195"/>
        <v/>
      </c>
      <c r="GM572" s="501" t="str">
        <f t="shared" si="195"/>
        <v/>
      </c>
      <c r="GN572" s="501">
        <f t="shared" si="189"/>
        <v>0</v>
      </c>
      <c r="GO572" s="505">
        <f t="shared" si="190"/>
        <v>0</v>
      </c>
    </row>
    <row r="573" spans="178:197" x14ac:dyDescent="0.25">
      <c r="FV573">
        <v>569</v>
      </c>
      <c r="FW573" s="181">
        <f t="shared" si="191"/>
        <v>0.39513888888888887</v>
      </c>
      <c r="FX573" s="501" t="str">
        <f t="shared" si="196"/>
        <v/>
      </c>
      <c r="FY573" s="501" t="str">
        <f t="shared" si="195"/>
        <v/>
      </c>
      <c r="FZ573" s="501" t="str">
        <f t="shared" si="195"/>
        <v/>
      </c>
      <c r="GA573" s="501" t="str">
        <f t="shared" si="195"/>
        <v/>
      </c>
      <c r="GB573" s="501" t="str">
        <f t="shared" si="195"/>
        <v/>
      </c>
      <c r="GC573" s="501" t="str">
        <f t="shared" si="195"/>
        <v/>
      </c>
      <c r="GD573" s="501" t="str">
        <f t="shared" si="193"/>
        <v/>
      </c>
      <c r="GE573" s="501" t="str">
        <f t="shared" si="195"/>
        <v/>
      </c>
      <c r="GF573" s="501" t="str">
        <f t="shared" si="195"/>
        <v/>
      </c>
      <c r="GG573" s="501" t="str">
        <f t="shared" si="195"/>
        <v/>
      </c>
      <c r="GH573" s="501" t="str">
        <f t="shared" si="195"/>
        <v/>
      </c>
      <c r="GI573" s="501" t="str">
        <f t="shared" si="195"/>
        <v/>
      </c>
      <c r="GJ573" s="501" t="str">
        <f t="shared" si="195"/>
        <v/>
      </c>
      <c r="GK573" s="501" t="str">
        <f t="shared" si="195"/>
        <v/>
      </c>
      <c r="GL573" s="501" t="str">
        <f t="shared" si="195"/>
        <v/>
      </c>
      <c r="GM573" s="501" t="str">
        <f t="shared" si="195"/>
        <v/>
      </c>
      <c r="GN573" s="501">
        <f t="shared" si="189"/>
        <v>0</v>
      </c>
      <c r="GO573" s="505">
        <f t="shared" si="190"/>
        <v>0</v>
      </c>
    </row>
    <row r="574" spans="178:197" x14ac:dyDescent="0.25">
      <c r="FV574">
        <v>570</v>
      </c>
      <c r="FW574" s="181">
        <f t="shared" si="191"/>
        <v>0.39583333333333331</v>
      </c>
      <c r="FX574" s="501" t="str">
        <f t="shared" si="196"/>
        <v/>
      </c>
      <c r="FY574" s="501" t="str">
        <f t="shared" si="195"/>
        <v/>
      </c>
      <c r="FZ574" s="501" t="str">
        <f t="shared" si="195"/>
        <v/>
      </c>
      <c r="GA574" s="501" t="str">
        <f t="shared" si="195"/>
        <v/>
      </c>
      <c r="GB574" s="501" t="str">
        <f t="shared" si="195"/>
        <v/>
      </c>
      <c r="GC574" s="501" t="str">
        <f t="shared" si="195"/>
        <v/>
      </c>
      <c r="GD574" s="501" t="str">
        <f t="shared" si="193"/>
        <v/>
      </c>
      <c r="GE574" s="501" t="str">
        <f t="shared" si="195"/>
        <v/>
      </c>
      <c r="GF574" s="501" t="str">
        <f t="shared" si="195"/>
        <v/>
      </c>
      <c r="GG574" s="501" t="str">
        <f t="shared" si="195"/>
        <v/>
      </c>
      <c r="GH574" s="501" t="str">
        <f t="shared" si="195"/>
        <v/>
      </c>
      <c r="GI574" s="501" t="str">
        <f t="shared" si="195"/>
        <v/>
      </c>
      <c r="GJ574" s="501" t="str">
        <f t="shared" si="195"/>
        <v/>
      </c>
      <c r="GK574" s="501" t="str">
        <f t="shared" si="195"/>
        <v/>
      </c>
      <c r="GL574" s="501" t="str">
        <f t="shared" si="195"/>
        <v/>
      </c>
      <c r="GM574" s="501" t="str">
        <f t="shared" si="195"/>
        <v/>
      </c>
      <c r="GN574" s="501">
        <f t="shared" si="189"/>
        <v>0</v>
      </c>
      <c r="GO574" s="505">
        <f t="shared" si="190"/>
        <v>0</v>
      </c>
    </row>
    <row r="575" spans="178:197" x14ac:dyDescent="0.25">
      <c r="FV575">
        <v>571</v>
      </c>
      <c r="FW575" s="181">
        <f t="shared" si="191"/>
        <v>0.39652777777777781</v>
      </c>
      <c r="FX575" s="501" t="str">
        <f t="shared" si="196"/>
        <v/>
      </c>
      <c r="FY575" s="501" t="str">
        <f t="shared" si="195"/>
        <v/>
      </c>
      <c r="FZ575" s="501" t="str">
        <f t="shared" si="195"/>
        <v/>
      </c>
      <c r="GA575" s="501" t="str">
        <f t="shared" si="195"/>
        <v/>
      </c>
      <c r="GB575" s="501" t="str">
        <f t="shared" si="195"/>
        <v/>
      </c>
      <c r="GC575" s="501" t="str">
        <f t="shared" si="195"/>
        <v/>
      </c>
      <c r="GD575" s="501" t="str">
        <f t="shared" si="193"/>
        <v/>
      </c>
      <c r="GE575" s="501" t="str">
        <f t="shared" si="195"/>
        <v/>
      </c>
      <c r="GF575" s="501" t="str">
        <f t="shared" si="195"/>
        <v/>
      </c>
      <c r="GG575" s="501" t="str">
        <f t="shared" si="195"/>
        <v/>
      </c>
      <c r="GH575" s="501" t="str">
        <f t="shared" si="195"/>
        <v/>
      </c>
      <c r="GI575" s="501" t="str">
        <f t="shared" si="195"/>
        <v/>
      </c>
      <c r="GJ575" s="501" t="str">
        <f t="shared" si="195"/>
        <v/>
      </c>
      <c r="GK575" s="501" t="str">
        <f t="shared" si="195"/>
        <v/>
      </c>
      <c r="GL575" s="501" t="str">
        <f t="shared" si="195"/>
        <v/>
      </c>
      <c r="GM575" s="501" t="str">
        <f t="shared" si="195"/>
        <v/>
      </c>
      <c r="GN575" s="501">
        <f t="shared" si="189"/>
        <v>0</v>
      </c>
      <c r="GO575" s="505">
        <f t="shared" si="190"/>
        <v>0</v>
      </c>
    </row>
    <row r="576" spans="178:197" x14ac:dyDescent="0.25">
      <c r="FV576">
        <v>572</v>
      </c>
      <c r="FW576" s="181">
        <f t="shared" si="191"/>
        <v>0.3972222222222222</v>
      </c>
      <c r="FX576" s="501" t="str">
        <f t="shared" si="196"/>
        <v/>
      </c>
      <c r="FY576" s="501" t="str">
        <f t="shared" si="195"/>
        <v/>
      </c>
      <c r="FZ576" s="501" t="str">
        <f t="shared" si="195"/>
        <v/>
      </c>
      <c r="GA576" s="501" t="str">
        <f t="shared" si="195"/>
        <v/>
      </c>
      <c r="GB576" s="501" t="str">
        <f t="shared" si="195"/>
        <v/>
      </c>
      <c r="GC576" s="501" t="str">
        <f t="shared" si="195"/>
        <v/>
      </c>
      <c r="GD576" s="501" t="str">
        <f t="shared" si="193"/>
        <v/>
      </c>
      <c r="GE576" s="501" t="str">
        <f t="shared" si="195"/>
        <v/>
      </c>
      <c r="GF576" s="501" t="str">
        <f t="shared" si="195"/>
        <v/>
      </c>
      <c r="GG576" s="501" t="str">
        <f t="shared" si="195"/>
        <v/>
      </c>
      <c r="GH576" s="501" t="str">
        <f t="shared" si="195"/>
        <v/>
      </c>
      <c r="GI576" s="501" t="str">
        <f t="shared" si="195"/>
        <v/>
      </c>
      <c r="GJ576" s="501" t="str">
        <f t="shared" si="195"/>
        <v/>
      </c>
      <c r="GK576" s="501" t="str">
        <f t="shared" si="195"/>
        <v/>
      </c>
      <c r="GL576" s="501" t="str">
        <f t="shared" si="195"/>
        <v/>
      </c>
      <c r="GM576" s="501" t="str">
        <f t="shared" si="195"/>
        <v/>
      </c>
      <c r="GN576" s="501">
        <f t="shared" si="189"/>
        <v>0</v>
      </c>
      <c r="GO576" s="505">
        <f t="shared" si="190"/>
        <v>0</v>
      </c>
    </row>
    <row r="577" spans="178:197" x14ac:dyDescent="0.25">
      <c r="FV577">
        <v>573</v>
      </c>
      <c r="FW577" s="181">
        <f t="shared" si="191"/>
        <v>0.39791666666666664</v>
      </c>
      <c r="FX577" s="501" t="str">
        <f t="shared" si="196"/>
        <v/>
      </c>
      <c r="FY577" s="501" t="str">
        <f t="shared" si="195"/>
        <v/>
      </c>
      <c r="FZ577" s="501" t="str">
        <f t="shared" si="195"/>
        <v/>
      </c>
      <c r="GA577" s="501" t="str">
        <f t="shared" si="195"/>
        <v/>
      </c>
      <c r="GB577" s="501" t="str">
        <f t="shared" si="195"/>
        <v/>
      </c>
      <c r="GC577" s="501" t="str">
        <f t="shared" si="195"/>
        <v/>
      </c>
      <c r="GD577" s="501" t="str">
        <f t="shared" si="193"/>
        <v/>
      </c>
      <c r="GE577" s="501" t="str">
        <f t="shared" si="195"/>
        <v/>
      </c>
      <c r="GF577" s="501" t="str">
        <f t="shared" si="195"/>
        <v/>
      </c>
      <c r="GG577" s="501" t="str">
        <f t="shared" si="195"/>
        <v/>
      </c>
      <c r="GH577" s="501" t="str">
        <f t="shared" si="195"/>
        <v/>
      </c>
      <c r="GI577" s="501" t="str">
        <f t="shared" si="195"/>
        <v/>
      </c>
      <c r="GJ577" s="501" t="str">
        <f t="shared" si="195"/>
        <v/>
      </c>
      <c r="GK577" s="501" t="str">
        <f t="shared" si="195"/>
        <v/>
      </c>
      <c r="GL577" s="501" t="str">
        <f t="shared" si="195"/>
        <v/>
      </c>
      <c r="GM577" s="501" t="str">
        <f t="shared" ref="FY577:GM594" si="197">IF(AND(OR($FW577&gt;INDEX($FT$4:$FT$19,MATCH(GM$3,$FO$4:$FO$19,0)),$FW577=INDEX($FT$4:$FT$19,MATCH(GM$3,$FO$4:$FO$19,0))),$FW577+(0.000000001/60/24)&lt;INDEX($FU$4:$FU$19,MATCH(GM$3,$FO$4:$FO$19,0))),80,"")</f>
        <v/>
      </c>
      <c r="GN577" s="501">
        <f t="shared" si="189"/>
        <v>0</v>
      </c>
      <c r="GO577" s="505">
        <f t="shared" si="190"/>
        <v>0</v>
      </c>
    </row>
    <row r="578" spans="178:197" x14ac:dyDescent="0.25">
      <c r="FV578">
        <v>574</v>
      </c>
      <c r="FW578" s="181">
        <f t="shared" si="191"/>
        <v>0.39861111111111114</v>
      </c>
      <c r="FX578" s="501" t="str">
        <f t="shared" si="196"/>
        <v/>
      </c>
      <c r="FY578" s="501" t="str">
        <f t="shared" si="197"/>
        <v/>
      </c>
      <c r="FZ578" s="501" t="str">
        <f t="shared" si="197"/>
        <v/>
      </c>
      <c r="GA578" s="501" t="str">
        <f t="shared" si="197"/>
        <v/>
      </c>
      <c r="GB578" s="501" t="str">
        <f t="shared" si="197"/>
        <v/>
      </c>
      <c r="GC578" s="501" t="str">
        <f t="shared" si="197"/>
        <v/>
      </c>
      <c r="GD578" s="501" t="str">
        <f t="shared" si="193"/>
        <v/>
      </c>
      <c r="GE578" s="501" t="str">
        <f t="shared" si="197"/>
        <v/>
      </c>
      <c r="GF578" s="501" t="str">
        <f t="shared" si="197"/>
        <v/>
      </c>
      <c r="GG578" s="501" t="str">
        <f t="shared" si="197"/>
        <v/>
      </c>
      <c r="GH578" s="501" t="str">
        <f t="shared" si="197"/>
        <v/>
      </c>
      <c r="GI578" s="501" t="str">
        <f t="shared" si="197"/>
        <v/>
      </c>
      <c r="GJ578" s="501" t="str">
        <f t="shared" si="197"/>
        <v/>
      </c>
      <c r="GK578" s="501" t="str">
        <f t="shared" si="197"/>
        <v/>
      </c>
      <c r="GL578" s="501" t="str">
        <f t="shared" si="197"/>
        <v/>
      </c>
      <c r="GM578" s="501" t="str">
        <f t="shared" si="197"/>
        <v/>
      </c>
      <c r="GN578" s="501">
        <f t="shared" si="189"/>
        <v>0</v>
      </c>
      <c r="GO578" s="505">
        <f t="shared" si="190"/>
        <v>0</v>
      </c>
    </row>
    <row r="579" spans="178:197" x14ac:dyDescent="0.25">
      <c r="FV579">
        <v>575</v>
      </c>
      <c r="FW579" s="181">
        <f t="shared" si="191"/>
        <v>0.39930555555555552</v>
      </c>
      <c r="FX579" s="501" t="str">
        <f t="shared" si="196"/>
        <v/>
      </c>
      <c r="FY579" s="501" t="str">
        <f t="shared" si="197"/>
        <v/>
      </c>
      <c r="FZ579" s="501" t="str">
        <f t="shared" si="197"/>
        <v/>
      </c>
      <c r="GA579" s="501" t="str">
        <f t="shared" si="197"/>
        <v/>
      </c>
      <c r="GB579" s="501" t="str">
        <f t="shared" si="197"/>
        <v/>
      </c>
      <c r="GC579" s="501" t="str">
        <f t="shared" si="197"/>
        <v/>
      </c>
      <c r="GD579" s="501" t="str">
        <f t="shared" si="193"/>
        <v/>
      </c>
      <c r="GE579" s="501" t="str">
        <f t="shared" si="197"/>
        <v/>
      </c>
      <c r="GF579" s="501" t="str">
        <f t="shared" si="197"/>
        <v/>
      </c>
      <c r="GG579" s="501" t="str">
        <f t="shared" si="197"/>
        <v/>
      </c>
      <c r="GH579" s="501" t="str">
        <f t="shared" si="197"/>
        <v/>
      </c>
      <c r="GI579" s="501" t="str">
        <f t="shared" si="197"/>
        <v/>
      </c>
      <c r="GJ579" s="501" t="str">
        <f t="shared" si="197"/>
        <v/>
      </c>
      <c r="GK579" s="501" t="str">
        <f t="shared" si="197"/>
        <v/>
      </c>
      <c r="GL579" s="501" t="str">
        <f t="shared" si="197"/>
        <v/>
      </c>
      <c r="GM579" s="501" t="str">
        <f t="shared" si="197"/>
        <v/>
      </c>
      <c r="GN579" s="501">
        <f t="shared" si="189"/>
        <v>0</v>
      </c>
      <c r="GO579" s="505">
        <f t="shared" si="190"/>
        <v>0</v>
      </c>
    </row>
    <row r="580" spans="178:197" x14ac:dyDescent="0.25">
      <c r="FV580">
        <v>576</v>
      </c>
      <c r="FW580" s="181">
        <f t="shared" si="191"/>
        <v>0.4</v>
      </c>
      <c r="FX580" s="501" t="str">
        <f t="shared" si="196"/>
        <v/>
      </c>
      <c r="FY580" s="501" t="str">
        <f t="shared" si="197"/>
        <v/>
      </c>
      <c r="FZ580" s="501" t="str">
        <f t="shared" si="197"/>
        <v/>
      </c>
      <c r="GA580" s="501" t="str">
        <f t="shared" si="197"/>
        <v/>
      </c>
      <c r="GB580" s="501" t="str">
        <f t="shared" si="197"/>
        <v/>
      </c>
      <c r="GC580" s="501" t="str">
        <f t="shared" si="197"/>
        <v/>
      </c>
      <c r="GD580" s="501" t="str">
        <f t="shared" si="193"/>
        <v/>
      </c>
      <c r="GE580" s="501" t="str">
        <f t="shared" si="197"/>
        <v/>
      </c>
      <c r="GF580" s="501" t="str">
        <f t="shared" si="197"/>
        <v/>
      </c>
      <c r="GG580" s="501" t="str">
        <f t="shared" si="197"/>
        <v/>
      </c>
      <c r="GH580" s="501" t="str">
        <f t="shared" si="197"/>
        <v/>
      </c>
      <c r="GI580" s="501" t="str">
        <f t="shared" si="197"/>
        <v/>
      </c>
      <c r="GJ580" s="501" t="str">
        <f t="shared" si="197"/>
        <v/>
      </c>
      <c r="GK580" s="501" t="str">
        <f t="shared" si="197"/>
        <v/>
      </c>
      <c r="GL580" s="501" t="str">
        <f t="shared" si="197"/>
        <v/>
      </c>
      <c r="GM580" s="501" t="str">
        <f t="shared" si="197"/>
        <v/>
      </c>
      <c r="GN580" s="501">
        <f t="shared" si="189"/>
        <v>0</v>
      </c>
      <c r="GO580" s="505">
        <f t="shared" si="190"/>
        <v>0</v>
      </c>
    </row>
    <row r="581" spans="178:197" x14ac:dyDescent="0.25">
      <c r="FV581">
        <v>577</v>
      </c>
      <c r="FW581" s="181">
        <f t="shared" si="191"/>
        <v>0.40069444444444446</v>
      </c>
      <c r="FX581" s="501" t="str">
        <f t="shared" si="196"/>
        <v/>
      </c>
      <c r="FY581" s="501" t="str">
        <f t="shared" si="197"/>
        <v/>
      </c>
      <c r="FZ581" s="501" t="str">
        <f t="shared" si="197"/>
        <v/>
      </c>
      <c r="GA581" s="501" t="str">
        <f t="shared" si="197"/>
        <v/>
      </c>
      <c r="GB581" s="501" t="str">
        <f t="shared" si="197"/>
        <v/>
      </c>
      <c r="GC581" s="501" t="str">
        <f t="shared" si="197"/>
        <v/>
      </c>
      <c r="GD581" s="501" t="str">
        <f t="shared" si="193"/>
        <v/>
      </c>
      <c r="GE581" s="501" t="str">
        <f t="shared" si="197"/>
        <v/>
      </c>
      <c r="GF581" s="501" t="str">
        <f t="shared" si="197"/>
        <v/>
      </c>
      <c r="GG581" s="501" t="str">
        <f t="shared" si="197"/>
        <v/>
      </c>
      <c r="GH581" s="501" t="str">
        <f t="shared" si="197"/>
        <v/>
      </c>
      <c r="GI581" s="501" t="str">
        <f t="shared" si="197"/>
        <v/>
      </c>
      <c r="GJ581" s="501" t="str">
        <f t="shared" si="197"/>
        <v/>
      </c>
      <c r="GK581" s="501" t="str">
        <f t="shared" si="197"/>
        <v/>
      </c>
      <c r="GL581" s="501" t="str">
        <f t="shared" si="197"/>
        <v/>
      </c>
      <c r="GM581" s="501" t="str">
        <f t="shared" si="197"/>
        <v/>
      </c>
      <c r="GN581" s="501">
        <f t="shared" ref="GN581:GN604" si="198">SUM(FX581:GM581)</f>
        <v>0</v>
      </c>
      <c r="GO581" s="505">
        <f t="shared" ref="GO581:GO604" si="199">GN581/60</f>
        <v>0</v>
      </c>
    </row>
    <row r="582" spans="178:197" x14ac:dyDescent="0.25">
      <c r="FV582">
        <v>578</v>
      </c>
      <c r="FW582" s="181">
        <f t="shared" ref="FW582:FW604" si="200">$FW$4+(FV582/24/60)</f>
        <v>0.40138888888888885</v>
      </c>
      <c r="FX582" s="501" t="str">
        <f t="shared" si="196"/>
        <v/>
      </c>
      <c r="FY582" s="501" t="str">
        <f t="shared" si="197"/>
        <v/>
      </c>
      <c r="FZ582" s="501" t="str">
        <f t="shared" si="197"/>
        <v/>
      </c>
      <c r="GA582" s="501" t="str">
        <f t="shared" si="197"/>
        <v/>
      </c>
      <c r="GB582" s="501" t="str">
        <f t="shared" si="197"/>
        <v/>
      </c>
      <c r="GC582" s="501" t="str">
        <f t="shared" si="197"/>
        <v/>
      </c>
      <c r="GD582" s="501" t="str">
        <f t="shared" si="193"/>
        <v/>
      </c>
      <c r="GE582" s="501" t="str">
        <f t="shared" si="197"/>
        <v/>
      </c>
      <c r="GF582" s="501" t="str">
        <f t="shared" si="197"/>
        <v/>
      </c>
      <c r="GG582" s="501" t="str">
        <f t="shared" si="197"/>
        <v/>
      </c>
      <c r="GH582" s="501" t="str">
        <f t="shared" si="197"/>
        <v/>
      </c>
      <c r="GI582" s="501" t="str">
        <f t="shared" si="197"/>
        <v/>
      </c>
      <c r="GJ582" s="501" t="str">
        <f t="shared" si="197"/>
        <v/>
      </c>
      <c r="GK582" s="501" t="str">
        <f t="shared" si="197"/>
        <v/>
      </c>
      <c r="GL582" s="501" t="str">
        <f t="shared" si="197"/>
        <v/>
      </c>
      <c r="GM582" s="501" t="str">
        <f t="shared" si="197"/>
        <v/>
      </c>
      <c r="GN582" s="501">
        <f t="shared" si="198"/>
        <v>0</v>
      </c>
      <c r="GO582" s="505">
        <f t="shared" si="199"/>
        <v>0</v>
      </c>
    </row>
    <row r="583" spans="178:197" x14ac:dyDescent="0.25">
      <c r="FV583">
        <v>579</v>
      </c>
      <c r="FW583" s="181">
        <f t="shared" si="200"/>
        <v>0.40208333333333335</v>
      </c>
      <c r="FX583" s="501" t="str">
        <f t="shared" si="196"/>
        <v/>
      </c>
      <c r="FY583" s="501" t="str">
        <f t="shared" si="197"/>
        <v/>
      </c>
      <c r="FZ583" s="501" t="str">
        <f t="shared" si="197"/>
        <v/>
      </c>
      <c r="GA583" s="501" t="str">
        <f t="shared" si="197"/>
        <v/>
      </c>
      <c r="GB583" s="501" t="str">
        <f t="shared" si="197"/>
        <v/>
      </c>
      <c r="GC583" s="501" t="str">
        <f t="shared" si="197"/>
        <v/>
      </c>
      <c r="GD583" s="501" t="str">
        <f t="shared" si="193"/>
        <v/>
      </c>
      <c r="GE583" s="501" t="str">
        <f t="shared" si="197"/>
        <v/>
      </c>
      <c r="GF583" s="501" t="str">
        <f t="shared" si="197"/>
        <v/>
      </c>
      <c r="GG583" s="501" t="str">
        <f t="shared" si="197"/>
        <v/>
      </c>
      <c r="GH583" s="501" t="str">
        <f t="shared" si="197"/>
        <v/>
      </c>
      <c r="GI583" s="501" t="str">
        <f t="shared" si="197"/>
        <v/>
      </c>
      <c r="GJ583" s="501" t="str">
        <f t="shared" si="197"/>
        <v/>
      </c>
      <c r="GK583" s="501" t="str">
        <f t="shared" si="197"/>
        <v/>
      </c>
      <c r="GL583" s="501" t="str">
        <f t="shared" si="197"/>
        <v/>
      </c>
      <c r="GM583" s="501" t="str">
        <f t="shared" si="197"/>
        <v/>
      </c>
      <c r="GN583" s="501">
        <f t="shared" si="198"/>
        <v>0</v>
      </c>
      <c r="GO583" s="505">
        <f t="shared" si="199"/>
        <v>0</v>
      </c>
    </row>
    <row r="584" spans="178:197" x14ac:dyDescent="0.25">
      <c r="FV584">
        <v>580</v>
      </c>
      <c r="FW584" s="181">
        <f t="shared" si="200"/>
        <v>0.40277777777777779</v>
      </c>
      <c r="FX584" s="501" t="str">
        <f t="shared" si="196"/>
        <v/>
      </c>
      <c r="FY584" s="501" t="str">
        <f t="shared" si="197"/>
        <v/>
      </c>
      <c r="FZ584" s="501" t="str">
        <f t="shared" si="197"/>
        <v/>
      </c>
      <c r="GA584" s="501" t="str">
        <f t="shared" si="197"/>
        <v/>
      </c>
      <c r="GB584" s="501" t="str">
        <f t="shared" si="197"/>
        <v/>
      </c>
      <c r="GC584" s="501" t="str">
        <f t="shared" si="197"/>
        <v/>
      </c>
      <c r="GD584" s="501" t="str">
        <f t="shared" si="193"/>
        <v/>
      </c>
      <c r="GE584" s="501" t="str">
        <f t="shared" si="197"/>
        <v/>
      </c>
      <c r="GF584" s="501" t="str">
        <f t="shared" si="197"/>
        <v/>
      </c>
      <c r="GG584" s="501" t="str">
        <f t="shared" si="197"/>
        <v/>
      </c>
      <c r="GH584" s="501" t="str">
        <f t="shared" si="197"/>
        <v/>
      </c>
      <c r="GI584" s="501" t="str">
        <f t="shared" si="197"/>
        <v/>
      </c>
      <c r="GJ584" s="501" t="str">
        <f t="shared" si="197"/>
        <v/>
      </c>
      <c r="GK584" s="501" t="str">
        <f t="shared" si="197"/>
        <v/>
      </c>
      <c r="GL584" s="501" t="str">
        <f t="shared" si="197"/>
        <v/>
      </c>
      <c r="GM584" s="501" t="str">
        <f t="shared" si="197"/>
        <v/>
      </c>
      <c r="GN584" s="501">
        <f t="shared" si="198"/>
        <v>0</v>
      </c>
      <c r="GO584" s="505">
        <f t="shared" si="199"/>
        <v>0</v>
      </c>
    </row>
    <row r="585" spans="178:197" x14ac:dyDescent="0.25">
      <c r="FV585">
        <v>581</v>
      </c>
      <c r="FW585" s="181">
        <f t="shared" si="200"/>
        <v>0.40347222222222218</v>
      </c>
      <c r="FX585" s="501" t="str">
        <f t="shared" si="196"/>
        <v/>
      </c>
      <c r="FY585" s="501" t="str">
        <f t="shared" si="197"/>
        <v/>
      </c>
      <c r="FZ585" s="501" t="str">
        <f t="shared" si="197"/>
        <v/>
      </c>
      <c r="GA585" s="501" t="str">
        <f t="shared" si="197"/>
        <v/>
      </c>
      <c r="GB585" s="501" t="str">
        <f t="shared" si="197"/>
        <v/>
      </c>
      <c r="GC585" s="501" t="str">
        <f t="shared" si="197"/>
        <v/>
      </c>
      <c r="GD585" s="501" t="str">
        <f t="shared" si="193"/>
        <v/>
      </c>
      <c r="GE585" s="501" t="str">
        <f t="shared" si="197"/>
        <v/>
      </c>
      <c r="GF585" s="501" t="str">
        <f t="shared" si="197"/>
        <v/>
      </c>
      <c r="GG585" s="501" t="str">
        <f t="shared" si="197"/>
        <v/>
      </c>
      <c r="GH585" s="501" t="str">
        <f t="shared" si="197"/>
        <v/>
      </c>
      <c r="GI585" s="501" t="str">
        <f t="shared" si="197"/>
        <v/>
      </c>
      <c r="GJ585" s="501" t="str">
        <f t="shared" si="197"/>
        <v/>
      </c>
      <c r="GK585" s="501" t="str">
        <f t="shared" si="197"/>
        <v/>
      </c>
      <c r="GL585" s="501" t="str">
        <f t="shared" si="197"/>
        <v/>
      </c>
      <c r="GM585" s="501" t="str">
        <f t="shared" si="197"/>
        <v/>
      </c>
      <c r="GN585" s="501">
        <f t="shared" si="198"/>
        <v>0</v>
      </c>
      <c r="GO585" s="505">
        <f t="shared" si="199"/>
        <v>0</v>
      </c>
    </row>
    <row r="586" spans="178:197" x14ac:dyDescent="0.25">
      <c r="FV586">
        <v>582</v>
      </c>
      <c r="FW586" s="181">
        <f t="shared" si="200"/>
        <v>0.40416666666666667</v>
      </c>
      <c r="FX586" s="501" t="str">
        <f t="shared" si="196"/>
        <v/>
      </c>
      <c r="FY586" s="501" t="str">
        <f t="shared" si="197"/>
        <v/>
      </c>
      <c r="FZ586" s="501" t="str">
        <f t="shared" si="197"/>
        <v/>
      </c>
      <c r="GA586" s="501" t="str">
        <f t="shared" si="197"/>
        <v/>
      </c>
      <c r="GB586" s="501" t="str">
        <f t="shared" si="197"/>
        <v/>
      </c>
      <c r="GC586" s="501" t="str">
        <f t="shared" si="197"/>
        <v/>
      </c>
      <c r="GD586" s="501" t="str">
        <f t="shared" si="193"/>
        <v/>
      </c>
      <c r="GE586" s="501" t="str">
        <f t="shared" si="197"/>
        <v/>
      </c>
      <c r="GF586" s="501" t="str">
        <f t="shared" si="197"/>
        <v/>
      </c>
      <c r="GG586" s="501" t="str">
        <f t="shared" si="197"/>
        <v/>
      </c>
      <c r="GH586" s="501" t="str">
        <f t="shared" si="197"/>
        <v/>
      </c>
      <c r="GI586" s="501" t="str">
        <f t="shared" si="197"/>
        <v/>
      </c>
      <c r="GJ586" s="501" t="str">
        <f t="shared" si="197"/>
        <v/>
      </c>
      <c r="GK586" s="501" t="str">
        <f t="shared" si="197"/>
        <v/>
      </c>
      <c r="GL586" s="501" t="str">
        <f t="shared" si="197"/>
        <v/>
      </c>
      <c r="GM586" s="501" t="str">
        <f t="shared" si="197"/>
        <v/>
      </c>
      <c r="GN586" s="501">
        <f t="shared" si="198"/>
        <v>0</v>
      </c>
      <c r="GO586" s="505">
        <f t="shared" si="199"/>
        <v>0</v>
      </c>
    </row>
    <row r="587" spans="178:197" x14ac:dyDescent="0.25">
      <c r="FV587">
        <v>583</v>
      </c>
      <c r="FW587" s="181">
        <f t="shared" si="200"/>
        <v>0.40486111111111112</v>
      </c>
      <c r="FX587" s="501" t="str">
        <f t="shared" si="196"/>
        <v/>
      </c>
      <c r="FY587" s="501" t="str">
        <f t="shared" si="197"/>
        <v/>
      </c>
      <c r="FZ587" s="501" t="str">
        <f t="shared" si="197"/>
        <v/>
      </c>
      <c r="GA587" s="501" t="str">
        <f t="shared" si="197"/>
        <v/>
      </c>
      <c r="GB587" s="501" t="str">
        <f t="shared" si="197"/>
        <v/>
      </c>
      <c r="GC587" s="501" t="str">
        <f t="shared" si="197"/>
        <v/>
      </c>
      <c r="GD587" s="501" t="str">
        <f t="shared" si="193"/>
        <v/>
      </c>
      <c r="GE587" s="501" t="str">
        <f t="shared" si="197"/>
        <v/>
      </c>
      <c r="GF587" s="501" t="str">
        <f t="shared" si="197"/>
        <v/>
      </c>
      <c r="GG587" s="501" t="str">
        <f t="shared" si="197"/>
        <v/>
      </c>
      <c r="GH587" s="501" t="str">
        <f t="shared" si="197"/>
        <v/>
      </c>
      <c r="GI587" s="501" t="str">
        <f t="shared" si="197"/>
        <v/>
      </c>
      <c r="GJ587" s="501" t="str">
        <f t="shared" si="197"/>
        <v/>
      </c>
      <c r="GK587" s="501" t="str">
        <f t="shared" si="197"/>
        <v/>
      </c>
      <c r="GL587" s="501" t="str">
        <f t="shared" si="197"/>
        <v/>
      </c>
      <c r="GM587" s="501" t="str">
        <f t="shared" si="197"/>
        <v/>
      </c>
      <c r="GN587" s="501">
        <f t="shared" si="198"/>
        <v>0</v>
      </c>
      <c r="GO587" s="505">
        <f t="shared" si="199"/>
        <v>0</v>
      </c>
    </row>
    <row r="588" spans="178:197" x14ac:dyDescent="0.25">
      <c r="FV588">
        <v>584</v>
      </c>
      <c r="FW588" s="181">
        <f t="shared" si="200"/>
        <v>0.40555555555555556</v>
      </c>
      <c r="FX588" s="501" t="str">
        <f t="shared" si="196"/>
        <v/>
      </c>
      <c r="FY588" s="501" t="str">
        <f t="shared" si="197"/>
        <v/>
      </c>
      <c r="FZ588" s="501" t="str">
        <f t="shared" si="197"/>
        <v/>
      </c>
      <c r="GA588" s="501" t="str">
        <f t="shared" si="197"/>
        <v/>
      </c>
      <c r="GB588" s="501" t="str">
        <f t="shared" si="197"/>
        <v/>
      </c>
      <c r="GC588" s="501" t="str">
        <f t="shared" si="197"/>
        <v/>
      </c>
      <c r="GD588" s="501" t="str">
        <f t="shared" si="193"/>
        <v/>
      </c>
      <c r="GE588" s="501" t="str">
        <f t="shared" si="197"/>
        <v/>
      </c>
      <c r="GF588" s="501" t="str">
        <f t="shared" si="197"/>
        <v/>
      </c>
      <c r="GG588" s="501" t="str">
        <f t="shared" si="197"/>
        <v/>
      </c>
      <c r="GH588" s="501" t="str">
        <f t="shared" si="197"/>
        <v/>
      </c>
      <c r="GI588" s="501" t="str">
        <f t="shared" si="197"/>
        <v/>
      </c>
      <c r="GJ588" s="501" t="str">
        <f t="shared" si="197"/>
        <v/>
      </c>
      <c r="GK588" s="501" t="str">
        <f t="shared" si="197"/>
        <v/>
      </c>
      <c r="GL588" s="501" t="str">
        <f t="shared" si="197"/>
        <v/>
      </c>
      <c r="GM588" s="501" t="str">
        <f t="shared" si="197"/>
        <v/>
      </c>
      <c r="GN588" s="501">
        <f t="shared" si="198"/>
        <v>0</v>
      </c>
      <c r="GO588" s="505">
        <f t="shared" si="199"/>
        <v>0</v>
      </c>
    </row>
    <row r="589" spans="178:197" x14ac:dyDescent="0.25">
      <c r="FV589">
        <v>585</v>
      </c>
      <c r="FW589" s="181">
        <f t="shared" si="200"/>
        <v>0.40625</v>
      </c>
      <c r="FX589" s="501" t="str">
        <f t="shared" si="196"/>
        <v/>
      </c>
      <c r="FY589" s="501" t="str">
        <f t="shared" si="197"/>
        <v/>
      </c>
      <c r="FZ589" s="501" t="str">
        <f t="shared" si="197"/>
        <v/>
      </c>
      <c r="GA589" s="501" t="str">
        <f t="shared" si="197"/>
        <v/>
      </c>
      <c r="GB589" s="501" t="str">
        <f t="shared" si="197"/>
        <v/>
      </c>
      <c r="GC589" s="501" t="str">
        <f t="shared" si="197"/>
        <v/>
      </c>
      <c r="GD589" s="501" t="str">
        <f t="shared" si="193"/>
        <v/>
      </c>
      <c r="GE589" s="501" t="str">
        <f t="shared" si="197"/>
        <v/>
      </c>
      <c r="GF589" s="501" t="str">
        <f t="shared" si="197"/>
        <v/>
      </c>
      <c r="GG589" s="501" t="str">
        <f t="shared" si="197"/>
        <v/>
      </c>
      <c r="GH589" s="501" t="str">
        <f t="shared" si="197"/>
        <v/>
      </c>
      <c r="GI589" s="501" t="str">
        <f t="shared" si="197"/>
        <v/>
      </c>
      <c r="GJ589" s="501" t="str">
        <f t="shared" si="197"/>
        <v/>
      </c>
      <c r="GK589" s="501" t="str">
        <f t="shared" si="197"/>
        <v/>
      </c>
      <c r="GL589" s="501" t="str">
        <f t="shared" si="197"/>
        <v/>
      </c>
      <c r="GM589" s="501" t="str">
        <f t="shared" si="197"/>
        <v/>
      </c>
      <c r="GN589" s="501">
        <f t="shared" si="198"/>
        <v>0</v>
      </c>
      <c r="GO589" s="505">
        <f t="shared" si="199"/>
        <v>0</v>
      </c>
    </row>
    <row r="590" spans="178:197" x14ac:dyDescent="0.25">
      <c r="FV590">
        <v>586</v>
      </c>
      <c r="FW590" s="181">
        <f t="shared" si="200"/>
        <v>0.40694444444444444</v>
      </c>
      <c r="FX590" s="501" t="str">
        <f t="shared" si="196"/>
        <v/>
      </c>
      <c r="FY590" s="501" t="str">
        <f t="shared" si="197"/>
        <v/>
      </c>
      <c r="FZ590" s="501" t="str">
        <f t="shared" si="197"/>
        <v/>
      </c>
      <c r="GA590" s="501" t="str">
        <f t="shared" si="197"/>
        <v/>
      </c>
      <c r="GB590" s="501" t="str">
        <f t="shared" si="197"/>
        <v/>
      </c>
      <c r="GC590" s="501" t="str">
        <f t="shared" si="197"/>
        <v/>
      </c>
      <c r="GD590" s="501" t="str">
        <f t="shared" si="193"/>
        <v/>
      </c>
      <c r="GE590" s="501" t="str">
        <f t="shared" si="197"/>
        <v/>
      </c>
      <c r="GF590" s="501" t="str">
        <f t="shared" si="197"/>
        <v/>
      </c>
      <c r="GG590" s="501" t="str">
        <f t="shared" si="197"/>
        <v/>
      </c>
      <c r="GH590" s="501" t="str">
        <f t="shared" si="197"/>
        <v/>
      </c>
      <c r="GI590" s="501" t="str">
        <f t="shared" si="197"/>
        <v/>
      </c>
      <c r="GJ590" s="501" t="str">
        <f t="shared" si="197"/>
        <v/>
      </c>
      <c r="GK590" s="501" t="str">
        <f t="shared" si="197"/>
        <v/>
      </c>
      <c r="GL590" s="501" t="str">
        <f t="shared" si="197"/>
        <v/>
      </c>
      <c r="GM590" s="501" t="str">
        <f t="shared" si="197"/>
        <v/>
      </c>
      <c r="GN590" s="501">
        <f t="shared" si="198"/>
        <v>0</v>
      </c>
      <c r="GO590" s="505">
        <f t="shared" si="199"/>
        <v>0</v>
      </c>
    </row>
    <row r="591" spans="178:197" x14ac:dyDescent="0.25">
      <c r="FV591">
        <v>587</v>
      </c>
      <c r="FW591" s="181">
        <f t="shared" si="200"/>
        <v>0.40763888888888888</v>
      </c>
      <c r="FX591" s="501" t="str">
        <f t="shared" si="196"/>
        <v/>
      </c>
      <c r="FY591" s="501" t="str">
        <f t="shared" si="197"/>
        <v/>
      </c>
      <c r="FZ591" s="501" t="str">
        <f t="shared" si="197"/>
        <v/>
      </c>
      <c r="GA591" s="501" t="str">
        <f t="shared" si="197"/>
        <v/>
      </c>
      <c r="GB591" s="501" t="str">
        <f t="shared" si="197"/>
        <v/>
      </c>
      <c r="GC591" s="501" t="str">
        <f t="shared" si="197"/>
        <v/>
      </c>
      <c r="GD591" s="501" t="str">
        <f t="shared" si="193"/>
        <v/>
      </c>
      <c r="GE591" s="501" t="str">
        <f t="shared" si="197"/>
        <v/>
      </c>
      <c r="GF591" s="501" t="str">
        <f t="shared" si="197"/>
        <v/>
      </c>
      <c r="GG591" s="501" t="str">
        <f t="shared" si="197"/>
        <v/>
      </c>
      <c r="GH591" s="501" t="str">
        <f t="shared" si="197"/>
        <v/>
      </c>
      <c r="GI591" s="501" t="str">
        <f t="shared" si="197"/>
        <v/>
      </c>
      <c r="GJ591" s="501" t="str">
        <f t="shared" si="197"/>
        <v/>
      </c>
      <c r="GK591" s="501" t="str">
        <f t="shared" si="197"/>
        <v/>
      </c>
      <c r="GL591" s="501" t="str">
        <f t="shared" si="197"/>
        <v/>
      </c>
      <c r="GM591" s="501" t="str">
        <f t="shared" si="197"/>
        <v/>
      </c>
      <c r="GN591" s="501">
        <f t="shared" si="198"/>
        <v>0</v>
      </c>
      <c r="GO591" s="505">
        <f t="shared" si="199"/>
        <v>0</v>
      </c>
    </row>
    <row r="592" spans="178:197" x14ac:dyDescent="0.25">
      <c r="FV592">
        <v>588</v>
      </c>
      <c r="FW592" s="181">
        <f t="shared" si="200"/>
        <v>0.40833333333333333</v>
      </c>
      <c r="FX592" s="501" t="str">
        <f t="shared" si="196"/>
        <v/>
      </c>
      <c r="FY592" s="501" t="str">
        <f t="shared" si="197"/>
        <v/>
      </c>
      <c r="FZ592" s="501" t="str">
        <f t="shared" si="197"/>
        <v/>
      </c>
      <c r="GA592" s="501" t="str">
        <f t="shared" si="197"/>
        <v/>
      </c>
      <c r="GB592" s="501" t="str">
        <f t="shared" si="197"/>
        <v/>
      </c>
      <c r="GC592" s="501" t="str">
        <f t="shared" si="197"/>
        <v/>
      </c>
      <c r="GD592" s="501" t="str">
        <f t="shared" si="193"/>
        <v/>
      </c>
      <c r="GE592" s="501" t="str">
        <f t="shared" si="197"/>
        <v/>
      </c>
      <c r="GF592" s="501" t="str">
        <f t="shared" si="197"/>
        <v/>
      </c>
      <c r="GG592" s="501" t="str">
        <f t="shared" si="197"/>
        <v/>
      </c>
      <c r="GH592" s="501" t="str">
        <f t="shared" si="197"/>
        <v/>
      </c>
      <c r="GI592" s="501" t="str">
        <f t="shared" si="197"/>
        <v/>
      </c>
      <c r="GJ592" s="501" t="str">
        <f t="shared" si="197"/>
        <v/>
      </c>
      <c r="GK592" s="501" t="str">
        <f t="shared" si="197"/>
        <v/>
      </c>
      <c r="GL592" s="501" t="str">
        <f t="shared" si="197"/>
        <v/>
      </c>
      <c r="GM592" s="501" t="str">
        <f t="shared" si="197"/>
        <v/>
      </c>
      <c r="GN592" s="501">
        <f t="shared" si="198"/>
        <v>0</v>
      </c>
      <c r="GO592" s="505">
        <f t="shared" si="199"/>
        <v>0</v>
      </c>
    </row>
    <row r="593" spans="178:197" x14ac:dyDescent="0.25">
      <c r="FV593">
        <v>589</v>
      </c>
      <c r="FW593" s="181">
        <f t="shared" si="200"/>
        <v>0.40902777777777782</v>
      </c>
      <c r="FX593" s="501" t="str">
        <f t="shared" si="196"/>
        <v/>
      </c>
      <c r="FY593" s="501" t="str">
        <f t="shared" si="197"/>
        <v/>
      </c>
      <c r="FZ593" s="501" t="str">
        <f t="shared" si="197"/>
        <v/>
      </c>
      <c r="GA593" s="501" t="str">
        <f t="shared" si="197"/>
        <v/>
      </c>
      <c r="GB593" s="501" t="str">
        <f t="shared" si="197"/>
        <v/>
      </c>
      <c r="GC593" s="501" t="str">
        <f t="shared" si="197"/>
        <v/>
      </c>
      <c r="GD593" s="501" t="str">
        <f t="shared" si="193"/>
        <v/>
      </c>
      <c r="GE593" s="501" t="str">
        <f t="shared" si="197"/>
        <v/>
      </c>
      <c r="GF593" s="501" t="str">
        <f t="shared" si="197"/>
        <v/>
      </c>
      <c r="GG593" s="501" t="str">
        <f t="shared" si="197"/>
        <v/>
      </c>
      <c r="GH593" s="501" t="str">
        <f t="shared" si="197"/>
        <v/>
      </c>
      <c r="GI593" s="501" t="str">
        <f t="shared" si="197"/>
        <v/>
      </c>
      <c r="GJ593" s="501" t="str">
        <f t="shared" si="197"/>
        <v/>
      </c>
      <c r="GK593" s="501" t="str">
        <f t="shared" si="197"/>
        <v/>
      </c>
      <c r="GL593" s="501" t="str">
        <f t="shared" si="197"/>
        <v/>
      </c>
      <c r="GM593" s="501" t="str">
        <f t="shared" si="197"/>
        <v/>
      </c>
      <c r="GN593" s="501">
        <f t="shared" si="198"/>
        <v>0</v>
      </c>
      <c r="GO593" s="505">
        <f t="shared" si="199"/>
        <v>0</v>
      </c>
    </row>
    <row r="594" spans="178:197" x14ac:dyDescent="0.25">
      <c r="FV594">
        <v>590</v>
      </c>
      <c r="FW594" s="181">
        <f t="shared" si="200"/>
        <v>0.40972222222222221</v>
      </c>
      <c r="FX594" s="501" t="str">
        <f t="shared" si="196"/>
        <v/>
      </c>
      <c r="FY594" s="501" t="str">
        <f t="shared" si="197"/>
        <v/>
      </c>
      <c r="FZ594" s="501" t="str">
        <f t="shared" si="197"/>
        <v/>
      </c>
      <c r="GA594" s="501" t="str">
        <f t="shared" si="197"/>
        <v/>
      </c>
      <c r="GB594" s="501" t="str">
        <f t="shared" si="197"/>
        <v/>
      </c>
      <c r="GC594" s="501" t="str">
        <f t="shared" si="197"/>
        <v/>
      </c>
      <c r="GD594" s="501" t="str">
        <f t="shared" si="193"/>
        <v/>
      </c>
      <c r="GE594" s="501" t="str">
        <f t="shared" si="197"/>
        <v/>
      </c>
      <c r="GF594" s="501" t="str">
        <f t="shared" si="197"/>
        <v/>
      </c>
      <c r="GG594" s="501" t="str">
        <f t="shared" si="197"/>
        <v/>
      </c>
      <c r="GH594" s="501" t="str">
        <f t="shared" si="197"/>
        <v/>
      </c>
      <c r="GI594" s="501" t="str">
        <f t="shared" si="197"/>
        <v/>
      </c>
      <c r="GJ594" s="501" t="str">
        <f t="shared" si="197"/>
        <v/>
      </c>
      <c r="GK594" s="501" t="str">
        <f t="shared" si="197"/>
        <v/>
      </c>
      <c r="GL594" s="501" t="str">
        <f t="shared" si="197"/>
        <v/>
      </c>
      <c r="GM594" s="501" t="str">
        <f t="shared" ref="FY594:GM604" si="201">IF(AND(OR($FW594&gt;INDEX($FT$4:$FT$19,MATCH(GM$3,$FO$4:$FO$19,0)),$FW594=INDEX($FT$4:$FT$19,MATCH(GM$3,$FO$4:$FO$19,0))),$FW594+(0.000000001/60/24)&lt;INDEX($FU$4:$FU$19,MATCH(GM$3,$FO$4:$FO$19,0))),80,"")</f>
        <v/>
      </c>
      <c r="GN594" s="501">
        <f t="shared" si="198"/>
        <v>0</v>
      </c>
      <c r="GO594" s="505">
        <f t="shared" si="199"/>
        <v>0</v>
      </c>
    </row>
    <row r="595" spans="178:197" x14ac:dyDescent="0.25">
      <c r="FV595">
        <v>591</v>
      </c>
      <c r="FW595" s="181">
        <f t="shared" si="200"/>
        <v>0.41041666666666665</v>
      </c>
      <c r="FX595" s="501" t="str">
        <f t="shared" si="196"/>
        <v/>
      </c>
      <c r="FY595" s="501" t="str">
        <f t="shared" si="201"/>
        <v/>
      </c>
      <c r="FZ595" s="501" t="str">
        <f t="shared" si="201"/>
        <v/>
      </c>
      <c r="GA595" s="501" t="str">
        <f t="shared" si="201"/>
        <v/>
      </c>
      <c r="GB595" s="501" t="str">
        <f t="shared" si="201"/>
        <v/>
      </c>
      <c r="GC595" s="501" t="str">
        <f t="shared" si="201"/>
        <v/>
      </c>
      <c r="GD595" s="501" t="str">
        <f t="shared" si="193"/>
        <v/>
      </c>
      <c r="GE595" s="501" t="str">
        <f t="shared" si="201"/>
        <v/>
      </c>
      <c r="GF595" s="501" t="str">
        <f t="shared" si="201"/>
        <v/>
      </c>
      <c r="GG595" s="501" t="str">
        <f t="shared" si="201"/>
        <v/>
      </c>
      <c r="GH595" s="501" t="str">
        <f t="shared" si="201"/>
        <v/>
      </c>
      <c r="GI595" s="501" t="str">
        <f t="shared" si="201"/>
        <v/>
      </c>
      <c r="GJ595" s="501" t="str">
        <f t="shared" si="201"/>
        <v/>
      </c>
      <c r="GK595" s="501" t="str">
        <f t="shared" si="201"/>
        <v/>
      </c>
      <c r="GL595" s="501" t="str">
        <f t="shared" si="201"/>
        <v/>
      </c>
      <c r="GM595" s="501" t="str">
        <f t="shared" si="201"/>
        <v/>
      </c>
      <c r="GN595" s="501">
        <f t="shared" si="198"/>
        <v>0</v>
      </c>
      <c r="GO595" s="505">
        <f t="shared" si="199"/>
        <v>0</v>
      </c>
    </row>
    <row r="596" spans="178:197" x14ac:dyDescent="0.25">
      <c r="FV596">
        <v>592</v>
      </c>
      <c r="FW596" s="181">
        <f t="shared" si="200"/>
        <v>0.41111111111111115</v>
      </c>
      <c r="FX596" s="501" t="str">
        <f t="shared" si="196"/>
        <v/>
      </c>
      <c r="FY596" s="501" t="str">
        <f t="shared" si="201"/>
        <v/>
      </c>
      <c r="FZ596" s="501" t="str">
        <f t="shared" si="201"/>
        <v/>
      </c>
      <c r="GA596" s="501" t="str">
        <f t="shared" si="201"/>
        <v/>
      </c>
      <c r="GB596" s="501" t="str">
        <f t="shared" si="201"/>
        <v/>
      </c>
      <c r="GC596" s="501" t="str">
        <f t="shared" si="201"/>
        <v/>
      </c>
      <c r="GD596" s="501" t="str">
        <f t="shared" si="201"/>
        <v/>
      </c>
      <c r="GE596" s="501" t="str">
        <f t="shared" si="201"/>
        <v/>
      </c>
      <c r="GF596" s="501" t="str">
        <f t="shared" si="201"/>
        <v/>
      </c>
      <c r="GG596" s="501" t="str">
        <f t="shared" si="201"/>
        <v/>
      </c>
      <c r="GH596" s="501" t="str">
        <f t="shared" si="201"/>
        <v/>
      </c>
      <c r="GI596" s="501" t="str">
        <f t="shared" si="201"/>
        <v/>
      </c>
      <c r="GJ596" s="501" t="str">
        <f t="shared" si="201"/>
        <v/>
      </c>
      <c r="GK596" s="501" t="str">
        <f t="shared" si="201"/>
        <v/>
      </c>
      <c r="GL596" s="501" t="str">
        <f t="shared" si="201"/>
        <v/>
      </c>
      <c r="GM596" s="501" t="str">
        <f t="shared" si="201"/>
        <v/>
      </c>
      <c r="GN596" s="501">
        <f t="shared" si="198"/>
        <v>0</v>
      </c>
      <c r="GO596" s="505">
        <f t="shared" si="199"/>
        <v>0</v>
      </c>
    </row>
    <row r="597" spans="178:197" x14ac:dyDescent="0.25">
      <c r="FV597">
        <v>593</v>
      </c>
      <c r="FW597" s="181">
        <f t="shared" si="200"/>
        <v>0.41180555555555554</v>
      </c>
      <c r="FX597" s="501" t="str">
        <f t="shared" si="196"/>
        <v/>
      </c>
      <c r="FY597" s="501" t="str">
        <f t="shared" si="201"/>
        <v/>
      </c>
      <c r="FZ597" s="501" t="str">
        <f t="shared" si="201"/>
        <v/>
      </c>
      <c r="GA597" s="501" t="str">
        <f t="shared" si="201"/>
        <v/>
      </c>
      <c r="GB597" s="501" t="str">
        <f t="shared" si="201"/>
        <v/>
      </c>
      <c r="GC597" s="501" t="str">
        <f t="shared" si="201"/>
        <v/>
      </c>
      <c r="GD597" s="501" t="str">
        <f t="shared" si="201"/>
        <v/>
      </c>
      <c r="GE597" s="501" t="str">
        <f t="shared" si="201"/>
        <v/>
      </c>
      <c r="GF597" s="501" t="str">
        <f t="shared" si="201"/>
        <v/>
      </c>
      <c r="GG597" s="501" t="str">
        <f t="shared" si="201"/>
        <v/>
      </c>
      <c r="GH597" s="501" t="str">
        <f t="shared" si="201"/>
        <v/>
      </c>
      <c r="GI597" s="501" t="str">
        <f t="shared" si="201"/>
        <v/>
      </c>
      <c r="GJ597" s="501" t="str">
        <f t="shared" si="201"/>
        <v/>
      </c>
      <c r="GK597" s="501" t="str">
        <f t="shared" si="201"/>
        <v/>
      </c>
      <c r="GL597" s="501" t="str">
        <f t="shared" si="201"/>
        <v/>
      </c>
      <c r="GM597" s="501" t="str">
        <f t="shared" si="201"/>
        <v/>
      </c>
      <c r="GN597" s="501">
        <f t="shared" si="198"/>
        <v>0</v>
      </c>
      <c r="GO597" s="505">
        <f t="shared" si="199"/>
        <v>0</v>
      </c>
    </row>
    <row r="598" spans="178:197" x14ac:dyDescent="0.25">
      <c r="FV598">
        <v>594</v>
      </c>
      <c r="FW598" s="181">
        <f t="shared" si="200"/>
        <v>0.41249999999999998</v>
      </c>
      <c r="FX598" s="501" t="str">
        <f t="shared" si="196"/>
        <v/>
      </c>
      <c r="FY598" s="501" t="str">
        <f t="shared" si="201"/>
        <v/>
      </c>
      <c r="FZ598" s="501" t="str">
        <f t="shared" si="201"/>
        <v/>
      </c>
      <c r="GA598" s="501" t="str">
        <f t="shared" si="201"/>
        <v/>
      </c>
      <c r="GB598" s="501" t="str">
        <f t="shared" si="201"/>
        <v/>
      </c>
      <c r="GC598" s="501" t="str">
        <f t="shared" si="201"/>
        <v/>
      </c>
      <c r="GD598" s="501" t="str">
        <f t="shared" si="201"/>
        <v/>
      </c>
      <c r="GE598" s="501" t="str">
        <f t="shared" si="201"/>
        <v/>
      </c>
      <c r="GF598" s="501" t="str">
        <f t="shared" si="201"/>
        <v/>
      </c>
      <c r="GG598" s="501" t="str">
        <f t="shared" si="201"/>
        <v/>
      </c>
      <c r="GH598" s="501" t="str">
        <f t="shared" si="201"/>
        <v/>
      </c>
      <c r="GI598" s="501" t="str">
        <f t="shared" si="201"/>
        <v/>
      </c>
      <c r="GJ598" s="501" t="str">
        <f t="shared" si="201"/>
        <v/>
      </c>
      <c r="GK598" s="501" t="str">
        <f t="shared" si="201"/>
        <v/>
      </c>
      <c r="GL598" s="501" t="str">
        <f t="shared" si="201"/>
        <v/>
      </c>
      <c r="GM598" s="501" t="str">
        <f t="shared" si="201"/>
        <v/>
      </c>
      <c r="GN598" s="501">
        <f t="shared" si="198"/>
        <v>0</v>
      </c>
      <c r="GO598" s="505">
        <f t="shared" si="199"/>
        <v>0</v>
      </c>
    </row>
    <row r="599" spans="178:197" x14ac:dyDescent="0.25">
      <c r="FV599">
        <v>595</v>
      </c>
      <c r="FW599" s="181">
        <f t="shared" si="200"/>
        <v>0.41319444444444448</v>
      </c>
      <c r="FX599" s="501" t="str">
        <f t="shared" si="196"/>
        <v/>
      </c>
      <c r="FY599" s="501" t="str">
        <f t="shared" si="201"/>
        <v/>
      </c>
      <c r="FZ599" s="501" t="str">
        <f t="shared" si="201"/>
        <v/>
      </c>
      <c r="GA599" s="501" t="str">
        <f t="shared" si="201"/>
        <v/>
      </c>
      <c r="GB599" s="501" t="str">
        <f t="shared" si="201"/>
        <v/>
      </c>
      <c r="GC599" s="501" t="str">
        <f t="shared" si="201"/>
        <v/>
      </c>
      <c r="GD599" s="501" t="str">
        <f t="shared" si="201"/>
        <v/>
      </c>
      <c r="GE599" s="501" t="str">
        <f t="shared" si="201"/>
        <v/>
      </c>
      <c r="GF599" s="501" t="str">
        <f t="shared" si="201"/>
        <v/>
      </c>
      <c r="GG599" s="501" t="str">
        <f t="shared" si="201"/>
        <v/>
      </c>
      <c r="GH599" s="501" t="str">
        <f t="shared" si="201"/>
        <v/>
      </c>
      <c r="GI599" s="501" t="str">
        <f t="shared" si="201"/>
        <v/>
      </c>
      <c r="GJ599" s="501" t="str">
        <f t="shared" si="201"/>
        <v/>
      </c>
      <c r="GK599" s="501" t="str">
        <f t="shared" si="201"/>
        <v/>
      </c>
      <c r="GL599" s="501" t="str">
        <f t="shared" si="201"/>
        <v/>
      </c>
      <c r="GM599" s="501" t="str">
        <f t="shared" si="201"/>
        <v/>
      </c>
      <c r="GN599" s="501">
        <f t="shared" si="198"/>
        <v>0</v>
      </c>
      <c r="GO599" s="505">
        <f t="shared" si="199"/>
        <v>0</v>
      </c>
    </row>
    <row r="600" spans="178:197" x14ac:dyDescent="0.25">
      <c r="FV600">
        <v>596</v>
      </c>
      <c r="FW600" s="181">
        <f t="shared" si="200"/>
        <v>0.41388888888888886</v>
      </c>
      <c r="FX600" s="501" t="str">
        <f t="shared" si="196"/>
        <v/>
      </c>
      <c r="FY600" s="501" t="str">
        <f t="shared" si="201"/>
        <v/>
      </c>
      <c r="FZ600" s="501" t="str">
        <f t="shared" si="201"/>
        <v/>
      </c>
      <c r="GA600" s="501" t="str">
        <f t="shared" si="201"/>
        <v/>
      </c>
      <c r="GB600" s="501" t="str">
        <f t="shared" si="201"/>
        <v/>
      </c>
      <c r="GC600" s="501" t="str">
        <f t="shared" si="201"/>
        <v/>
      </c>
      <c r="GD600" s="501" t="str">
        <f t="shared" si="201"/>
        <v/>
      </c>
      <c r="GE600" s="501" t="str">
        <f t="shared" si="201"/>
        <v/>
      </c>
      <c r="GF600" s="501" t="str">
        <f t="shared" si="201"/>
        <v/>
      </c>
      <c r="GG600" s="501" t="str">
        <f t="shared" si="201"/>
        <v/>
      </c>
      <c r="GH600" s="501" t="str">
        <f t="shared" si="201"/>
        <v/>
      </c>
      <c r="GI600" s="501" t="str">
        <f t="shared" si="201"/>
        <v/>
      </c>
      <c r="GJ600" s="501" t="str">
        <f t="shared" si="201"/>
        <v/>
      </c>
      <c r="GK600" s="501" t="str">
        <f t="shared" si="201"/>
        <v/>
      </c>
      <c r="GL600" s="501" t="str">
        <f t="shared" si="201"/>
        <v/>
      </c>
      <c r="GM600" s="501" t="str">
        <f t="shared" si="201"/>
        <v/>
      </c>
      <c r="GN600" s="501">
        <f t="shared" si="198"/>
        <v>0</v>
      </c>
      <c r="GO600" s="505">
        <f t="shared" si="199"/>
        <v>0</v>
      </c>
    </row>
    <row r="601" spans="178:197" x14ac:dyDescent="0.25">
      <c r="FV601">
        <v>597</v>
      </c>
      <c r="FW601" s="181">
        <f t="shared" si="200"/>
        <v>0.41458333333333336</v>
      </c>
      <c r="FX601" s="501" t="str">
        <f t="shared" si="196"/>
        <v/>
      </c>
      <c r="FY601" s="501" t="str">
        <f t="shared" si="201"/>
        <v/>
      </c>
      <c r="FZ601" s="501" t="str">
        <f t="shared" si="201"/>
        <v/>
      </c>
      <c r="GA601" s="501" t="str">
        <f t="shared" si="201"/>
        <v/>
      </c>
      <c r="GB601" s="501" t="str">
        <f t="shared" si="201"/>
        <v/>
      </c>
      <c r="GC601" s="501" t="str">
        <f t="shared" si="201"/>
        <v/>
      </c>
      <c r="GD601" s="501" t="str">
        <f t="shared" si="201"/>
        <v/>
      </c>
      <c r="GE601" s="501" t="str">
        <f t="shared" si="201"/>
        <v/>
      </c>
      <c r="GF601" s="501" t="str">
        <f t="shared" si="201"/>
        <v/>
      </c>
      <c r="GG601" s="501" t="str">
        <f t="shared" si="201"/>
        <v/>
      </c>
      <c r="GH601" s="501" t="str">
        <f t="shared" si="201"/>
        <v/>
      </c>
      <c r="GI601" s="501" t="str">
        <f t="shared" si="201"/>
        <v/>
      </c>
      <c r="GJ601" s="501" t="str">
        <f t="shared" si="201"/>
        <v/>
      </c>
      <c r="GK601" s="501" t="str">
        <f t="shared" si="201"/>
        <v/>
      </c>
      <c r="GL601" s="501" t="str">
        <f t="shared" si="201"/>
        <v/>
      </c>
      <c r="GM601" s="501" t="str">
        <f t="shared" si="201"/>
        <v/>
      </c>
      <c r="GN601" s="501">
        <f t="shared" si="198"/>
        <v>0</v>
      </c>
      <c r="GO601" s="505">
        <f t="shared" si="199"/>
        <v>0</v>
      </c>
    </row>
    <row r="602" spans="178:197" x14ac:dyDescent="0.25">
      <c r="FV602">
        <v>598</v>
      </c>
      <c r="FW602" s="181">
        <f t="shared" si="200"/>
        <v>0.4152777777777778</v>
      </c>
      <c r="FX602" s="501" t="str">
        <f t="shared" si="196"/>
        <v/>
      </c>
      <c r="FY602" s="501" t="str">
        <f t="shared" si="201"/>
        <v/>
      </c>
      <c r="FZ602" s="501" t="str">
        <f t="shared" si="201"/>
        <v/>
      </c>
      <c r="GA602" s="501" t="str">
        <f t="shared" si="201"/>
        <v/>
      </c>
      <c r="GB602" s="501" t="str">
        <f t="shared" si="201"/>
        <v/>
      </c>
      <c r="GC602" s="501" t="str">
        <f t="shared" si="201"/>
        <v/>
      </c>
      <c r="GD602" s="501" t="str">
        <f t="shared" si="201"/>
        <v/>
      </c>
      <c r="GE602" s="501" t="str">
        <f t="shared" si="201"/>
        <v/>
      </c>
      <c r="GF602" s="501" t="str">
        <f t="shared" si="201"/>
        <v/>
      </c>
      <c r="GG602" s="501" t="str">
        <f t="shared" si="201"/>
        <v/>
      </c>
      <c r="GH602" s="501" t="str">
        <f t="shared" si="201"/>
        <v/>
      </c>
      <c r="GI602" s="501" t="str">
        <f t="shared" si="201"/>
        <v/>
      </c>
      <c r="GJ602" s="501" t="str">
        <f t="shared" si="201"/>
        <v/>
      </c>
      <c r="GK602" s="501" t="str">
        <f t="shared" si="201"/>
        <v/>
      </c>
      <c r="GL602" s="501" t="str">
        <f t="shared" si="201"/>
        <v/>
      </c>
      <c r="GM602" s="501" t="str">
        <f t="shared" si="201"/>
        <v/>
      </c>
      <c r="GN602" s="501">
        <f t="shared" si="198"/>
        <v>0</v>
      </c>
      <c r="GO602" s="505">
        <f t="shared" si="199"/>
        <v>0</v>
      </c>
    </row>
    <row r="603" spans="178:197" x14ac:dyDescent="0.25">
      <c r="FV603">
        <v>599</v>
      </c>
      <c r="FW603" s="181">
        <f t="shared" si="200"/>
        <v>0.41597222222222219</v>
      </c>
      <c r="FX603" s="501" t="str">
        <f t="shared" si="196"/>
        <v/>
      </c>
      <c r="FY603" s="501" t="str">
        <f t="shared" si="201"/>
        <v/>
      </c>
      <c r="FZ603" s="501" t="str">
        <f t="shared" si="201"/>
        <v/>
      </c>
      <c r="GA603" s="501" t="str">
        <f t="shared" si="201"/>
        <v/>
      </c>
      <c r="GB603" s="501" t="str">
        <f t="shared" si="201"/>
        <v/>
      </c>
      <c r="GC603" s="501" t="str">
        <f t="shared" si="201"/>
        <v/>
      </c>
      <c r="GD603" s="501" t="str">
        <f t="shared" si="201"/>
        <v/>
      </c>
      <c r="GE603" s="501" t="str">
        <f t="shared" si="201"/>
        <v/>
      </c>
      <c r="GF603" s="501" t="str">
        <f t="shared" si="201"/>
        <v/>
      </c>
      <c r="GG603" s="501" t="str">
        <f t="shared" si="201"/>
        <v/>
      </c>
      <c r="GH603" s="501" t="str">
        <f t="shared" si="201"/>
        <v/>
      </c>
      <c r="GI603" s="501" t="str">
        <f t="shared" si="201"/>
        <v/>
      </c>
      <c r="GJ603" s="501" t="str">
        <f t="shared" si="201"/>
        <v/>
      </c>
      <c r="GK603" s="501" t="str">
        <f t="shared" si="201"/>
        <v/>
      </c>
      <c r="GL603" s="501" t="str">
        <f t="shared" si="201"/>
        <v/>
      </c>
      <c r="GM603" s="501" t="str">
        <f t="shared" si="201"/>
        <v/>
      </c>
      <c r="GN603" s="501">
        <f t="shared" si="198"/>
        <v>0</v>
      </c>
      <c r="GO603" s="505">
        <f t="shared" si="199"/>
        <v>0</v>
      </c>
    </row>
    <row r="604" spans="178:197" ht="15.75" thickBot="1" x14ac:dyDescent="0.3">
      <c r="FV604">
        <v>600</v>
      </c>
      <c r="FW604" s="182">
        <f t="shared" si="200"/>
        <v>0.41666666666666669</v>
      </c>
      <c r="FX604" s="502" t="str">
        <f t="shared" si="196"/>
        <v/>
      </c>
      <c r="FY604" s="502" t="str">
        <f t="shared" si="201"/>
        <v/>
      </c>
      <c r="FZ604" s="502" t="str">
        <f t="shared" si="201"/>
        <v/>
      </c>
      <c r="GA604" s="502" t="str">
        <f t="shared" si="201"/>
        <v/>
      </c>
      <c r="GB604" s="502" t="str">
        <f t="shared" si="201"/>
        <v/>
      </c>
      <c r="GC604" s="502" t="str">
        <f t="shared" si="201"/>
        <v/>
      </c>
      <c r="GD604" s="502" t="str">
        <f t="shared" si="201"/>
        <v/>
      </c>
      <c r="GE604" s="502" t="str">
        <f t="shared" si="201"/>
        <v/>
      </c>
      <c r="GF604" s="502" t="str">
        <f t="shared" si="201"/>
        <v/>
      </c>
      <c r="GG604" s="502" t="str">
        <f t="shared" si="201"/>
        <v/>
      </c>
      <c r="GH604" s="502" t="str">
        <f t="shared" si="201"/>
        <v/>
      </c>
      <c r="GI604" s="502" t="str">
        <f t="shared" si="201"/>
        <v/>
      </c>
      <c r="GJ604" s="502" t="str">
        <f t="shared" si="201"/>
        <v/>
      </c>
      <c r="GK604" s="502" t="str">
        <f t="shared" si="201"/>
        <v/>
      </c>
      <c r="GL604" s="502" t="str">
        <f t="shared" si="201"/>
        <v/>
      </c>
      <c r="GM604" s="502" t="str">
        <f t="shared" si="201"/>
        <v/>
      </c>
      <c r="GN604" s="502">
        <f t="shared" si="198"/>
        <v>0</v>
      </c>
      <c r="GO604" s="506">
        <f t="shared" si="199"/>
        <v>0</v>
      </c>
    </row>
  </sheetData>
  <mergeCells count="19">
    <mergeCell ref="FX2:GO2"/>
    <mergeCell ref="FO2:FU2"/>
    <mergeCell ref="B2:D2"/>
    <mergeCell ref="J2:S2"/>
    <mergeCell ref="T2:AC2"/>
    <mergeCell ref="AD2:AM2"/>
    <mergeCell ref="AN2:AW2"/>
    <mergeCell ref="CV2:DE2"/>
    <mergeCell ref="DF2:DO2"/>
    <mergeCell ref="FD2:FM2"/>
    <mergeCell ref="ET2:FC2"/>
    <mergeCell ref="AX2:BG2"/>
    <mergeCell ref="BH2:BQ2"/>
    <mergeCell ref="BR2:CA2"/>
    <mergeCell ref="CB2:CK2"/>
    <mergeCell ref="CL2:CU2"/>
    <mergeCell ref="DP2:DY2"/>
    <mergeCell ref="DZ2:EI2"/>
    <mergeCell ref="EJ2:ES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T1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593-2548-4EBC-AD35-0727058B0B2D}">
  <dimension ref="B1:Z320"/>
  <sheetViews>
    <sheetView showGridLines="0" topLeftCell="D1" zoomScaleNormal="100" workbookViewId="0">
      <selection activeCell="S123" sqref="S123"/>
    </sheetView>
  </sheetViews>
  <sheetFormatPr defaultRowHeight="15" x14ac:dyDescent="0.25"/>
  <cols>
    <col min="1" max="1" width="1.85546875" customWidth="1"/>
    <col min="2" max="2" width="8.85546875" style="1" bestFit="1" customWidth="1"/>
    <col min="3" max="3" width="5.7109375" style="1" bestFit="1" customWidth="1"/>
    <col min="4" max="4" width="8.5703125" style="1" bestFit="1" customWidth="1"/>
    <col min="5" max="5" width="8" style="1" customWidth="1"/>
    <col min="6" max="6" width="9.42578125" style="1" customWidth="1"/>
    <col min="7" max="7" width="8.7109375" style="1" customWidth="1"/>
    <col min="8" max="8" width="9.140625" style="1"/>
    <col min="9" max="9" width="3.140625" style="1" customWidth="1"/>
    <col min="10" max="10" width="9.140625" style="1"/>
    <col min="11" max="12" width="10.7109375" style="1" customWidth="1"/>
    <col min="13" max="13" width="9.140625" style="1"/>
    <col min="14" max="14" width="1.85546875" style="1" customWidth="1"/>
    <col min="15" max="15" width="7.42578125" style="1" bestFit="1" customWidth="1"/>
    <col min="16" max="16" width="7.7109375" style="1" bestFit="1" customWidth="1"/>
    <col min="17" max="18" width="10.85546875" style="1" customWidth="1"/>
    <col min="19" max="19" width="9.7109375" style="1" customWidth="1"/>
    <col min="20" max="20" width="1.7109375" style="1" customWidth="1"/>
    <col min="21" max="21" width="8.85546875" style="1" bestFit="1" customWidth="1"/>
    <col min="22" max="22" width="8.5703125" style="1" customWidth="1"/>
    <col min="23" max="25" width="10" style="1" customWidth="1"/>
    <col min="26" max="26" width="2.5703125" style="1" customWidth="1"/>
    <col min="27" max="27" width="7.5703125" bestFit="1" customWidth="1"/>
    <col min="28" max="28" width="11.7109375" bestFit="1" customWidth="1"/>
    <col min="29" max="29" width="12.28515625" bestFit="1" customWidth="1"/>
    <col min="30" max="33" width="10.85546875" customWidth="1"/>
    <col min="34" max="34" width="8.5703125" customWidth="1"/>
    <col min="35" max="35" width="8.85546875" bestFit="1" customWidth="1"/>
    <col min="36" max="36" width="6.28515625" customWidth="1"/>
    <col min="37" max="37" width="8.5703125" bestFit="1" customWidth="1"/>
    <col min="38" max="38" width="8.5703125" customWidth="1"/>
    <col min="39" max="39" width="12.28515625" bestFit="1" customWidth="1"/>
    <col min="40" max="40" width="8.5703125" customWidth="1"/>
    <col min="41" max="41" width="8.85546875" bestFit="1" customWidth="1"/>
    <col min="42" max="42" width="6.140625" bestFit="1" customWidth="1"/>
    <col min="43" max="43" width="8.5703125" bestFit="1" customWidth="1"/>
    <col min="44" max="44" width="8.5703125" customWidth="1"/>
    <col min="45" max="45" width="12.28515625" bestFit="1" customWidth="1"/>
    <col min="46" max="46" width="8.5703125" customWidth="1"/>
    <col min="47" max="47" width="8.85546875" bestFit="1" customWidth="1"/>
    <col min="48" max="48" width="5.7109375" bestFit="1" customWidth="1"/>
    <col min="49" max="49" width="8.5703125" bestFit="1" customWidth="1"/>
    <col min="50" max="50" width="8.5703125" customWidth="1"/>
    <col min="51" max="51" width="12.28515625" bestFit="1" customWidth="1"/>
    <col min="52" max="52" width="8.5703125" customWidth="1"/>
    <col min="53" max="53" width="8.85546875" bestFit="1" customWidth="1"/>
    <col min="54" max="54" width="5.7109375" bestFit="1" customWidth="1"/>
    <col min="55" max="55" width="8.5703125" bestFit="1" customWidth="1"/>
    <col min="56" max="56" width="8.5703125" customWidth="1"/>
    <col min="57" max="57" width="12.28515625" bestFit="1" customWidth="1"/>
    <col min="58" max="58" width="8.5703125" customWidth="1"/>
    <col min="59" max="59" width="8.85546875" bestFit="1" customWidth="1"/>
    <col min="60" max="60" width="5.7109375" bestFit="1" customWidth="1"/>
    <col min="61" max="61" width="8.5703125" bestFit="1" customWidth="1"/>
    <col min="62" max="62" width="8.5703125" customWidth="1"/>
    <col min="63" max="63" width="12.28515625" bestFit="1" customWidth="1"/>
    <col min="64" max="64" width="8.5703125" customWidth="1"/>
    <col min="65" max="65" width="8.85546875" bestFit="1" customWidth="1"/>
    <col min="66" max="66" width="5.5703125" bestFit="1" customWidth="1"/>
    <col min="67" max="67" width="7.5703125" bestFit="1" customWidth="1"/>
    <col min="68" max="68" width="8" bestFit="1" customWidth="1"/>
    <col min="69" max="69" width="12.28515625" bestFit="1" customWidth="1"/>
    <col min="70" max="70" width="8.140625" bestFit="1" customWidth="1"/>
    <col min="71" max="71" width="8.85546875" bestFit="1" customWidth="1"/>
    <col min="72" max="72" width="5.5703125" bestFit="1" customWidth="1"/>
    <col min="73" max="73" width="7.5703125" bestFit="1" customWidth="1"/>
    <col min="74" max="74" width="8" bestFit="1" customWidth="1"/>
    <col min="75" max="75" width="12.28515625" bestFit="1" customWidth="1"/>
    <col min="76" max="76" width="8.140625" bestFit="1" customWidth="1"/>
    <col min="77" max="77" width="8.85546875" bestFit="1" customWidth="1"/>
    <col min="78" max="78" width="5.5703125" bestFit="1" customWidth="1"/>
    <col min="79" max="79" width="7.5703125" bestFit="1" customWidth="1"/>
    <col min="80" max="80" width="8" bestFit="1" customWidth="1"/>
    <col min="81" max="81" width="12.28515625" bestFit="1" customWidth="1"/>
    <col min="82" max="82" width="8.140625" bestFit="1" customWidth="1"/>
    <col min="83" max="83" width="8.85546875" bestFit="1" customWidth="1"/>
    <col min="84" max="84" width="5.5703125" bestFit="1" customWidth="1"/>
    <col min="85" max="85" width="7.5703125" bestFit="1" customWidth="1"/>
    <col min="86" max="86" width="8" bestFit="1" customWidth="1"/>
    <col min="87" max="87" width="12.28515625" bestFit="1" customWidth="1"/>
    <col min="88" max="88" width="8.140625" bestFit="1" customWidth="1"/>
    <col min="89" max="89" width="8.85546875" bestFit="1" customWidth="1"/>
    <col min="90" max="90" width="5.5703125" bestFit="1" customWidth="1"/>
    <col min="91" max="91" width="7.5703125" bestFit="1" customWidth="1"/>
    <col min="92" max="92" width="8" bestFit="1" customWidth="1"/>
    <col min="93" max="93" width="12.28515625" bestFit="1" customWidth="1"/>
    <col min="94" max="94" width="8.140625" bestFit="1" customWidth="1"/>
    <col min="95" max="95" width="8.85546875" bestFit="1" customWidth="1"/>
    <col min="96" max="96" width="5.5703125" bestFit="1" customWidth="1"/>
    <col min="97" max="97" width="7.5703125" bestFit="1" customWidth="1"/>
    <col min="98" max="98" width="8" bestFit="1" customWidth="1"/>
    <col min="99" max="99" width="12.28515625" bestFit="1" customWidth="1"/>
    <col min="100" max="100" width="8.140625" bestFit="1" customWidth="1"/>
  </cols>
  <sheetData>
    <row r="1" spans="2:26" ht="15.75" thickBot="1" x14ac:dyDescent="0.3"/>
    <row r="2" spans="2:26" ht="15.75" thickBot="1" x14ac:dyDescent="0.3">
      <c r="B2" s="242" t="s">
        <v>41</v>
      </c>
      <c r="C2" s="243"/>
      <c r="D2" s="243"/>
      <c r="E2" s="243"/>
      <c r="F2" s="243"/>
      <c r="G2" s="243"/>
      <c r="H2" s="296" t="s">
        <v>41</v>
      </c>
      <c r="K2"/>
      <c r="L2"/>
      <c r="M2"/>
    </row>
    <row r="3" spans="2:26" ht="36.75" thickBot="1" x14ac:dyDescent="0.3">
      <c r="B3" s="255" t="s">
        <v>47</v>
      </c>
      <c r="C3" s="256" t="s">
        <v>44</v>
      </c>
      <c r="D3" s="256" t="s">
        <v>46</v>
      </c>
      <c r="E3" s="257" t="s">
        <v>105</v>
      </c>
      <c r="F3" s="257" t="s">
        <v>110</v>
      </c>
      <c r="G3" s="293" t="s">
        <v>111</v>
      </c>
      <c r="H3" s="296" t="s">
        <v>41</v>
      </c>
      <c r="J3" s="49" t="s">
        <v>113</v>
      </c>
      <c r="K3" s="348" t="s">
        <v>118</v>
      </c>
      <c r="L3" s="348" t="s">
        <v>119</v>
      </c>
      <c r="M3" s="49" t="s">
        <v>112</v>
      </c>
      <c r="O3" s="49" t="s">
        <v>113</v>
      </c>
      <c r="P3" s="49" t="s">
        <v>112</v>
      </c>
      <c r="Q3" s="348" t="s">
        <v>118</v>
      </c>
      <c r="R3" s="348" t="s">
        <v>119</v>
      </c>
      <c r="S3" s="348" t="s">
        <v>121</v>
      </c>
      <c r="U3" s="49" t="s">
        <v>113</v>
      </c>
      <c r="V3" s="49" t="s">
        <v>112</v>
      </c>
      <c r="W3" s="348" t="s">
        <v>118</v>
      </c>
      <c r="X3" s="348" t="s">
        <v>119</v>
      </c>
      <c r="Y3" s="348" t="s">
        <v>121</v>
      </c>
    </row>
    <row r="4" spans="2:26" x14ac:dyDescent="0.25">
      <c r="B4" s="207" t="s">
        <v>102</v>
      </c>
      <c r="C4" s="101" t="s">
        <v>106</v>
      </c>
      <c r="D4" s="101" t="s">
        <v>106</v>
      </c>
      <c r="E4" s="101">
        <v>0</v>
      </c>
      <c r="F4" s="3" t="str">
        <f>IF(E4&lt;&gt;0,D3,"")</f>
        <v/>
      </c>
      <c r="G4" s="26" t="str">
        <f>IF(E4&lt;&gt;0,C4,"")</f>
        <v/>
      </c>
      <c r="H4" s="296" t="s">
        <v>41</v>
      </c>
      <c r="J4" s="49" t="str">
        <f t="array" ref="J4">IF(RIGHT(INDEX($B$2:$B$317,MATCH(M4&amp;K4,$H$2:$H$317&amp;$F$2:$F$317,0)),1)="C","Central","G. Osório")</f>
        <v>G. Osório</v>
      </c>
      <c r="K4" s="3">
        <v>0.22222222222222221</v>
      </c>
      <c r="L4" s="26">
        <v>0.23263888888888884</v>
      </c>
      <c r="M4" s="297" t="s">
        <v>45</v>
      </c>
      <c r="O4" s="49" t="s">
        <v>114</v>
      </c>
      <c r="P4" s="296" t="s">
        <v>41</v>
      </c>
      <c r="Q4" s="3">
        <v>0.24305555555555552</v>
      </c>
      <c r="R4" s="26">
        <v>0.25347222222222215</v>
      </c>
      <c r="S4" s="350">
        <f t="shared" ref="S4:S35" si="0">((R4-Q4)*24)*80</f>
        <v>19.999999999999929</v>
      </c>
      <c r="U4" s="49" t="s">
        <v>115</v>
      </c>
      <c r="V4" s="297" t="s">
        <v>45</v>
      </c>
      <c r="W4" s="3">
        <v>0.22222222222222221</v>
      </c>
      <c r="X4" s="26">
        <v>0.23263888888888884</v>
      </c>
      <c r="Y4" s="350">
        <f>((X4-W4)*24)*80</f>
        <v>19.999999999999929</v>
      </c>
    </row>
    <row r="5" spans="2:26" x14ac:dyDescent="0.25">
      <c r="B5" s="61" t="s">
        <v>42</v>
      </c>
      <c r="C5" s="3">
        <v>0.20138888888888887</v>
      </c>
      <c r="D5" s="3">
        <v>0.24305555555555552</v>
      </c>
      <c r="E5" s="241">
        <v>0</v>
      </c>
      <c r="F5" s="3" t="str">
        <f t="shared" ref="F5:F20" si="1">IF(E5&lt;&gt;0,D4,"")</f>
        <v/>
      </c>
      <c r="G5" s="26" t="str">
        <f t="shared" ref="G5:G20" si="2">IF(E5&lt;&gt;0,C5,"")</f>
        <v/>
      </c>
      <c r="H5" s="296" t="s">
        <v>41</v>
      </c>
      <c r="J5" s="49" t="str">
        <f t="array" ref="J5">IF(RIGHT(INDEX($B$2:$B$317,MATCH(M5&amp;K5,$H$2:$H$317&amp;$F$2:$F$317,0)),1)="C","Central","G. Osório")</f>
        <v>G. Osório</v>
      </c>
      <c r="K5" s="3">
        <v>0.23263888888888887</v>
      </c>
      <c r="L5" s="26">
        <v>0.2430555555555555</v>
      </c>
      <c r="M5" s="299" t="s">
        <v>50</v>
      </c>
      <c r="O5" s="49" t="s">
        <v>114</v>
      </c>
      <c r="P5" s="298" t="s">
        <v>49</v>
      </c>
      <c r="Q5" s="3">
        <v>0.25347222222222221</v>
      </c>
      <c r="R5" s="26">
        <v>0.26388888888888884</v>
      </c>
      <c r="S5" s="350">
        <f t="shared" si="0"/>
        <v>19.999999999999929</v>
      </c>
      <c r="U5" s="49" t="s">
        <v>115</v>
      </c>
      <c r="V5" s="299" t="s">
        <v>50</v>
      </c>
      <c r="W5" s="3">
        <v>0.23263888888888887</v>
      </c>
      <c r="X5" s="26">
        <v>0.2430555555555555</v>
      </c>
      <c r="Y5" s="350">
        <f t="shared" ref="Y5:Y68" si="3">((X5-W5)*24)*80</f>
        <v>19.999999999999929</v>
      </c>
      <c r="Z5" s="347"/>
    </row>
    <row r="6" spans="2:26" x14ac:dyDescent="0.25">
      <c r="B6" s="61" t="s">
        <v>43</v>
      </c>
      <c r="C6" s="3">
        <v>0.25347222222222215</v>
      </c>
      <c r="D6" s="3">
        <v>0.27430555555555547</v>
      </c>
      <c r="E6" s="241">
        <f>(C6-D5)*24*60</f>
        <v>14.999999999999947</v>
      </c>
      <c r="F6" s="3">
        <f t="shared" si="1"/>
        <v>0.24305555555555552</v>
      </c>
      <c r="G6" s="26">
        <f t="shared" si="2"/>
        <v>0.25347222222222215</v>
      </c>
      <c r="H6" s="296" t="s">
        <v>41</v>
      </c>
      <c r="J6" s="49" t="str">
        <f t="array" ref="J6">IF(RIGHT(INDEX($B$2:$B$317,MATCH(M6&amp;K6,$H$2:$H$317&amp;$F$2:$F$317,0)),1)="C","Central","G. Osório")</f>
        <v>Central</v>
      </c>
      <c r="K6" s="3">
        <v>0.24305555555555552</v>
      </c>
      <c r="L6" s="26">
        <v>0.25347222222222215</v>
      </c>
      <c r="M6" s="296" t="s">
        <v>41</v>
      </c>
      <c r="O6" s="49" t="s">
        <v>114</v>
      </c>
      <c r="P6" s="300" t="s">
        <v>51</v>
      </c>
      <c r="Q6" s="3">
        <v>0.26388888888888884</v>
      </c>
      <c r="R6" s="26">
        <v>0.27430555555555552</v>
      </c>
      <c r="S6" s="350">
        <f t="shared" si="0"/>
        <v>20.000000000000036</v>
      </c>
      <c r="U6" s="49" t="s">
        <v>115</v>
      </c>
      <c r="V6" s="301" t="s">
        <v>52</v>
      </c>
      <c r="W6" s="3">
        <v>0.24305555555555552</v>
      </c>
      <c r="X6" s="26">
        <v>0.25347222222222215</v>
      </c>
      <c r="Y6" s="350">
        <f t="shared" si="3"/>
        <v>19.999999999999929</v>
      </c>
    </row>
    <row r="7" spans="2:26" x14ac:dyDescent="0.25">
      <c r="B7" s="61" t="s">
        <v>42</v>
      </c>
      <c r="C7" s="3">
        <v>0.28472222222222221</v>
      </c>
      <c r="D7" s="3">
        <v>0.3263888888888889</v>
      </c>
      <c r="E7" s="241">
        <f>(C7-D6)*24*60</f>
        <v>15.000000000000107</v>
      </c>
      <c r="F7" s="3">
        <f t="shared" si="1"/>
        <v>0.27430555555555547</v>
      </c>
      <c r="G7" s="26">
        <f t="shared" si="2"/>
        <v>0.28472222222222221</v>
      </c>
      <c r="H7" s="296" t="s">
        <v>41</v>
      </c>
      <c r="J7" s="49" t="str">
        <f t="array" ref="J7">IF(RIGHT(INDEX($B$2:$B$317,MATCH(M7&amp;K7,$H$2:$H$317&amp;$F$2:$F$317,0)),1)="C","Central","G. Osório")</f>
        <v>G. Osório</v>
      </c>
      <c r="K7" s="3">
        <v>0.24305555555555552</v>
      </c>
      <c r="L7" s="26">
        <v>0.25347222222222215</v>
      </c>
      <c r="M7" s="301" t="s">
        <v>52</v>
      </c>
      <c r="O7" s="49" t="s">
        <v>114</v>
      </c>
      <c r="P7" s="297" t="s">
        <v>45</v>
      </c>
      <c r="Q7" s="3">
        <v>0.27430555555555552</v>
      </c>
      <c r="R7" s="26">
        <v>0.28472222222222221</v>
      </c>
      <c r="S7" s="350">
        <f t="shared" si="0"/>
        <v>20.000000000000036</v>
      </c>
      <c r="U7" s="49" t="s">
        <v>115</v>
      </c>
      <c r="V7" s="302" t="s">
        <v>63</v>
      </c>
      <c r="W7" s="3">
        <v>0.25347222222222215</v>
      </c>
      <c r="X7" s="26">
        <v>0.26388888888888884</v>
      </c>
      <c r="Y7" s="350">
        <f t="shared" si="3"/>
        <v>20.000000000000036</v>
      </c>
    </row>
    <row r="8" spans="2:26" x14ac:dyDescent="0.25">
      <c r="B8" s="61" t="s">
        <v>43</v>
      </c>
      <c r="C8" s="3">
        <v>0.33680555555555564</v>
      </c>
      <c r="D8" s="3">
        <v>0.35763888888888895</v>
      </c>
      <c r="E8" s="241">
        <f t="shared" ref="E8:E19" si="4">(C8-D7)*24*60</f>
        <v>15.000000000000107</v>
      </c>
      <c r="F8" s="3">
        <f t="shared" si="1"/>
        <v>0.3263888888888889</v>
      </c>
      <c r="G8" s="26">
        <f t="shared" si="2"/>
        <v>0.33680555555555564</v>
      </c>
      <c r="H8" s="296" t="s">
        <v>41</v>
      </c>
      <c r="J8" s="49" t="str">
        <f t="array" ref="J8">IF(RIGHT(INDEX($B$2:$B$317,MATCH(M8&amp;K8,$H$2:$H$317&amp;$F$2:$F$317,0)),1)="C","Central","G. Osório")</f>
        <v>G. Osório</v>
      </c>
      <c r="K8" s="3">
        <v>0.25347222222222215</v>
      </c>
      <c r="L8" s="26">
        <v>0.26388888888888884</v>
      </c>
      <c r="M8" s="302" t="s">
        <v>63</v>
      </c>
      <c r="O8" s="49" t="s">
        <v>114</v>
      </c>
      <c r="P8" s="299" t="s">
        <v>50</v>
      </c>
      <c r="Q8" s="3">
        <v>0.28472222222222215</v>
      </c>
      <c r="R8" s="26">
        <v>0.2951388888888889</v>
      </c>
      <c r="S8" s="350">
        <f t="shared" si="0"/>
        <v>20.000000000000142</v>
      </c>
      <c r="U8" s="49" t="s">
        <v>115</v>
      </c>
      <c r="V8" s="303" t="s">
        <v>53</v>
      </c>
      <c r="W8" s="3">
        <v>0.26388888888888884</v>
      </c>
      <c r="X8" s="26">
        <v>0.27430555555555552</v>
      </c>
      <c r="Y8" s="350">
        <f t="shared" si="3"/>
        <v>20.000000000000036</v>
      </c>
    </row>
    <row r="9" spans="2:26" x14ac:dyDescent="0.25">
      <c r="B9" s="61" t="s">
        <v>42</v>
      </c>
      <c r="C9" s="3">
        <v>0.36805555555555569</v>
      </c>
      <c r="D9" s="3">
        <v>0.40972222222222238</v>
      </c>
      <c r="E9" s="241">
        <f t="shared" si="4"/>
        <v>15.000000000000107</v>
      </c>
      <c r="F9" s="3">
        <f t="shared" si="1"/>
        <v>0.35763888888888895</v>
      </c>
      <c r="G9" s="26">
        <f t="shared" si="2"/>
        <v>0.36805555555555569</v>
      </c>
      <c r="H9" s="296" t="s">
        <v>41</v>
      </c>
      <c r="J9" s="49" t="str">
        <f t="array" ref="J9">IF(RIGHT(INDEX($B$2:$B$317,MATCH(M9&amp;K9,$H$2:$H$317&amp;$F$2:$F$317,0)),1)="C","Central","G. Osório")</f>
        <v>Central</v>
      </c>
      <c r="K9" s="3">
        <v>0.25347222222222221</v>
      </c>
      <c r="L9" s="26">
        <v>0.26388888888888884</v>
      </c>
      <c r="M9" s="298" t="s">
        <v>49</v>
      </c>
      <c r="O9" s="49" t="s">
        <v>114</v>
      </c>
      <c r="P9" s="301" t="s">
        <v>52</v>
      </c>
      <c r="Q9" s="3">
        <v>0.29513888888888884</v>
      </c>
      <c r="R9" s="26">
        <v>0.30555555555555558</v>
      </c>
      <c r="S9" s="350">
        <f t="shared" si="0"/>
        <v>20.000000000000142</v>
      </c>
      <c r="U9" s="49" t="s">
        <v>115</v>
      </c>
      <c r="V9" s="296" t="s">
        <v>41</v>
      </c>
      <c r="W9" s="3">
        <v>0.27430555555555547</v>
      </c>
      <c r="X9" s="26">
        <v>0.28472222222222221</v>
      </c>
      <c r="Y9" s="350">
        <f t="shared" si="3"/>
        <v>20.000000000000142</v>
      </c>
    </row>
    <row r="10" spans="2:26" x14ac:dyDescent="0.25">
      <c r="B10" s="61" t="s">
        <v>43</v>
      </c>
      <c r="C10" s="3">
        <v>0.42013888888888912</v>
      </c>
      <c r="D10" s="3">
        <v>0.44097222222222243</v>
      </c>
      <c r="E10" s="241">
        <f t="shared" si="4"/>
        <v>15.000000000000107</v>
      </c>
      <c r="F10" s="3">
        <f t="shared" si="1"/>
        <v>0.40972222222222238</v>
      </c>
      <c r="G10" s="26">
        <f t="shared" si="2"/>
        <v>0.42013888888888912</v>
      </c>
      <c r="H10" s="296" t="s">
        <v>41</v>
      </c>
      <c r="J10" s="49" t="str">
        <f t="array" ref="J10">IF(RIGHT(INDEX($B$2:$B$317,MATCH(M10&amp;K10,$H$2:$H$317&amp;$F$2:$F$317,0)),1)="C","Central","G. Osório")</f>
        <v>Central</v>
      </c>
      <c r="K10" s="3">
        <v>0.26388888888888884</v>
      </c>
      <c r="L10" s="26">
        <v>0.27430555555555552</v>
      </c>
      <c r="M10" s="300" t="s">
        <v>51</v>
      </c>
      <c r="O10" s="49" t="s">
        <v>114</v>
      </c>
      <c r="P10" s="302" t="s">
        <v>63</v>
      </c>
      <c r="Q10" s="3">
        <v>0.30555555555555552</v>
      </c>
      <c r="R10" s="26">
        <v>0.31597222222222227</v>
      </c>
      <c r="S10" s="350">
        <f t="shared" si="0"/>
        <v>20.000000000000142</v>
      </c>
      <c r="U10" s="49" t="s">
        <v>115</v>
      </c>
      <c r="V10" s="298" t="s">
        <v>49</v>
      </c>
      <c r="W10" s="3">
        <v>0.28472222222222215</v>
      </c>
      <c r="X10" s="26">
        <v>0.2951388888888889</v>
      </c>
      <c r="Y10" s="350">
        <f t="shared" si="3"/>
        <v>20.000000000000142</v>
      </c>
    </row>
    <row r="11" spans="2:26" x14ac:dyDescent="0.25">
      <c r="B11" s="61" t="s">
        <v>42</v>
      </c>
      <c r="C11" s="3">
        <v>0.45138888888888917</v>
      </c>
      <c r="D11" s="3">
        <v>0.49305555555555586</v>
      </c>
      <c r="E11" s="241">
        <f t="shared" si="4"/>
        <v>15.000000000000107</v>
      </c>
      <c r="F11" s="3">
        <f t="shared" si="1"/>
        <v>0.44097222222222243</v>
      </c>
      <c r="G11" s="26">
        <f t="shared" si="2"/>
        <v>0.45138888888888917</v>
      </c>
      <c r="H11" s="296" t="s">
        <v>41</v>
      </c>
      <c r="J11" s="49" t="str">
        <f t="array" ref="J11">IF(RIGHT(INDEX($B$2:$B$317,MATCH(M11&amp;K11,$H$2:$H$317&amp;$F$2:$F$317,0)),1)="C","Central","G. Osório")</f>
        <v>G. Osório</v>
      </c>
      <c r="K11" s="3">
        <v>0.26388888888888884</v>
      </c>
      <c r="L11" s="26">
        <v>0.27430555555555552</v>
      </c>
      <c r="M11" s="303" t="s">
        <v>53</v>
      </c>
      <c r="O11" s="49" t="s">
        <v>114</v>
      </c>
      <c r="P11" s="303" t="s">
        <v>53</v>
      </c>
      <c r="Q11" s="3">
        <v>0.31597222222222221</v>
      </c>
      <c r="R11" s="26">
        <v>0.32638888888888895</v>
      </c>
      <c r="S11" s="350">
        <f t="shared" si="0"/>
        <v>20.000000000000142</v>
      </c>
      <c r="U11" s="49" t="s">
        <v>115</v>
      </c>
      <c r="V11" s="300" t="s">
        <v>51</v>
      </c>
      <c r="W11" s="3">
        <v>0.29513888888888884</v>
      </c>
      <c r="X11" s="26">
        <v>0.30555555555555558</v>
      </c>
      <c r="Y11" s="350">
        <f t="shared" si="3"/>
        <v>20.000000000000142</v>
      </c>
    </row>
    <row r="12" spans="2:26" x14ac:dyDescent="0.25">
      <c r="B12" s="61" t="s">
        <v>43</v>
      </c>
      <c r="C12" s="3">
        <v>0.50347222222222254</v>
      </c>
      <c r="D12" s="3">
        <v>0.52430555555555591</v>
      </c>
      <c r="E12" s="241">
        <f t="shared" si="4"/>
        <v>15.000000000000027</v>
      </c>
      <c r="F12" s="3">
        <f t="shared" si="1"/>
        <v>0.49305555555555586</v>
      </c>
      <c r="G12" s="26">
        <f t="shared" si="2"/>
        <v>0.50347222222222254</v>
      </c>
      <c r="H12" s="296" t="s">
        <v>41</v>
      </c>
      <c r="J12" s="49" t="str">
        <f t="array" ref="J12">IF(RIGHT(INDEX($B$2:$B$317,MATCH(M12&amp;K12,$H$2:$H$317&amp;$F$2:$F$317,0)),1)="C","Central","G. Osório")</f>
        <v>G. Osório</v>
      </c>
      <c r="K12" s="3">
        <v>0.27430555555555547</v>
      </c>
      <c r="L12" s="26">
        <v>0.28472222222222221</v>
      </c>
      <c r="M12" s="296" t="s">
        <v>41</v>
      </c>
      <c r="O12" s="49" t="s">
        <v>114</v>
      </c>
      <c r="P12" s="296" t="s">
        <v>41</v>
      </c>
      <c r="Q12" s="3">
        <v>0.3263888888888889</v>
      </c>
      <c r="R12" s="26">
        <v>0.33680555555555564</v>
      </c>
      <c r="S12" s="350">
        <f t="shared" si="0"/>
        <v>20.000000000000142</v>
      </c>
      <c r="U12" s="49" t="s">
        <v>115</v>
      </c>
      <c r="V12" s="297" t="s">
        <v>45</v>
      </c>
      <c r="W12" s="3">
        <v>0.30555555555555552</v>
      </c>
      <c r="X12" s="26">
        <v>0.31597222222222227</v>
      </c>
      <c r="Y12" s="350">
        <f t="shared" si="3"/>
        <v>20.000000000000142</v>
      </c>
    </row>
    <row r="13" spans="2:26" x14ac:dyDescent="0.25">
      <c r="B13" s="61" t="s">
        <v>42</v>
      </c>
      <c r="C13" s="3">
        <v>0.53472222222222243</v>
      </c>
      <c r="D13" s="3">
        <v>0.57638888888888906</v>
      </c>
      <c r="E13" s="241">
        <f t="shared" si="4"/>
        <v>14.999999999999787</v>
      </c>
      <c r="F13" s="3">
        <f t="shared" si="1"/>
        <v>0.52430555555555591</v>
      </c>
      <c r="G13" s="26">
        <f t="shared" si="2"/>
        <v>0.53472222222222243</v>
      </c>
      <c r="H13" s="296" t="s">
        <v>41</v>
      </c>
      <c r="J13" s="49" t="str">
        <f t="array" ref="J13">IF(RIGHT(INDEX($B$2:$B$317,MATCH(M13&amp;K13,$H$2:$H$317&amp;$F$2:$F$317,0)),1)="C","Central","G. Osório")</f>
        <v>Central</v>
      </c>
      <c r="K13" s="3">
        <v>0.27430555555555552</v>
      </c>
      <c r="L13" s="26">
        <v>0.28472222222222221</v>
      </c>
      <c r="M13" s="297" t="s">
        <v>45</v>
      </c>
      <c r="O13" s="49" t="s">
        <v>114</v>
      </c>
      <c r="P13" s="298" t="s">
        <v>49</v>
      </c>
      <c r="Q13" s="3">
        <v>0.33680555555555558</v>
      </c>
      <c r="R13" s="26">
        <v>0.34722222222222232</v>
      </c>
      <c r="S13" s="350">
        <f t="shared" si="0"/>
        <v>20.000000000000142</v>
      </c>
      <c r="U13" s="49" t="s">
        <v>115</v>
      </c>
      <c r="V13" s="299" t="s">
        <v>50</v>
      </c>
      <c r="W13" s="3">
        <v>0.31597222222222221</v>
      </c>
      <c r="X13" s="26">
        <v>0.32638888888888895</v>
      </c>
      <c r="Y13" s="350">
        <f t="shared" si="3"/>
        <v>20.000000000000142</v>
      </c>
    </row>
    <row r="14" spans="2:26" x14ac:dyDescent="0.25">
      <c r="B14" s="61" t="s">
        <v>43</v>
      </c>
      <c r="C14" s="3">
        <v>0.58680555555555558</v>
      </c>
      <c r="D14" s="3">
        <v>0.60763888888888895</v>
      </c>
      <c r="E14" s="241">
        <f t="shared" si="4"/>
        <v>14.999999999999787</v>
      </c>
      <c r="F14" s="3">
        <f t="shared" si="1"/>
        <v>0.57638888888888906</v>
      </c>
      <c r="G14" s="26">
        <f t="shared" si="2"/>
        <v>0.58680555555555558</v>
      </c>
      <c r="H14" s="296" t="s">
        <v>41</v>
      </c>
      <c r="J14" s="49" t="str">
        <f t="array" ref="J14">IF(RIGHT(INDEX($B$2:$B$317,MATCH(M14&amp;K14,$H$2:$H$317&amp;$F$2:$F$317,0)),1)="C","Central","G. Osório")</f>
        <v>G. Osório</v>
      </c>
      <c r="K14" s="3">
        <v>0.28472222222222215</v>
      </c>
      <c r="L14" s="26">
        <v>0.2951388888888889</v>
      </c>
      <c r="M14" s="298" t="s">
        <v>49</v>
      </c>
      <c r="O14" s="49" t="s">
        <v>114</v>
      </c>
      <c r="P14" s="300" t="s">
        <v>51</v>
      </c>
      <c r="Q14" s="3">
        <v>0.34722222222222227</v>
      </c>
      <c r="R14" s="26">
        <v>0.35763888888888901</v>
      </c>
      <c r="S14" s="350">
        <f t="shared" si="0"/>
        <v>20.000000000000142</v>
      </c>
      <c r="U14" s="49" t="s">
        <v>115</v>
      </c>
      <c r="V14" s="301" t="s">
        <v>52</v>
      </c>
      <c r="W14" s="3">
        <v>0.3263888888888889</v>
      </c>
      <c r="X14" s="26">
        <v>0.33680555555555564</v>
      </c>
      <c r="Y14" s="350">
        <f t="shared" si="3"/>
        <v>20.000000000000142</v>
      </c>
    </row>
    <row r="15" spans="2:26" x14ac:dyDescent="0.25">
      <c r="B15" s="61" t="s">
        <v>42</v>
      </c>
      <c r="C15" s="3">
        <v>0.61805555555555547</v>
      </c>
      <c r="D15" s="3">
        <v>0.6597222222222221</v>
      </c>
      <c r="E15" s="241">
        <f t="shared" si="4"/>
        <v>14.999999999999787</v>
      </c>
      <c r="F15" s="3">
        <f t="shared" si="1"/>
        <v>0.60763888888888895</v>
      </c>
      <c r="G15" s="26">
        <f t="shared" si="2"/>
        <v>0.61805555555555547</v>
      </c>
      <c r="H15" s="296" t="s">
        <v>41</v>
      </c>
      <c r="J15" s="49" t="str">
        <f t="array" ref="J15">IF(RIGHT(INDEX($B$2:$B$317,MATCH(M15&amp;K15,$H$2:$H$317&amp;$F$2:$F$317,0)),1)="C","Central","G. Osório")</f>
        <v>Central</v>
      </c>
      <c r="K15" s="3">
        <v>0.28472222222222215</v>
      </c>
      <c r="L15" s="26">
        <v>0.2951388888888889</v>
      </c>
      <c r="M15" s="299" t="s">
        <v>50</v>
      </c>
      <c r="O15" s="49" t="s">
        <v>114</v>
      </c>
      <c r="P15" s="304" t="s">
        <v>54</v>
      </c>
      <c r="Q15" s="3">
        <v>0.35416666666666669</v>
      </c>
      <c r="R15" s="26">
        <v>0.36458333333333343</v>
      </c>
      <c r="S15" s="350">
        <f t="shared" si="0"/>
        <v>20.000000000000142</v>
      </c>
      <c r="U15" s="49" t="s">
        <v>115</v>
      </c>
      <c r="V15" s="305" t="s">
        <v>55</v>
      </c>
      <c r="W15" s="3">
        <v>0.33333333333333331</v>
      </c>
      <c r="X15" s="26">
        <v>0.34375000000000006</v>
      </c>
      <c r="Y15" s="350">
        <f t="shared" si="3"/>
        <v>20.000000000000142</v>
      </c>
    </row>
    <row r="16" spans="2:26" x14ac:dyDescent="0.25">
      <c r="B16" s="61" t="s">
        <v>43</v>
      </c>
      <c r="C16" s="3">
        <v>0.67013888888888862</v>
      </c>
      <c r="D16" s="3">
        <v>0.69097222222222199</v>
      </c>
      <c r="E16" s="241">
        <f t="shared" si="4"/>
        <v>14.999999999999787</v>
      </c>
      <c r="F16" s="3">
        <f t="shared" si="1"/>
        <v>0.6597222222222221</v>
      </c>
      <c r="G16" s="26">
        <f t="shared" si="2"/>
        <v>0.67013888888888862</v>
      </c>
      <c r="H16" s="296" t="s">
        <v>41</v>
      </c>
      <c r="J16" s="49" t="str">
        <f t="array" ref="J16">IF(RIGHT(INDEX($B$2:$B$317,MATCH(M16&amp;K16,$H$2:$H$317&amp;$F$2:$F$317,0)),1)="C","Central","G. Osório")</f>
        <v>G. Osório</v>
      </c>
      <c r="K16" s="3">
        <v>0.29513888888888884</v>
      </c>
      <c r="L16" s="26">
        <v>0.30555555555555558</v>
      </c>
      <c r="M16" s="300" t="s">
        <v>51</v>
      </c>
      <c r="O16" s="49" t="s">
        <v>114</v>
      </c>
      <c r="P16" s="297" t="s">
        <v>45</v>
      </c>
      <c r="Q16" s="3">
        <v>0.35763888888888895</v>
      </c>
      <c r="R16" s="26">
        <v>0.36805555555555569</v>
      </c>
      <c r="S16" s="350">
        <f t="shared" si="0"/>
        <v>20.000000000000142</v>
      </c>
      <c r="U16" s="49" t="s">
        <v>115</v>
      </c>
      <c r="V16" s="302" t="s">
        <v>63</v>
      </c>
      <c r="W16" s="3">
        <v>0.33680555555555558</v>
      </c>
      <c r="X16" s="26">
        <v>0.34722222222222232</v>
      </c>
      <c r="Y16" s="350">
        <f t="shared" si="3"/>
        <v>20.000000000000142</v>
      </c>
    </row>
    <row r="17" spans="2:26" x14ac:dyDescent="0.25">
      <c r="B17" s="61" t="s">
        <v>42</v>
      </c>
      <c r="C17" s="3">
        <v>0.70138888888888851</v>
      </c>
      <c r="D17" s="3">
        <v>0.74305555555555514</v>
      </c>
      <c r="E17" s="241">
        <f t="shared" si="4"/>
        <v>14.999999999999787</v>
      </c>
      <c r="F17" s="3">
        <f t="shared" si="1"/>
        <v>0.69097222222222199</v>
      </c>
      <c r="G17" s="26">
        <f t="shared" si="2"/>
        <v>0.70138888888888851</v>
      </c>
      <c r="H17" s="296" t="s">
        <v>41</v>
      </c>
      <c r="J17" s="49" t="str">
        <f t="array" ref="J17">IF(RIGHT(INDEX($B$2:$B$317,MATCH(M17&amp;K17,$H$2:$H$317&amp;$F$2:$F$317,0)),1)="C","Central","G. Osório")</f>
        <v>Central</v>
      </c>
      <c r="K17" s="3">
        <v>0.29513888888888884</v>
      </c>
      <c r="L17" s="26">
        <v>0.30555555555555558</v>
      </c>
      <c r="M17" s="301" t="s">
        <v>52</v>
      </c>
      <c r="O17" s="49" t="s">
        <v>114</v>
      </c>
      <c r="P17" s="306" t="s">
        <v>56</v>
      </c>
      <c r="Q17" s="3">
        <v>0.36458333333333337</v>
      </c>
      <c r="R17" s="26">
        <v>0.37500000000000011</v>
      </c>
      <c r="S17" s="350">
        <f t="shared" si="0"/>
        <v>20.000000000000142</v>
      </c>
      <c r="U17" s="49" t="s">
        <v>115</v>
      </c>
      <c r="V17" s="307" t="s">
        <v>57</v>
      </c>
      <c r="W17" s="3">
        <v>0.34375</v>
      </c>
      <c r="X17" s="26">
        <v>0.35416666666666674</v>
      </c>
      <c r="Y17" s="350">
        <f t="shared" si="3"/>
        <v>20.000000000000142</v>
      </c>
      <c r="Z17" s="347"/>
    </row>
    <row r="18" spans="2:26" x14ac:dyDescent="0.25">
      <c r="B18" s="61" t="s">
        <v>43</v>
      </c>
      <c r="C18" s="3">
        <v>0.75347222222222165</v>
      </c>
      <c r="D18" s="3">
        <v>0.77430555555555503</v>
      </c>
      <c r="E18" s="241">
        <f t="shared" si="4"/>
        <v>14.999999999999787</v>
      </c>
      <c r="F18" s="3">
        <f t="shared" si="1"/>
        <v>0.74305555555555514</v>
      </c>
      <c r="G18" s="26">
        <f t="shared" si="2"/>
        <v>0.75347222222222165</v>
      </c>
      <c r="H18" s="296" t="s">
        <v>41</v>
      </c>
      <c r="J18" s="49" t="str">
        <f t="array" ref="J18">IF(RIGHT(INDEX($B$2:$B$317,MATCH(M18&amp;K18,$H$2:$H$317&amp;$F$2:$F$317,0)),1)="C","Central","G. Osório")</f>
        <v>G. Osório</v>
      </c>
      <c r="K18" s="3">
        <v>0.30555555555555552</v>
      </c>
      <c r="L18" s="26">
        <v>0.31597222222222227</v>
      </c>
      <c r="M18" s="297" t="s">
        <v>45</v>
      </c>
      <c r="O18" s="49" t="s">
        <v>114</v>
      </c>
      <c r="P18" s="299" t="s">
        <v>50</v>
      </c>
      <c r="Q18" s="3">
        <v>0.36805555555555564</v>
      </c>
      <c r="R18" s="26">
        <v>0.37847222222222238</v>
      </c>
      <c r="S18" s="350">
        <f t="shared" si="0"/>
        <v>20.000000000000142</v>
      </c>
      <c r="U18" s="49" t="s">
        <v>115</v>
      </c>
      <c r="V18" s="303" t="s">
        <v>53</v>
      </c>
      <c r="W18" s="3">
        <v>0.34722222222222227</v>
      </c>
      <c r="X18" s="26">
        <v>0.35763888888888901</v>
      </c>
      <c r="Y18" s="350">
        <f t="shared" si="3"/>
        <v>20.000000000000142</v>
      </c>
    </row>
    <row r="19" spans="2:26" x14ac:dyDescent="0.25">
      <c r="B19" s="61" t="s">
        <v>42</v>
      </c>
      <c r="C19" s="3">
        <v>0.78472222222222154</v>
      </c>
      <c r="D19" s="3">
        <v>0.82638888888888817</v>
      </c>
      <c r="E19" s="241">
        <f t="shared" si="4"/>
        <v>14.999999999999787</v>
      </c>
      <c r="F19" s="3">
        <f t="shared" si="1"/>
        <v>0.77430555555555503</v>
      </c>
      <c r="G19" s="26">
        <f t="shared" si="2"/>
        <v>0.78472222222222154</v>
      </c>
      <c r="H19" s="296" t="s">
        <v>41</v>
      </c>
      <c r="J19" s="49" t="str">
        <f t="array" ref="J19">IF(RIGHT(INDEX($B$2:$B$317,MATCH(M19&amp;K19,$H$2:$H$317&amp;$F$2:$F$317,0)),1)="C","Central","G. Osório")</f>
        <v>Central</v>
      </c>
      <c r="K19" s="3">
        <v>0.30555555555555552</v>
      </c>
      <c r="L19" s="26">
        <v>0.31597222222222227</v>
      </c>
      <c r="M19" s="302" t="s">
        <v>63</v>
      </c>
      <c r="O19" s="49" t="s">
        <v>114</v>
      </c>
      <c r="P19" s="308" t="s">
        <v>58</v>
      </c>
      <c r="Q19" s="3">
        <v>0.37500000000000006</v>
      </c>
      <c r="R19" s="26">
        <v>0.3854166666666668</v>
      </c>
      <c r="S19" s="350">
        <f t="shared" si="0"/>
        <v>20.000000000000142</v>
      </c>
      <c r="U19" s="49" t="s">
        <v>115</v>
      </c>
      <c r="V19" s="309" t="s">
        <v>59</v>
      </c>
      <c r="W19" s="3">
        <v>0.35416666666666669</v>
      </c>
      <c r="X19" s="26">
        <v>0.36458333333333343</v>
      </c>
      <c r="Y19" s="350">
        <f t="shared" si="3"/>
        <v>20.000000000000142</v>
      </c>
    </row>
    <row r="20" spans="2:26" ht="15.75" thickBot="1" x14ac:dyDescent="0.3">
      <c r="B20" s="245" t="s">
        <v>102</v>
      </c>
      <c r="C20" s="65" t="s">
        <v>106</v>
      </c>
      <c r="D20" s="65" t="s">
        <v>106</v>
      </c>
      <c r="E20" s="65">
        <v>0</v>
      </c>
      <c r="F20" s="3" t="str">
        <f t="shared" si="1"/>
        <v/>
      </c>
      <c r="G20" s="26" t="str">
        <f t="shared" si="2"/>
        <v/>
      </c>
      <c r="H20" s="296" t="s">
        <v>41</v>
      </c>
      <c r="J20" s="49" t="str">
        <f t="array" ref="J20">IF(RIGHT(INDEX($B$2:$B$317,MATCH(M20&amp;K20,$H$2:$H$317&amp;$F$2:$F$317,0)),1)="C","Central","G. Osório")</f>
        <v>G. Osório</v>
      </c>
      <c r="K20" s="3">
        <v>0.31597222222222221</v>
      </c>
      <c r="L20" s="26">
        <v>0.32638888888888895</v>
      </c>
      <c r="M20" s="299" t="s">
        <v>50</v>
      </c>
      <c r="O20" s="49" t="s">
        <v>114</v>
      </c>
      <c r="P20" s="301" t="s">
        <v>52</v>
      </c>
      <c r="Q20" s="3">
        <v>0.37847222222222232</v>
      </c>
      <c r="R20" s="26">
        <v>0.38888888888888906</v>
      </c>
      <c r="S20" s="350">
        <f t="shared" si="0"/>
        <v>20.000000000000142</v>
      </c>
      <c r="U20" s="49" t="s">
        <v>115</v>
      </c>
      <c r="V20" s="296" t="s">
        <v>41</v>
      </c>
      <c r="W20" s="3">
        <v>0.35763888888888895</v>
      </c>
      <c r="X20" s="26">
        <v>0.36805555555555569</v>
      </c>
      <c r="Y20" s="350">
        <f t="shared" si="3"/>
        <v>20.000000000000142</v>
      </c>
    </row>
    <row r="21" spans="2:26" ht="15.75" thickBot="1" x14ac:dyDescent="0.3">
      <c r="B21" s="344" t="s">
        <v>45</v>
      </c>
      <c r="C21" s="345"/>
      <c r="D21" s="345"/>
      <c r="E21" s="345"/>
      <c r="F21" s="345"/>
      <c r="G21" s="346"/>
      <c r="H21" s="297" t="s">
        <v>45</v>
      </c>
      <c r="J21" s="49" t="str">
        <f t="array" ref="J21">IF(RIGHT(INDEX($B$2:$B$317,MATCH(M21&amp;K21,$H$2:$H$317&amp;$F$2:$F$317,0)),1)="C","Central","G. Osório")</f>
        <v>Central</v>
      </c>
      <c r="K21" s="3">
        <v>0.31597222222222221</v>
      </c>
      <c r="L21" s="26">
        <v>0.32638888888888895</v>
      </c>
      <c r="M21" s="303" t="s">
        <v>53</v>
      </c>
      <c r="O21" s="49" t="s">
        <v>114</v>
      </c>
      <c r="P21" s="305" t="s">
        <v>55</v>
      </c>
      <c r="Q21" s="3">
        <v>0.38541666666666674</v>
      </c>
      <c r="R21" s="26">
        <v>0.39583333333333348</v>
      </c>
      <c r="S21" s="350">
        <f t="shared" si="0"/>
        <v>20.000000000000142</v>
      </c>
      <c r="T21"/>
      <c r="U21" s="49" t="s">
        <v>115</v>
      </c>
      <c r="V21" s="310" t="s">
        <v>60</v>
      </c>
      <c r="W21" s="3">
        <v>0.36458333333333337</v>
      </c>
      <c r="X21" s="26">
        <v>0.37500000000000011</v>
      </c>
      <c r="Y21" s="350">
        <f t="shared" si="3"/>
        <v>20.000000000000142</v>
      </c>
      <c r="Z21"/>
    </row>
    <row r="22" spans="2:26" ht="36.75" thickBot="1" x14ac:dyDescent="0.3">
      <c r="B22" s="255" t="s">
        <v>47</v>
      </c>
      <c r="C22" s="256" t="s">
        <v>44</v>
      </c>
      <c r="D22" s="256" t="s">
        <v>46</v>
      </c>
      <c r="E22" s="257" t="s">
        <v>105</v>
      </c>
      <c r="F22" s="257" t="s">
        <v>110</v>
      </c>
      <c r="G22" s="293" t="s">
        <v>111</v>
      </c>
      <c r="H22" s="297" t="s">
        <v>45</v>
      </c>
      <c r="J22" s="49" t="str">
        <f t="array" ref="J22">IF(RIGHT(INDEX($B$2:$B$317,MATCH(M22&amp;K22,$H$2:$H$317&amp;$F$2:$F$317,0)),1)="C","Central","G. Osório")</f>
        <v>Central</v>
      </c>
      <c r="K22" s="3">
        <v>0.3263888888888889</v>
      </c>
      <c r="L22" s="26">
        <v>0.33680555555555564</v>
      </c>
      <c r="M22" s="296" t="s">
        <v>41</v>
      </c>
      <c r="O22" s="49" t="s">
        <v>114</v>
      </c>
      <c r="P22" s="302" t="s">
        <v>63</v>
      </c>
      <c r="Q22" s="3">
        <v>0.38888888888888901</v>
      </c>
      <c r="R22" s="26">
        <v>0.39930555555555575</v>
      </c>
      <c r="S22" s="350">
        <f t="shared" si="0"/>
        <v>20.000000000000142</v>
      </c>
      <c r="T22"/>
      <c r="U22" s="49" t="s">
        <v>115</v>
      </c>
      <c r="V22" s="298" t="s">
        <v>49</v>
      </c>
      <c r="W22" s="3">
        <v>0.36805555555555564</v>
      </c>
      <c r="X22" s="26">
        <v>0.37847222222222238</v>
      </c>
      <c r="Y22" s="350">
        <f t="shared" si="3"/>
        <v>20.000000000000142</v>
      </c>
      <c r="Z22"/>
    </row>
    <row r="23" spans="2:26" x14ac:dyDescent="0.25">
      <c r="B23" s="72" t="s">
        <v>102</v>
      </c>
      <c r="C23" s="101" t="s">
        <v>106</v>
      </c>
      <c r="D23" s="101" t="s">
        <v>106</v>
      </c>
      <c r="E23" s="101">
        <v>0</v>
      </c>
      <c r="F23" s="4" t="str">
        <f t="shared" ref="F23:F39" si="5">IF(E23&lt;&gt;0,D22,"")</f>
        <v/>
      </c>
      <c r="G23" s="294" t="str">
        <f t="shared" ref="G23:G39" si="6">IF(E23&lt;&gt;0,C23,"")</f>
        <v/>
      </c>
      <c r="H23" s="297" t="s">
        <v>45</v>
      </c>
      <c r="J23" s="49" t="str">
        <f t="array" ref="J23">IF(RIGHT(INDEX($B$2:$B$317,MATCH(M23&amp;K23,$H$2:$H$317&amp;$F$2:$F$317,0)),1)="C","Central","G. Osório")</f>
        <v>G. Osório</v>
      </c>
      <c r="K23" s="3">
        <v>0.3263888888888889</v>
      </c>
      <c r="L23" s="26">
        <v>0.33680555555555564</v>
      </c>
      <c r="M23" s="301" t="s">
        <v>52</v>
      </c>
      <c r="O23" s="49" t="s">
        <v>114</v>
      </c>
      <c r="P23" s="307" t="s">
        <v>57</v>
      </c>
      <c r="Q23" s="3">
        <v>0.39583333333333343</v>
      </c>
      <c r="R23" s="26">
        <v>0.40625000000000017</v>
      </c>
      <c r="S23" s="350">
        <f t="shared" si="0"/>
        <v>20.000000000000142</v>
      </c>
      <c r="T23"/>
      <c r="U23" s="49" t="s">
        <v>115</v>
      </c>
      <c r="V23" s="311" t="s">
        <v>61</v>
      </c>
      <c r="W23" s="3">
        <v>0.37500000000000006</v>
      </c>
      <c r="X23" s="26">
        <v>0.3854166666666668</v>
      </c>
      <c r="Y23" s="350">
        <f t="shared" si="3"/>
        <v>20.000000000000142</v>
      </c>
      <c r="Z23"/>
    </row>
    <row r="24" spans="2:26" x14ac:dyDescent="0.25">
      <c r="B24" s="61" t="s">
        <v>43</v>
      </c>
      <c r="C24" s="3">
        <v>0.20138888888888887</v>
      </c>
      <c r="D24" s="3">
        <v>0.22222222222222221</v>
      </c>
      <c r="E24" s="241">
        <v>0</v>
      </c>
      <c r="F24" s="3" t="str">
        <f t="shared" si="5"/>
        <v/>
      </c>
      <c r="G24" s="26" t="str">
        <f t="shared" si="6"/>
        <v/>
      </c>
      <c r="H24" s="297" t="s">
        <v>45</v>
      </c>
      <c r="J24" s="49" t="str">
        <f t="array" ref="J24">IF(RIGHT(INDEX($B$2:$B$317,MATCH(M24&amp;K24,$H$2:$H$317&amp;$F$2:$F$317,0)),1)="C","Central","G. Osório")</f>
        <v>G. Osório</v>
      </c>
      <c r="K24" s="3">
        <v>0.33333333333333331</v>
      </c>
      <c r="L24" s="26">
        <v>0.34375000000000006</v>
      </c>
      <c r="M24" s="305" t="s">
        <v>55</v>
      </c>
      <c r="O24" s="49" t="s">
        <v>114</v>
      </c>
      <c r="P24" s="303" t="s">
        <v>53</v>
      </c>
      <c r="Q24" s="3">
        <v>0.39930555555555569</v>
      </c>
      <c r="R24" s="26">
        <v>0.40972222222222243</v>
      </c>
      <c r="S24" s="350">
        <f t="shared" si="0"/>
        <v>20.000000000000142</v>
      </c>
      <c r="T24"/>
      <c r="U24" s="49" t="s">
        <v>115</v>
      </c>
      <c r="V24" s="300" t="s">
        <v>51</v>
      </c>
      <c r="W24" s="3">
        <v>0.37847222222222232</v>
      </c>
      <c r="X24" s="26">
        <v>0.38888888888888906</v>
      </c>
      <c r="Y24" s="350">
        <f t="shared" si="3"/>
        <v>20.000000000000142</v>
      </c>
      <c r="Z24"/>
    </row>
    <row r="25" spans="2:26" x14ac:dyDescent="0.25">
      <c r="B25" s="61" t="s">
        <v>42</v>
      </c>
      <c r="C25" s="3">
        <v>0.23263888888888884</v>
      </c>
      <c r="D25" s="3">
        <v>0.27430555555555552</v>
      </c>
      <c r="E25" s="241">
        <f>(C25-D24)*24*60</f>
        <v>14.999999999999947</v>
      </c>
      <c r="F25" s="3">
        <f t="shared" si="5"/>
        <v>0.22222222222222221</v>
      </c>
      <c r="G25" s="26">
        <f t="shared" si="6"/>
        <v>0.23263888888888884</v>
      </c>
      <c r="H25" s="297" t="s">
        <v>45</v>
      </c>
      <c r="J25" s="49" t="str">
        <f t="array" ref="J25">IF(RIGHT(INDEX($B$2:$B$317,MATCH(M25&amp;K25,$H$2:$H$317&amp;$F$2:$F$317,0)),1)="C","Central","G. Osório")</f>
        <v>Central</v>
      </c>
      <c r="K25" s="3">
        <v>0.33680555555555558</v>
      </c>
      <c r="L25" s="26">
        <v>0.34722222222222232</v>
      </c>
      <c r="M25" s="298" t="s">
        <v>49</v>
      </c>
      <c r="O25" s="49" t="s">
        <v>114</v>
      </c>
      <c r="P25" s="309" t="s">
        <v>59</v>
      </c>
      <c r="Q25" s="3">
        <v>0.40625000000000011</v>
      </c>
      <c r="R25" s="26">
        <v>0.41666666666666685</v>
      </c>
      <c r="S25" s="350">
        <f t="shared" si="0"/>
        <v>20.000000000000142</v>
      </c>
      <c r="T25"/>
      <c r="U25" s="49" t="s">
        <v>115</v>
      </c>
      <c r="V25" s="304" t="s">
        <v>54</v>
      </c>
      <c r="W25" s="3">
        <v>0.38541666666666674</v>
      </c>
      <c r="X25" s="26">
        <v>0.39583333333333348</v>
      </c>
      <c r="Y25" s="350">
        <f t="shared" si="3"/>
        <v>20.000000000000142</v>
      </c>
      <c r="Z25"/>
    </row>
    <row r="26" spans="2:26" x14ac:dyDescent="0.25">
      <c r="B26" s="61" t="s">
        <v>43</v>
      </c>
      <c r="C26" s="3">
        <v>0.28472222222222221</v>
      </c>
      <c r="D26" s="3">
        <v>0.30555555555555552</v>
      </c>
      <c r="E26" s="241">
        <f>(C26-D25)*24*60</f>
        <v>15.000000000000027</v>
      </c>
      <c r="F26" s="3">
        <f t="shared" si="5"/>
        <v>0.27430555555555552</v>
      </c>
      <c r="G26" s="26">
        <f t="shared" si="6"/>
        <v>0.28472222222222221</v>
      </c>
      <c r="H26" s="297" t="s">
        <v>45</v>
      </c>
      <c r="J26" s="49" t="str">
        <f t="array" ref="J26">IF(RIGHT(INDEX($B$2:$B$317,MATCH(M26&amp;K26,$H$2:$H$317&amp;$F$2:$F$317,0)),1)="C","Central","G. Osório")</f>
        <v>G. Osório</v>
      </c>
      <c r="K26" s="3">
        <v>0.33680555555555558</v>
      </c>
      <c r="L26" s="26">
        <v>0.34722222222222232</v>
      </c>
      <c r="M26" s="302" t="s">
        <v>63</v>
      </c>
      <c r="O26" s="49" t="s">
        <v>114</v>
      </c>
      <c r="P26" s="296" t="s">
        <v>41</v>
      </c>
      <c r="Q26" s="3">
        <v>0.40972222222222238</v>
      </c>
      <c r="R26" s="26">
        <v>0.42013888888888912</v>
      </c>
      <c r="S26" s="350">
        <f t="shared" si="0"/>
        <v>20.000000000000142</v>
      </c>
      <c r="T26"/>
      <c r="U26" s="49" t="s">
        <v>115</v>
      </c>
      <c r="V26" s="297" t="s">
        <v>45</v>
      </c>
      <c r="W26" s="3">
        <v>0.38888888888888901</v>
      </c>
      <c r="X26" s="26">
        <v>0.39930555555555575</v>
      </c>
      <c r="Y26" s="350">
        <f t="shared" si="3"/>
        <v>20.000000000000142</v>
      </c>
      <c r="Z26"/>
    </row>
    <row r="27" spans="2:26" x14ac:dyDescent="0.25">
      <c r="B27" s="61" t="s">
        <v>42</v>
      </c>
      <c r="C27" s="3">
        <v>0.31597222222222227</v>
      </c>
      <c r="D27" s="3">
        <v>0.35763888888888895</v>
      </c>
      <c r="E27" s="241">
        <f t="shared" ref="E27:E38" si="7">(C27-D26)*24*60</f>
        <v>15.000000000000107</v>
      </c>
      <c r="F27" s="3">
        <f t="shared" si="5"/>
        <v>0.30555555555555552</v>
      </c>
      <c r="G27" s="26">
        <f t="shared" si="6"/>
        <v>0.31597222222222227</v>
      </c>
      <c r="H27" s="297" t="s">
        <v>45</v>
      </c>
      <c r="J27" s="49" t="str">
        <f t="array" ref="J27">IF(RIGHT(INDEX($B$2:$B$317,MATCH(M27&amp;K27,$H$2:$H$317&amp;$F$2:$F$317,0)),1)="C","Central","G. Osório")</f>
        <v>G. Osório</v>
      </c>
      <c r="K27" s="3">
        <v>0.34375</v>
      </c>
      <c r="L27" s="26">
        <v>0.35416666666666674</v>
      </c>
      <c r="M27" s="307" t="s">
        <v>57</v>
      </c>
      <c r="O27" s="49" t="s">
        <v>114</v>
      </c>
      <c r="P27" s="310" t="s">
        <v>60</v>
      </c>
      <c r="Q27" s="3">
        <v>0.4166666666666668</v>
      </c>
      <c r="R27" s="26">
        <v>0.42708333333333354</v>
      </c>
      <c r="S27" s="350">
        <f t="shared" si="0"/>
        <v>20.000000000000142</v>
      </c>
      <c r="T27"/>
      <c r="U27" s="49" t="s">
        <v>115</v>
      </c>
      <c r="V27" s="306" t="s">
        <v>56</v>
      </c>
      <c r="W27" s="3">
        <v>0.39583333333333343</v>
      </c>
      <c r="X27" s="26">
        <v>0.40625000000000017</v>
      </c>
      <c r="Y27" s="350">
        <f t="shared" si="3"/>
        <v>20.000000000000142</v>
      </c>
      <c r="Z27"/>
    </row>
    <row r="28" spans="2:26" x14ac:dyDescent="0.25">
      <c r="B28" s="61" t="s">
        <v>43</v>
      </c>
      <c r="C28" s="3">
        <v>0.36805555555555569</v>
      </c>
      <c r="D28" s="3">
        <v>0.38888888888888901</v>
      </c>
      <c r="E28" s="241">
        <f t="shared" si="7"/>
        <v>15.000000000000107</v>
      </c>
      <c r="F28" s="3">
        <f t="shared" si="5"/>
        <v>0.35763888888888895</v>
      </c>
      <c r="G28" s="26">
        <f t="shared" si="6"/>
        <v>0.36805555555555569</v>
      </c>
      <c r="H28" s="297" t="s">
        <v>45</v>
      </c>
      <c r="J28" s="49" t="str">
        <f t="array" ref="J28">IF(RIGHT(INDEX($B$2:$B$317,MATCH(M28&amp;K28,$H$2:$H$317&amp;$F$2:$F$317,0)),1)="C","Central","G. Osório")</f>
        <v>Central</v>
      </c>
      <c r="K28" s="3">
        <v>0.34722222222222227</v>
      </c>
      <c r="L28" s="26">
        <v>0.35763888888888901</v>
      </c>
      <c r="M28" s="300" t="s">
        <v>51</v>
      </c>
      <c r="O28" s="49" t="s">
        <v>114</v>
      </c>
      <c r="P28" s="298" t="s">
        <v>49</v>
      </c>
      <c r="Q28" s="3">
        <v>0.42013888888888906</v>
      </c>
      <c r="R28" s="26">
        <v>0.4305555555555558</v>
      </c>
      <c r="S28" s="350">
        <f t="shared" si="0"/>
        <v>20.000000000000142</v>
      </c>
      <c r="T28"/>
      <c r="U28" s="49" t="s">
        <v>115</v>
      </c>
      <c r="V28" s="299" t="s">
        <v>50</v>
      </c>
      <c r="W28" s="3">
        <v>0.39930555555555569</v>
      </c>
      <c r="X28" s="26">
        <v>0.40972222222222243</v>
      </c>
      <c r="Y28" s="350">
        <f t="shared" si="3"/>
        <v>20.000000000000142</v>
      </c>
      <c r="Z28"/>
    </row>
    <row r="29" spans="2:26" x14ac:dyDescent="0.25">
      <c r="B29" s="61" t="s">
        <v>42</v>
      </c>
      <c r="C29" s="3">
        <v>0.39930555555555575</v>
      </c>
      <c r="D29" s="3">
        <v>0.44097222222222243</v>
      </c>
      <c r="E29" s="241">
        <f t="shared" si="7"/>
        <v>15.000000000000107</v>
      </c>
      <c r="F29" s="3">
        <f t="shared" si="5"/>
        <v>0.38888888888888901</v>
      </c>
      <c r="G29" s="26">
        <f t="shared" si="6"/>
        <v>0.39930555555555575</v>
      </c>
      <c r="H29" s="297" t="s">
        <v>45</v>
      </c>
      <c r="J29" s="49" t="str">
        <f t="array" ref="J29">IF(RIGHT(INDEX($B$2:$B$317,MATCH(M29&amp;K29,$H$2:$H$317&amp;$F$2:$F$317,0)),1)="C","Central","G. Osório")</f>
        <v>G. Osório</v>
      </c>
      <c r="K29" s="3">
        <v>0.34722222222222227</v>
      </c>
      <c r="L29" s="26">
        <v>0.35763888888888901</v>
      </c>
      <c r="M29" s="303" t="s">
        <v>53</v>
      </c>
      <c r="O29" s="49" t="s">
        <v>114</v>
      </c>
      <c r="P29" s="311" t="s">
        <v>61</v>
      </c>
      <c r="Q29" s="3">
        <v>0.42708333333333348</v>
      </c>
      <c r="R29" s="26">
        <v>0.43750000000000022</v>
      </c>
      <c r="S29" s="350">
        <f t="shared" si="0"/>
        <v>20.000000000000142</v>
      </c>
      <c r="T29"/>
      <c r="U29" s="49" t="s">
        <v>115</v>
      </c>
      <c r="V29" s="308" t="s">
        <v>58</v>
      </c>
      <c r="W29" s="3">
        <v>0.40625000000000011</v>
      </c>
      <c r="X29" s="26">
        <v>0.41666666666666685</v>
      </c>
      <c r="Y29" s="350">
        <f t="shared" si="3"/>
        <v>20.000000000000142</v>
      </c>
      <c r="Z29"/>
    </row>
    <row r="30" spans="2:26" x14ac:dyDescent="0.25">
      <c r="B30" s="61" t="s">
        <v>43</v>
      </c>
      <c r="C30" s="3">
        <v>0.45138888888888917</v>
      </c>
      <c r="D30" s="3">
        <v>0.47222222222222249</v>
      </c>
      <c r="E30" s="241">
        <f t="shared" si="7"/>
        <v>15.000000000000107</v>
      </c>
      <c r="F30" s="3">
        <f t="shared" si="5"/>
        <v>0.44097222222222243</v>
      </c>
      <c r="G30" s="26">
        <f t="shared" si="6"/>
        <v>0.45138888888888917</v>
      </c>
      <c r="H30" s="297" t="s">
        <v>45</v>
      </c>
      <c r="J30" s="49" t="str">
        <f t="array" ref="J30">IF(RIGHT(INDEX($B$2:$B$317,MATCH(M30&amp;K30,$H$2:$H$317&amp;$F$2:$F$317,0)),1)="C","Central","G. Osório")</f>
        <v>Central</v>
      </c>
      <c r="K30" s="3">
        <v>0.35416666666666669</v>
      </c>
      <c r="L30" s="26">
        <v>0.36458333333333343</v>
      </c>
      <c r="M30" s="304" t="s">
        <v>54</v>
      </c>
      <c r="O30" s="49" t="s">
        <v>114</v>
      </c>
      <c r="P30" s="300" t="s">
        <v>51</v>
      </c>
      <c r="Q30" s="3">
        <v>0.43055555555555575</v>
      </c>
      <c r="R30" s="26">
        <v>0.44097222222222249</v>
      </c>
      <c r="S30" s="350">
        <f t="shared" si="0"/>
        <v>20.000000000000142</v>
      </c>
      <c r="T30"/>
      <c r="U30" s="49" t="s">
        <v>115</v>
      </c>
      <c r="V30" s="301" t="s">
        <v>52</v>
      </c>
      <c r="W30" s="3">
        <v>0.40972222222222238</v>
      </c>
      <c r="X30" s="26">
        <v>0.42013888888888912</v>
      </c>
      <c r="Y30" s="350">
        <f t="shared" si="3"/>
        <v>20.000000000000142</v>
      </c>
      <c r="Z30"/>
    </row>
    <row r="31" spans="2:26" x14ac:dyDescent="0.25">
      <c r="B31" s="61" t="s">
        <v>42</v>
      </c>
      <c r="C31" s="3">
        <v>0.48263888888888923</v>
      </c>
      <c r="D31" s="3">
        <v>0.52430555555555591</v>
      </c>
      <c r="E31" s="241">
        <f t="shared" si="7"/>
        <v>15.000000000000107</v>
      </c>
      <c r="F31" s="3">
        <f t="shared" si="5"/>
        <v>0.47222222222222249</v>
      </c>
      <c r="G31" s="26">
        <f t="shared" si="6"/>
        <v>0.48263888888888923</v>
      </c>
      <c r="H31" s="297" t="s">
        <v>45</v>
      </c>
      <c r="J31" s="49" t="str">
        <f t="array" ref="J31">IF(RIGHT(INDEX($B$2:$B$317,MATCH(M31&amp;K31,$H$2:$H$317&amp;$F$2:$F$317,0)),1)="C","Central","G. Osório")</f>
        <v>G. Osório</v>
      </c>
      <c r="K31" s="3">
        <v>0.35416666666666669</v>
      </c>
      <c r="L31" s="26">
        <v>0.36458333333333343</v>
      </c>
      <c r="M31" s="309" t="s">
        <v>59</v>
      </c>
      <c r="O31" s="49" t="s">
        <v>114</v>
      </c>
      <c r="P31" s="304" t="s">
        <v>54</v>
      </c>
      <c r="Q31" s="3">
        <v>0.43750000000000017</v>
      </c>
      <c r="R31" s="26">
        <v>0.44791666666666691</v>
      </c>
      <c r="S31" s="350">
        <f t="shared" si="0"/>
        <v>20.000000000000142</v>
      </c>
      <c r="T31"/>
      <c r="U31" s="49" t="s">
        <v>115</v>
      </c>
      <c r="V31" s="305" t="s">
        <v>55</v>
      </c>
      <c r="W31" s="3">
        <v>0.4166666666666668</v>
      </c>
      <c r="X31" s="26">
        <v>0.42708333333333354</v>
      </c>
      <c r="Y31" s="350">
        <f t="shared" si="3"/>
        <v>20.000000000000142</v>
      </c>
      <c r="Z31"/>
    </row>
    <row r="32" spans="2:26" x14ac:dyDescent="0.25">
      <c r="B32" s="61" t="s">
        <v>43</v>
      </c>
      <c r="C32" s="3">
        <v>0.53472222222222243</v>
      </c>
      <c r="D32" s="3">
        <v>0.5555555555555558</v>
      </c>
      <c r="E32" s="241">
        <f t="shared" si="7"/>
        <v>14.999999999999787</v>
      </c>
      <c r="F32" s="3">
        <f t="shared" si="5"/>
        <v>0.52430555555555591</v>
      </c>
      <c r="G32" s="26">
        <f t="shared" si="6"/>
        <v>0.53472222222222243</v>
      </c>
      <c r="H32" s="297" t="s">
        <v>45</v>
      </c>
      <c r="J32" s="49" t="str">
        <f t="array" ref="J32">IF(RIGHT(INDEX($B$2:$B$317,MATCH(M32&amp;K32,$H$2:$H$317&amp;$F$2:$F$317,0)),1)="C","Central","G. Osório")</f>
        <v>G. Osório</v>
      </c>
      <c r="K32" s="3">
        <v>0.35763888888888895</v>
      </c>
      <c r="L32" s="26">
        <v>0.36805555555555569</v>
      </c>
      <c r="M32" s="296" t="s">
        <v>41</v>
      </c>
      <c r="O32" s="49" t="s">
        <v>114</v>
      </c>
      <c r="P32" s="297" t="s">
        <v>45</v>
      </c>
      <c r="Q32" s="3">
        <v>0.44097222222222243</v>
      </c>
      <c r="R32" s="26">
        <v>0.45138888888888917</v>
      </c>
      <c r="S32" s="350">
        <f t="shared" si="0"/>
        <v>20.000000000000142</v>
      </c>
      <c r="T32"/>
      <c r="U32" s="49" t="s">
        <v>115</v>
      </c>
      <c r="V32" s="302" t="s">
        <v>63</v>
      </c>
      <c r="W32" s="3">
        <v>0.42013888888888906</v>
      </c>
      <c r="X32" s="26">
        <v>0.4305555555555558</v>
      </c>
      <c r="Y32" s="350">
        <f t="shared" si="3"/>
        <v>20.000000000000142</v>
      </c>
      <c r="Z32"/>
    </row>
    <row r="33" spans="2:26" x14ac:dyDescent="0.25">
      <c r="B33" s="61" t="s">
        <v>42</v>
      </c>
      <c r="C33" s="3">
        <v>0.56597222222222232</v>
      </c>
      <c r="D33" s="3">
        <v>0.60763888888888895</v>
      </c>
      <c r="E33" s="241">
        <f t="shared" si="7"/>
        <v>14.999999999999787</v>
      </c>
      <c r="F33" s="3">
        <f t="shared" si="5"/>
        <v>0.5555555555555558</v>
      </c>
      <c r="G33" s="26">
        <f t="shared" si="6"/>
        <v>0.56597222222222232</v>
      </c>
      <c r="H33" s="297" t="s">
        <v>45</v>
      </c>
      <c r="J33" s="49" t="str">
        <f t="array" ref="J33">IF(RIGHT(INDEX($B$2:$B$317,MATCH(M33&amp;K33,$H$2:$H$317&amp;$F$2:$F$317,0)),1)="C","Central","G. Osório")</f>
        <v>Central</v>
      </c>
      <c r="K33" s="3">
        <v>0.35763888888888895</v>
      </c>
      <c r="L33" s="26">
        <v>0.36805555555555569</v>
      </c>
      <c r="M33" s="297" t="s">
        <v>45</v>
      </c>
      <c r="O33" s="49" t="s">
        <v>114</v>
      </c>
      <c r="P33" s="306" t="s">
        <v>56</v>
      </c>
      <c r="Q33" s="3">
        <v>0.44791666666666685</v>
      </c>
      <c r="R33" s="26">
        <v>0.45833333333333359</v>
      </c>
      <c r="S33" s="350">
        <f t="shared" si="0"/>
        <v>20.000000000000142</v>
      </c>
      <c r="T33"/>
      <c r="U33" s="49" t="s">
        <v>115</v>
      </c>
      <c r="V33" s="307" t="s">
        <v>57</v>
      </c>
      <c r="W33" s="3">
        <v>0.42708333333333348</v>
      </c>
      <c r="X33" s="26">
        <v>0.43750000000000022</v>
      </c>
      <c r="Y33" s="350">
        <f t="shared" si="3"/>
        <v>20.000000000000142</v>
      </c>
      <c r="Z33"/>
    </row>
    <row r="34" spans="2:26" x14ac:dyDescent="0.25">
      <c r="B34" s="61" t="s">
        <v>43</v>
      </c>
      <c r="C34" s="3">
        <v>0.61805555555555547</v>
      </c>
      <c r="D34" s="3">
        <v>0.63888888888888884</v>
      </c>
      <c r="E34" s="241">
        <f t="shared" si="7"/>
        <v>14.999999999999787</v>
      </c>
      <c r="F34" s="3">
        <f t="shared" si="5"/>
        <v>0.60763888888888895</v>
      </c>
      <c r="G34" s="26">
        <f t="shared" si="6"/>
        <v>0.61805555555555547</v>
      </c>
      <c r="H34" s="297" t="s">
        <v>45</v>
      </c>
      <c r="J34" s="49" t="str">
        <f t="array" ref="J34">IF(RIGHT(INDEX($B$2:$B$317,MATCH(M34&amp;K34,$H$2:$H$317&amp;$F$2:$F$317,0)),1)="C","Central","G. Osório")</f>
        <v>Central</v>
      </c>
      <c r="K34" s="3">
        <v>0.36458333333333337</v>
      </c>
      <c r="L34" s="26">
        <v>0.37500000000000011</v>
      </c>
      <c r="M34" s="306" t="s">
        <v>56</v>
      </c>
      <c r="N34"/>
      <c r="O34" s="49" t="s">
        <v>114</v>
      </c>
      <c r="P34" s="299" t="s">
        <v>50</v>
      </c>
      <c r="Q34" s="3">
        <v>0.45138888888888912</v>
      </c>
      <c r="R34" s="26">
        <v>0.46180555555555586</v>
      </c>
      <c r="S34" s="350">
        <f t="shared" si="0"/>
        <v>20.000000000000142</v>
      </c>
      <c r="T34"/>
      <c r="U34" s="49" t="s">
        <v>115</v>
      </c>
      <c r="V34" s="303" t="s">
        <v>53</v>
      </c>
      <c r="W34" s="3">
        <v>0.43055555555555575</v>
      </c>
      <c r="X34" s="26">
        <v>0.44097222222222249</v>
      </c>
      <c r="Y34" s="350">
        <f t="shared" si="3"/>
        <v>20.000000000000142</v>
      </c>
      <c r="Z34"/>
    </row>
    <row r="35" spans="2:26" x14ac:dyDescent="0.25">
      <c r="B35" s="61" t="s">
        <v>42</v>
      </c>
      <c r="C35" s="3">
        <v>0.64930555555555536</v>
      </c>
      <c r="D35" s="3">
        <v>0.69097222222222199</v>
      </c>
      <c r="E35" s="241">
        <f t="shared" si="7"/>
        <v>14.999999999999787</v>
      </c>
      <c r="F35" s="3">
        <f t="shared" si="5"/>
        <v>0.63888888888888884</v>
      </c>
      <c r="G35" s="26">
        <f t="shared" si="6"/>
        <v>0.64930555555555536</v>
      </c>
      <c r="H35" s="297" t="s">
        <v>45</v>
      </c>
      <c r="J35" s="49" t="str">
        <f t="array" ref="J35">IF(RIGHT(INDEX($B$2:$B$317,MATCH(M35&amp;K35,$H$2:$H$317&amp;$F$2:$F$317,0)),1)="C","Central","G. Osório")</f>
        <v>G. Osório</v>
      </c>
      <c r="K35" s="3">
        <v>0.36458333333333337</v>
      </c>
      <c r="L35" s="26">
        <v>0.37500000000000011</v>
      </c>
      <c r="M35" s="310" t="s">
        <v>60</v>
      </c>
      <c r="N35"/>
      <c r="O35" s="49" t="s">
        <v>114</v>
      </c>
      <c r="P35" s="308" t="s">
        <v>58</v>
      </c>
      <c r="Q35" s="3">
        <v>0.45833333333333354</v>
      </c>
      <c r="R35" s="26">
        <v>0.46875000000000028</v>
      </c>
      <c r="S35" s="350">
        <f t="shared" si="0"/>
        <v>20.000000000000142</v>
      </c>
      <c r="T35"/>
      <c r="U35" s="49" t="s">
        <v>115</v>
      </c>
      <c r="V35" s="309" t="s">
        <v>59</v>
      </c>
      <c r="W35" s="3">
        <v>0.43750000000000017</v>
      </c>
      <c r="X35" s="26">
        <v>0.44791666666666691</v>
      </c>
      <c r="Y35" s="350">
        <f t="shared" si="3"/>
        <v>20.000000000000142</v>
      </c>
      <c r="Z35"/>
    </row>
    <row r="36" spans="2:26" x14ac:dyDescent="0.25">
      <c r="B36" s="61" t="s">
        <v>43</v>
      </c>
      <c r="C36" s="3">
        <v>0.70138888888888851</v>
      </c>
      <c r="D36" s="3">
        <v>0.72222222222222188</v>
      </c>
      <c r="E36" s="241">
        <f t="shared" si="7"/>
        <v>14.999999999999787</v>
      </c>
      <c r="F36" s="3">
        <f t="shared" si="5"/>
        <v>0.69097222222222199</v>
      </c>
      <c r="G36" s="26">
        <f t="shared" si="6"/>
        <v>0.70138888888888851</v>
      </c>
      <c r="H36" s="297" t="s">
        <v>45</v>
      </c>
      <c r="J36" s="49" t="str">
        <f t="array" ref="J36">IF(RIGHT(INDEX($B$2:$B$317,MATCH(M36&amp;K36,$H$2:$H$317&amp;$F$2:$F$317,0)),1)="C","Central","G. Osório")</f>
        <v>G. Osório</v>
      </c>
      <c r="K36" s="3">
        <v>0.36805555555555564</v>
      </c>
      <c r="L36" s="26">
        <v>0.37847222222222238</v>
      </c>
      <c r="M36" s="298" t="s">
        <v>49</v>
      </c>
      <c r="N36"/>
      <c r="O36" s="49" t="s">
        <v>114</v>
      </c>
      <c r="P36" s="301" t="s">
        <v>52</v>
      </c>
      <c r="Q36" s="3">
        <v>0.4618055555555558</v>
      </c>
      <c r="R36" s="26">
        <v>0.47222222222222254</v>
      </c>
      <c r="S36" s="350">
        <f t="shared" ref="S36:S67" si="8">((R36-Q36)*24)*80</f>
        <v>20.000000000000142</v>
      </c>
      <c r="T36"/>
      <c r="U36" s="49" t="s">
        <v>115</v>
      </c>
      <c r="V36" s="296" t="s">
        <v>41</v>
      </c>
      <c r="W36" s="3">
        <v>0.44097222222222243</v>
      </c>
      <c r="X36" s="26">
        <v>0.45138888888888917</v>
      </c>
      <c r="Y36" s="350">
        <f t="shared" si="3"/>
        <v>20.000000000000142</v>
      </c>
      <c r="Z36"/>
    </row>
    <row r="37" spans="2:26" x14ac:dyDescent="0.25">
      <c r="B37" s="61" t="s">
        <v>42</v>
      </c>
      <c r="C37" s="3">
        <v>0.7326388888888884</v>
      </c>
      <c r="D37" s="3">
        <v>0.77430555555555503</v>
      </c>
      <c r="E37" s="241">
        <f t="shared" si="7"/>
        <v>14.999999999999787</v>
      </c>
      <c r="F37" s="3">
        <f t="shared" si="5"/>
        <v>0.72222222222222188</v>
      </c>
      <c r="G37" s="26">
        <f t="shared" si="6"/>
        <v>0.7326388888888884</v>
      </c>
      <c r="H37" s="297" t="s">
        <v>45</v>
      </c>
      <c r="J37" s="49" t="str">
        <f t="array" ref="J37">IF(RIGHT(INDEX($B$2:$B$317,MATCH(M37&amp;K37,$H$2:$H$317&amp;$F$2:$F$317,0)),1)="C","Central","G. Osório")</f>
        <v>Central</v>
      </c>
      <c r="K37" s="3">
        <v>0.36805555555555564</v>
      </c>
      <c r="L37" s="26">
        <v>0.37847222222222238</v>
      </c>
      <c r="M37" s="299" t="s">
        <v>50</v>
      </c>
      <c r="N37"/>
      <c r="O37" s="49" t="s">
        <v>114</v>
      </c>
      <c r="P37" s="305" t="s">
        <v>55</v>
      </c>
      <c r="Q37" s="3">
        <v>0.46875000000000022</v>
      </c>
      <c r="R37" s="26">
        <v>0.47916666666666696</v>
      </c>
      <c r="S37" s="350">
        <f t="shared" si="8"/>
        <v>20.000000000000142</v>
      </c>
      <c r="T37"/>
      <c r="U37" s="49" t="s">
        <v>115</v>
      </c>
      <c r="V37" s="310" t="s">
        <v>60</v>
      </c>
      <c r="W37" s="3">
        <v>0.44791666666666685</v>
      </c>
      <c r="X37" s="26">
        <v>0.45833333333333359</v>
      </c>
      <c r="Y37" s="350">
        <f t="shared" si="3"/>
        <v>20.000000000000142</v>
      </c>
      <c r="Z37"/>
    </row>
    <row r="38" spans="2:26" x14ac:dyDescent="0.25">
      <c r="B38" s="61" t="s">
        <v>43</v>
      </c>
      <c r="C38" s="3">
        <v>0.78472222222222154</v>
      </c>
      <c r="D38" s="3">
        <v>0.80555555555555491</v>
      </c>
      <c r="E38" s="241">
        <f t="shared" si="7"/>
        <v>14.999999999999787</v>
      </c>
      <c r="F38" s="3">
        <f t="shared" si="5"/>
        <v>0.77430555555555503</v>
      </c>
      <c r="G38" s="26">
        <f t="shared" si="6"/>
        <v>0.78472222222222154</v>
      </c>
      <c r="H38" s="297" t="s">
        <v>45</v>
      </c>
      <c r="J38" s="49" t="str">
        <f t="array" ref="J38">IF(RIGHT(INDEX($B$2:$B$317,MATCH(M38&amp;K38,$H$2:$H$317&amp;$F$2:$F$317,0)),1)="C","Central","G. Osório")</f>
        <v>Central</v>
      </c>
      <c r="K38" s="3">
        <v>0.37500000000000006</v>
      </c>
      <c r="L38" s="26">
        <v>0.3854166666666668</v>
      </c>
      <c r="M38" s="308" t="s">
        <v>58</v>
      </c>
      <c r="N38"/>
      <c r="O38" s="49" t="s">
        <v>114</v>
      </c>
      <c r="P38" s="302" t="s">
        <v>63</v>
      </c>
      <c r="Q38" s="3">
        <v>0.47222222222222249</v>
      </c>
      <c r="R38" s="26">
        <v>0.48263888888888923</v>
      </c>
      <c r="S38" s="350">
        <f t="shared" si="8"/>
        <v>20.000000000000142</v>
      </c>
      <c r="T38"/>
      <c r="U38" s="49" t="s">
        <v>115</v>
      </c>
      <c r="V38" s="298" t="s">
        <v>49</v>
      </c>
      <c r="W38" s="3">
        <v>0.45138888888888912</v>
      </c>
      <c r="X38" s="26">
        <v>0.46180555555555586</v>
      </c>
      <c r="Y38" s="350">
        <f t="shared" si="3"/>
        <v>20.000000000000142</v>
      </c>
      <c r="Z38"/>
    </row>
    <row r="39" spans="2:26" x14ac:dyDescent="0.25">
      <c r="B39" s="61" t="s">
        <v>42</v>
      </c>
      <c r="C39" s="3">
        <v>0.81597222222222143</v>
      </c>
      <c r="D39" s="3">
        <v>0.85763888888888806</v>
      </c>
      <c r="E39" s="49">
        <v>0</v>
      </c>
      <c r="F39" s="3" t="str">
        <f t="shared" si="5"/>
        <v/>
      </c>
      <c r="G39" s="129" t="str">
        <f t="shared" si="6"/>
        <v/>
      </c>
      <c r="H39" s="297" t="s">
        <v>45</v>
      </c>
      <c r="J39" s="49" t="str">
        <f t="array" ref="J39">IF(RIGHT(INDEX($B$2:$B$317,MATCH(M39&amp;K39,$H$2:$H$317&amp;$F$2:$F$317,0)),1)="C","Central","G. Osório")</f>
        <v>G. Osório</v>
      </c>
      <c r="K39" s="3">
        <v>0.37500000000000006</v>
      </c>
      <c r="L39" s="26">
        <v>0.3854166666666668</v>
      </c>
      <c r="M39" s="311" t="s">
        <v>61</v>
      </c>
      <c r="N39"/>
      <c r="O39" s="49" t="s">
        <v>114</v>
      </c>
      <c r="P39" s="307" t="s">
        <v>57</v>
      </c>
      <c r="Q39" s="3">
        <v>0.47916666666666691</v>
      </c>
      <c r="R39" s="26">
        <v>0.48958333333333365</v>
      </c>
      <c r="S39" s="350">
        <f t="shared" si="8"/>
        <v>20.000000000000142</v>
      </c>
      <c r="T39"/>
      <c r="U39" s="49" t="s">
        <v>115</v>
      </c>
      <c r="V39" s="311" t="s">
        <v>61</v>
      </c>
      <c r="W39" s="3">
        <v>0.45833333333333354</v>
      </c>
      <c r="X39" s="26">
        <v>0.46875000000000028</v>
      </c>
      <c r="Y39" s="350">
        <f t="shared" si="3"/>
        <v>20.000000000000142</v>
      </c>
      <c r="Z39"/>
    </row>
    <row r="40" spans="2:26" ht="15.75" thickBot="1" x14ac:dyDescent="0.3">
      <c r="B40" s="64" t="s">
        <v>102</v>
      </c>
      <c r="C40" s="65" t="s">
        <v>106</v>
      </c>
      <c r="D40" s="65" t="s">
        <v>106</v>
      </c>
      <c r="E40" s="65">
        <v>0</v>
      </c>
      <c r="F40" s="65" t="str">
        <f>IF(E40&lt;&gt;0,D39,"")</f>
        <v/>
      </c>
      <c r="G40" s="295" t="str">
        <f>IF(E40&lt;&gt;0,C40,"")</f>
        <v/>
      </c>
      <c r="H40" s="297" t="s">
        <v>45</v>
      </c>
      <c r="J40" s="49" t="str">
        <f t="array" ref="J40">IF(RIGHT(INDEX($B$2:$B$317,MATCH(M40&amp;K40,$H$2:$H$317&amp;$F$2:$F$317,0)),1)="C","Central","G. Osório")</f>
        <v>G. Osório</v>
      </c>
      <c r="K40" s="3">
        <v>0.37847222222222232</v>
      </c>
      <c r="L40" s="26">
        <v>0.38888888888888906</v>
      </c>
      <c r="M40" s="300" t="s">
        <v>51</v>
      </c>
      <c r="N40"/>
      <c r="O40" s="49" t="s">
        <v>114</v>
      </c>
      <c r="P40" s="303" t="s">
        <v>53</v>
      </c>
      <c r="Q40" s="3">
        <v>0.48263888888888917</v>
      </c>
      <c r="R40" s="26">
        <v>0.49305555555555591</v>
      </c>
      <c r="S40" s="350">
        <f t="shared" si="8"/>
        <v>20.000000000000142</v>
      </c>
      <c r="T40"/>
      <c r="U40" s="49" t="s">
        <v>115</v>
      </c>
      <c r="V40" s="300" t="s">
        <v>51</v>
      </c>
      <c r="W40" s="3">
        <v>0.4618055555555558</v>
      </c>
      <c r="X40" s="26">
        <v>0.47222222222222254</v>
      </c>
      <c r="Y40" s="350">
        <f t="shared" si="3"/>
        <v>20.000000000000142</v>
      </c>
      <c r="Z40"/>
    </row>
    <row r="41" spans="2:26" ht="15.75" thickBot="1" x14ac:dyDescent="0.3">
      <c r="B41" s="342" t="s">
        <v>49</v>
      </c>
      <c r="C41" s="343"/>
      <c r="D41" s="343"/>
      <c r="E41" s="343"/>
      <c r="F41" s="343"/>
      <c r="G41" s="343"/>
      <c r="H41" s="298" t="s">
        <v>49</v>
      </c>
      <c r="J41" s="49" t="str">
        <f t="array" ref="J41">IF(RIGHT(INDEX($B$2:$B$317,MATCH(M41&amp;K41,$H$2:$H$317&amp;$F$2:$F$317,0)),1)="C","Central","G. Osório")</f>
        <v>Central</v>
      </c>
      <c r="K41" s="3">
        <v>0.37847222222222232</v>
      </c>
      <c r="L41" s="26">
        <v>0.38888888888888906</v>
      </c>
      <c r="M41" s="301" t="s">
        <v>52</v>
      </c>
      <c r="N41"/>
      <c r="O41" s="49" t="s">
        <v>114</v>
      </c>
      <c r="P41" s="309" t="s">
        <v>59</v>
      </c>
      <c r="Q41" s="3">
        <v>0.48958333333333359</v>
      </c>
      <c r="R41" s="26">
        <v>0.50000000000000033</v>
      </c>
      <c r="S41" s="350">
        <f t="shared" si="8"/>
        <v>20.000000000000142</v>
      </c>
      <c r="T41"/>
      <c r="U41" s="49" t="s">
        <v>115</v>
      </c>
      <c r="V41" s="304" t="s">
        <v>54</v>
      </c>
      <c r="W41" s="3">
        <v>0.46875000000000022</v>
      </c>
      <c r="X41" s="26">
        <v>0.47916666666666696</v>
      </c>
      <c r="Y41" s="350">
        <f t="shared" si="3"/>
        <v>20.000000000000142</v>
      </c>
      <c r="Z41"/>
    </row>
    <row r="42" spans="2:26" ht="36.75" thickBot="1" x14ac:dyDescent="0.3">
      <c r="B42" s="255" t="s">
        <v>47</v>
      </c>
      <c r="C42" s="256" t="s">
        <v>44</v>
      </c>
      <c r="D42" s="256" t="s">
        <v>46</v>
      </c>
      <c r="E42" s="257" t="s">
        <v>105</v>
      </c>
      <c r="F42" s="257" t="s">
        <v>110</v>
      </c>
      <c r="G42" s="293" t="s">
        <v>111</v>
      </c>
      <c r="H42" s="298" t="s">
        <v>49</v>
      </c>
      <c r="J42" s="49" t="str">
        <f t="array" ref="J42">IF(RIGHT(INDEX($B$2:$B$317,MATCH(M42&amp;K42,$H$2:$H$317&amp;$F$2:$F$317,0)),1)="C","Central","G. Osório")</f>
        <v>G. Osório</v>
      </c>
      <c r="K42" s="3">
        <v>0.38541666666666674</v>
      </c>
      <c r="L42" s="26">
        <v>0.39583333333333348</v>
      </c>
      <c r="M42" s="304" t="s">
        <v>54</v>
      </c>
      <c r="N42"/>
      <c r="O42" s="49" t="s">
        <v>114</v>
      </c>
      <c r="P42" s="296" t="s">
        <v>41</v>
      </c>
      <c r="Q42" s="3">
        <v>0.49305555555555586</v>
      </c>
      <c r="R42" s="26">
        <v>0.50347222222222254</v>
      </c>
      <c r="S42" s="350">
        <f t="shared" si="8"/>
        <v>20.000000000000036</v>
      </c>
      <c r="T42"/>
      <c r="U42" s="49" t="s">
        <v>115</v>
      </c>
      <c r="V42" s="297" t="s">
        <v>45</v>
      </c>
      <c r="W42" s="3">
        <v>0.47222222222222249</v>
      </c>
      <c r="X42" s="26">
        <v>0.48263888888888923</v>
      </c>
      <c r="Y42" s="350">
        <f t="shared" si="3"/>
        <v>20.000000000000142</v>
      </c>
      <c r="Z42"/>
    </row>
    <row r="43" spans="2:26" x14ac:dyDescent="0.25">
      <c r="B43" s="103" t="s">
        <v>102</v>
      </c>
      <c r="C43" s="263" t="s">
        <v>106</v>
      </c>
      <c r="D43" s="263" t="s">
        <v>106</v>
      </c>
      <c r="E43" s="263">
        <v>0</v>
      </c>
      <c r="F43" s="5" t="str">
        <f t="shared" ref="F43:F59" si="9">IF(E43&lt;&gt;0,D42,"")</f>
        <v/>
      </c>
      <c r="G43" s="31" t="str">
        <f t="shared" ref="G43:G59" si="10">IF(E43&lt;&gt;0,C43,"")</f>
        <v/>
      </c>
      <c r="H43" s="298" t="s">
        <v>49</v>
      </c>
      <c r="J43" s="49" t="str">
        <f t="array" ref="J43">IF(RIGHT(INDEX($B$2:$B$317,MATCH(M43&amp;K43,$H$2:$H$317&amp;$F$2:$F$317,0)),1)="C","Central","G. Osório")</f>
        <v>Central</v>
      </c>
      <c r="K43" s="3">
        <v>0.38541666666666674</v>
      </c>
      <c r="L43" s="26">
        <v>0.39583333333333348</v>
      </c>
      <c r="M43" s="305" t="s">
        <v>55</v>
      </c>
      <c r="N43"/>
      <c r="O43" s="49" t="s">
        <v>114</v>
      </c>
      <c r="P43" s="310" t="s">
        <v>60</v>
      </c>
      <c r="Q43" s="3">
        <v>0.50000000000000022</v>
      </c>
      <c r="R43" s="26">
        <v>0.51041666666666696</v>
      </c>
      <c r="S43" s="350">
        <f t="shared" si="8"/>
        <v>20.000000000000142</v>
      </c>
      <c r="T43"/>
      <c r="U43" s="49" t="s">
        <v>115</v>
      </c>
      <c r="V43" s="306" t="s">
        <v>56</v>
      </c>
      <c r="W43" s="3">
        <v>0.47916666666666691</v>
      </c>
      <c r="X43" s="26">
        <v>0.48958333333333365</v>
      </c>
      <c r="Y43" s="350">
        <f t="shared" si="3"/>
        <v>20.000000000000142</v>
      </c>
      <c r="Z43"/>
    </row>
    <row r="44" spans="2:26" x14ac:dyDescent="0.25">
      <c r="B44" s="61" t="s">
        <v>42</v>
      </c>
      <c r="C44" s="3">
        <v>0.21180555555555552</v>
      </c>
      <c r="D44" s="3">
        <v>0.25347222222222221</v>
      </c>
      <c r="E44" s="241">
        <v>0</v>
      </c>
      <c r="F44" s="3" t="str">
        <f t="shared" si="9"/>
        <v/>
      </c>
      <c r="G44" s="26" t="str">
        <f t="shared" si="10"/>
        <v/>
      </c>
      <c r="H44" s="298" t="s">
        <v>49</v>
      </c>
      <c r="J44" s="49" t="str">
        <f t="array" ref="J44">IF(RIGHT(INDEX($B$2:$B$317,MATCH(M44&amp;K44,$H$2:$H$317&amp;$F$2:$F$317,0)),1)="C","Central","G. Osório")</f>
        <v>G. Osório</v>
      </c>
      <c r="K44" s="3">
        <v>0.38888888888888901</v>
      </c>
      <c r="L44" s="26">
        <v>0.39930555555555575</v>
      </c>
      <c r="M44" s="297" t="s">
        <v>45</v>
      </c>
      <c r="N44"/>
      <c r="O44" s="49" t="s">
        <v>114</v>
      </c>
      <c r="P44" s="298" t="s">
        <v>49</v>
      </c>
      <c r="Q44" s="3">
        <v>0.50347222222222254</v>
      </c>
      <c r="R44" s="26">
        <v>0.51388888888888917</v>
      </c>
      <c r="S44" s="350">
        <f t="shared" si="8"/>
        <v>19.999999999999929</v>
      </c>
      <c r="T44"/>
      <c r="U44" s="49" t="s">
        <v>115</v>
      </c>
      <c r="V44" s="299" t="s">
        <v>50</v>
      </c>
      <c r="W44" s="3">
        <v>0.48263888888888917</v>
      </c>
      <c r="X44" s="26">
        <v>0.49305555555555591</v>
      </c>
      <c r="Y44" s="350">
        <f t="shared" si="3"/>
        <v>20.000000000000142</v>
      </c>
      <c r="Z44"/>
    </row>
    <row r="45" spans="2:26" x14ac:dyDescent="0.25">
      <c r="B45" s="61" t="s">
        <v>43</v>
      </c>
      <c r="C45" s="3">
        <v>0.26388888888888884</v>
      </c>
      <c r="D45" s="3">
        <v>0.28472222222222215</v>
      </c>
      <c r="E45" s="241">
        <f>(C45-D44)*24*60</f>
        <v>14.999999999999947</v>
      </c>
      <c r="F45" s="3">
        <f t="shared" si="9"/>
        <v>0.25347222222222221</v>
      </c>
      <c r="G45" s="26">
        <f t="shared" si="10"/>
        <v>0.26388888888888884</v>
      </c>
      <c r="H45" s="298" t="s">
        <v>49</v>
      </c>
      <c r="J45" s="49" t="str">
        <f t="array" ref="J45">IF(RIGHT(INDEX($B$2:$B$317,MATCH(M45&amp;K45,$H$2:$H$317&amp;$F$2:$F$317,0)),1)="C","Central","G. Osório")</f>
        <v>Central</v>
      </c>
      <c r="K45" s="3">
        <v>0.38888888888888901</v>
      </c>
      <c r="L45" s="26">
        <v>0.39930555555555575</v>
      </c>
      <c r="M45" s="302" t="s">
        <v>63</v>
      </c>
      <c r="N45"/>
      <c r="O45" s="49" t="s">
        <v>114</v>
      </c>
      <c r="P45" s="311" t="s">
        <v>61</v>
      </c>
      <c r="Q45" s="3">
        <v>0.51041666666666696</v>
      </c>
      <c r="R45" s="26">
        <v>0.52083333333333359</v>
      </c>
      <c r="S45" s="350">
        <f t="shared" si="8"/>
        <v>19.999999999999929</v>
      </c>
      <c r="T45"/>
      <c r="U45" s="49" t="s">
        <v>115</v>
      </c>
      <c r="V45" s="308" t="s">
        <v>58</v>
      </c>
      <c r="W45" s="3">
        <v>0.48958333333333359</v>
      </c>
      <c r="X45" s="26">
        <v>0.50000000000000033</v>
      </c>
      <c r="Y45" s="350">
        <f t="shared" si="3"/>
        <v>20.000000000000142</v>
      </c>
      <c r="Z45"/>
    </row>
    <row r="46" spans="2:26" x14ac:dyDescent="0.25">
      <c r="B46" s="61" t="s">
        <v>42</v>
      </c>
      <c r="C46" s="3">
        <v>0.2951388888888889</v>
      </c>
      <c r="D46" s="3">
        <v>0.33680555555555558</v>
      </c>
      <c r="E46" s="241">
        <f>(C46-D45)*24*60</f>
        <v>15.000000000000107</v>
      </c>
      <c r="F46" s="3">
        <f t="shared" si="9"/>
        <v>0.28472222222222215</v>
      </c>
      <c r="G46" s="26">
        <f t="shared" si="10"/>
        <v>0.2951388888888889</v>
      </c>
      <c r="H46" s="298" t="s">
        <v>49</v>
      </c>
      <c r="J46" s="49" t="str">
        <f t="array" ref="J46">IF(RIGHT(INDEX($B$2:$B$317,MATCH(M46&amp;K46,$H$2:$H$317&amp;$F$2:$F$317,0)),1)="C","Central","G. Osório")</f>
        <v>G. Osório</v>
      </c>
      <c r="K46" s="3">
        <v>0.39583333333333343</v>
      </c>
      <c r="L46" s="26">
        <v>0.40625000000000017</v>
      </c>
      <c r="M46" s="306" t="s">
        <v>56</v>
      </c>
      <c r="N46"/>
      <c r="O46" s="49" t="s">
        <v>114</v>
      </c>
      <c r="P46" s="300" t="s">
        <v>51</v>
      </c>
      <c r="Q46" s="3">
        <v>0.51388888888888917</v>
      </c>
      <c r="R46" s="26">
        <v>0.5243055555555558</v>
      </c>
      <c r="S46" s="350">
        <f t="shared" si="8"/>
        <v>19.999999999999929</v>
      </c>
      <c r="T46"/>
      <c r="U46" s="49" t="s">
        <v>115</v>
      </c>
      <c r="V46" s="301" t="s">
        <v>52</v>
      </c>
      <c r="W46" s="3">
        <v>0.49305555555555586</v>
      </c>
      <c r="X46" s="26">
        <v>0.50347222222222254</v>
      </c>
      <c r="Y46" s="350">
        <f t="shared" si="3"/>
        <v>20.000000000000036</v>
      </c>
      <c r="Z46"/>
    </row>
    <row r="47" spans="2:26" x14ac:dyDescent="0.25">
      <c r="B47" s="61" t="s">
        <v>43</v>
      </c>
      <c r="C47" s="3">
        <v>0.34722222222222232</v>
      </c>
      <c r="D47" s="3">
        <v>0.36805555555555564</v>
      </c>
      <c r="E47" s="241">
        <f t="shared" ref="E47:E58" si="11">(C47-D46)*24*60</f>
        <v>15.000000000000107</v>
      </c>
      <c r="F47" s="3">
        <f t="shared" si="9"/>
        <v>0.33680555555555558</v>
      </c>
      <c r="G47" s="26">
        <f t="shared" si="10"/>
        <v>0.34722222222222232</v>
      </c>
      <c r="H47" s="298" t="s">
        <v>49</v>
      </c>
      <c r="J47" s="49" t="str">
        <f t="array" ref="J47">IF(RIGHT(INDEX($B$2:$B$317,MATCH(M47&amp;K47,$H$2:$H$317&amp;$F$2:$F$317,0)),1)="C","Central","G. Osório")</f>
        <v>Central</v>
      </c>
      <c r="K47" s="3">
        <v>0.39583333333333343</v>
      </c>
      <c r="L47" s="26">
        <v>0.40625000000000017</v>
      </c>
      <c r="M47" s="307" t="s">
        <v>57</v>
      </c>
      <c r="O47" s="49" t="s">
        <v>114</v>
      </c>
      <c r="P47" s="304" t="s">
        <v>54</v>
      </c>
      <c r="Q47" s="3">
        <v>0.52083333333333359</v>
      </c>
      <c r="R47" s="26">
        <v>0.53125000000000022</v>
      </c>
      <c r="S47" s="350">
        <f t="shared" si="8"/>
        <v>19.999999999999929</v>
      </c>
      <c r="T47"/>
      <c r="U47" s="49" t="s">
        <v>115</v>
      </c>
      <c r="V47" s="305" t="s">
        <v>55</v>
      </c>
      <c r="W47" s="3">
        <v>0.50000000000000033</v>
      </c>
      <c r="X47" s="26">
        <v>0.51041666666666696</v>
      </c>
      <c r="Y47" s="350">
        <f t="shared" si="3"/>
        <v>19.999999999999929</v>
      </c>
      <c r="Z47"/>
    </row>
    <row r="48" spans="2:26" x14ac:dyDescent="0.25">
      <c r="B48" s="61" t="s">
        <v>42</v>
      </c>
      <c r="C48" s="3">
        <v>0.37847222222222238</v>
      </c>
      <c r="D48" s="3">
        <v>0.42013888888888906</v>
      </c>
      <c r="E48" s="241">
        <f t="shared" si="11"/>
        <v>15.000000000000107</v>
      </c>
      <c r="F48" s="3">
        <f t="shared" si="9"/>
        <v>0.36805555555555564</v>
      </c>
      <c r="G48" s="26">
        <f t="shared" si="10"/>
        <v>0.37847222222222238</v>
      </c>
      <c r="H48" s="298" t="s">
        <v>49</v>
      </c>
      <c r="J48" s="49" t="str">
        <f t="array" ref="J48">IF(RIGHT(INDEX($B$2:$B$317,MATCH(M48&amp;K48,$H$2:$H$317&amp;$F$2:$F$317,0)),1)="C","Central","G. Osório")</f>
        <v>G. Osório</v>
      </c>
      <c r="K48" s="3">
        <v>0.39930555555555569</v>
      </c>
      <c r="L48" s="26">
        <v>0.40972222222222243</v>
      </c>
      <c r="M48" s="299" t="s">
        <v>50</v>
      </c>
      <c r="O48" s="49" t="s">
        <v>114</v>
      </c>
      <c r="P48" s="297" t="s">
        <v>45</v>
      </c>
      <c r="Q48" s="3">
        <v>0.52430555555555591</v>
      </c>
      <c r="R48" s="26">
        <v>0.53472222222222243</v>
      </c>
      <c r="S48" s="350">
        <f t="shared" si="8"/>
        <v>19.999999999999716</v>
      </c>
      <c r="T48"/>
      <c r="U48" s="49" t="s">
        <v>115</v>
      </c>
      <c r="V48" s="302" t="s">
        <v>63</v>
      </c>
      <c r="W48" s="3">
        <v>0.50347222222222254</v>
      </c>
      <c r="X48" s="26">
        <v>0.51388888888888917</v>
      </c>
      <c r="Y48" s="350">
        <f t="shared" si="3"/>
        <v>19.999999999999929</v>
      </c>
      <c r="Z48"/>
    </row>
    <row r="49" spans="2:26" x14ac:dyDescent="0.25">
      <c r="B49" s="61" t="s">
        <v>43</v>
      </c>
      <c r="C49" s="3">
        <v>0.4305555555555558</v>
      </c>
      <c r="D49" s="3">
        <v>0.45138888888888912</v>
      </c>
      <c r="E49" s="241">
        <f t="shared" si="11"/>
        <v>15.000000000000107</v>
      </c>
      <c r="F49" s="3">
        <f t="shared" si="9"/>
        <v>0.42013888888888906</v>
      </c>
      <c r="G49" s="26">
        <f t="shared" si="10"/>
        <v>0.4305555555555558</v>
      </c>
      <c r="H49" s="298" t="s">
        <v>49</v>
      </c>
      <c r="J49" s="49" t="str">
        <f t="array" ref="J49">IF(RIGHT(INDEX($B$2:$B$317,MATCH(M49&amp;K49,$H$2:$H$317&amp;$F$2:$F$317,0)),1)="C","Central","G. Osório")</f>
        <v>Central</v>
      </c>
      <c r="K49" s="3">
        <v>0.39930555555555569</v>
      </c>
      <c r="L49" s="26">
        <v>0.40972222222222243</v>
      </c>
      <c r="M49" s="303" t="s">
        <v>53</v>
      </c>
      <c r="O49" s="49" t="s">
        <v>114</v>
      </c>
      <c r="P49" s="306" t="s">
        <v>56</v>
      </c>
      <c r="Q49" s="3">
        <v>0.53125000000000033</v>
      </c>
      <c r="R49" s="26">
        <v>0.54166666666666685</v>
      </c>
      <c r="S49" s="350">
        <f t="shared" si="8"/>
        <v>19.999999999999716</v>
      </c>
      <c r="T49"/>
      <c r="U49" s="49" t="s">
        <v>115</v>
      </c>
      <c r="V49" s="307" t="s">
        <v>57</v>
      </c>
      <c r="W49" s="3">
        <v>0.51041666666666696</v>
      </c>
      <c r="X49" s="26">
        <v>0.52083333333333359</v>
      </c>
      <c r="Y49" s="350">
        <f t="shared" si="3"/>
        <v>19.999999999999929</v>
      </c>
      <c r="Z49"/>
    </row>
    <row r="50" spans="2:26" x14ac:dyDescent="0.25">
      <c r="B50" s="61" t="s">
        <v>42</v>
      </c>
      <c r="C50" s="3">
        <v>0.46180555555555586</v>
      </c>
      <c r="D50" s="3">
        <v>0.50347222222222254</v>
      </c>
      <c r="E50" s="241">
        <f t="shared" si="11"/>
        <v>15.000000000000107</v>
      </c>
      <c r="F50" s="3">
        <f t="shared" si="9"/>
        <v>0.45138888888888912</v>
      </c>
      <c r="G50" s="26">
        <f t="shared" si="10"/>
        <v>0.46180555555555586</v>
      </c>
      <c r="H50" s="298" t="s">
        <v>49</v>
      </c>
      <c r="J50" s="49" t="str">
        <f t="array" ref="J50">IF(RIGHT(INDEX($B$2:$B$317,MATCH(M50&amp;K50,$H$2:$H$317&amp;$F$2:$F$317,0)),1)="C","Central","G. Osório")</f>
        <v>G. Osório</v>
      </c>
      <c r="K50" s="3">
        <v>0.40625000000000011</v>
      </c>
      <c r="L50" s="26">
        <v>0.41666666666666685</v>
      </c>
      <c r="M50" s="308" t="s">
        <v>58</v>
      </c>
      <c r="O50" s="49" t="s">
        <v>114</v>
      </c>
      <c r="P50" s="299" t="s">
        <v>50</v>
      </c>
      <c r="Q50" s="3">
        <v>0.53472222222222254</v>
      </c>
      <c r="R50" s="26">
        <v>0.54513888888888906</v>
      </c>
      <c r="S50" s="350">
        <f t="shared" si="8"/>
        <v>19.999999999999716</v>
      </c>
      <c r="T50"/>
      <c r="U50" s="49" t="s">
        <v>115</v>
      </c>
      <c r="V50" s="303" t="s">
        <v>53</v>
      </c>
      <c r="W50" s="3">
        <v>0.51388888888888928</v>
      </c>
      <c r="X50" s="26">
        <v>0.5243055555555558</v>
      </c>
      <c r="Y50" s="350">
        <f t="shared" si="3"/>
        <v>19.999999999999716</v>
      </c>
      <c r="Z50"/>
    </row>
    <row r="51" spans="2:26" x14ac:dyDescent="0.25">
      <c r="B51" s="61" t="s">
        <v>43</v>
      </c>
      <c r="C51" s="3">
        <v>0.51388888888888917</v>
      </c>
      <c r="D51" s="3">
        <v>0.53472222222222254</v>
      </c>
      <c r="E51" s="241">
        <f t="shared" si="11"/>
        <v>14.999999999999947</v>
      </c>
      <c r="F51" s="3">
        <f t="shared" si="9"/>
        <v>0.50347222222222254</v>
      </c>
      <c r="G51" s="26">
        <f t="shared" si="10"/>
        <v>0.51388888888888917</v>
      </c>
      <c r="H51" s="298" t="s">
        <v>49</v>
      </c>
      <c r="J51" s="49" t="str">
        <f t="array" ref="J51">IF(RIGHT(INDEX($B$2:$B$317,MATCH(M51&amp;K51,$H$2:$H$317&amp;$F$2:$F$317,0)),1)="C","Central","G. Osório")</f>
        <v>Central</v>
      </c>
      <c r="K51" s="3">
        <v>0.40625000000000011</v>
      </c>
      <c r="L51" s="26">
        <v>0.41666666666666685</v>
      </c>
      <c r="M51" s="309" t="s">
        <v>59</v>
      </c>
      <c r="O51" s="49" t="s">
        <v>114</v>
      </c>
      <c r="P51" s="308" t="s">
        <v>58</v>
      </c>
      <c r="Q51" s="3">
        <v>0.54166666666666696</v>
      </c>
      <c r="R51" s="26">
        <v>0.55208333333333348</v>
      </c>
      <c r="S51" s="350">
        <f t="shared" si="8"/>
        <v>19.999999999999716</v>
      </c>
      <c r="T51"/>
      <c r="U51" s="49" t="s">
        <v>115</v>
      </c>
      <c r="V51" s="309" t="s">
        <v>59</v>
      </c>
      <c r="W51" s="3">
        <v>0.5208333333333337</v>
      </c>
      <c r="X51" s="26">
        <v>0.53125000000000022</v>
      </c>
      <c r="Y51" s="350">
        <f t="shared" si="3"/>
        <v>19.999999999999716</v>
      </c>
      <c r="Z51"/>
    </row>
    <row r="52" spans="2:26" x14ac:dyDescent="0.25">
      <c r="B52" s="61" t="s">
        <v>42</v>
      </c>
      <c r="C52" s="3">
        <v>0.54513888888888906</v>
      </c>
      <c r="D52" s="3">
        <v>0.58680555555555569</v>
      </c>
      <c r="E52" s="241">
        <f t="shared" si="11"/>
        <v>14.999999999999787</v>
      </c>
      <c r="F52" s="3">
        <f t="shared" si="9"/>
        <v>0.53472222222222254</v>
      </c>
      <c r="G52" s="26">
        <f t="shared" si="10"/>
        <v>0.54513888888888906</v>
      </c>
      <c r="H52" s="298" t="s">
        <v>49</v>
      </c>
      <c r="J52" s="49" t="str">
        <f t="array" ref="J52">IF(RIGHT(INDEX($B$2:$B$317,MATCH(M52&amp;K52,$H$2:$H$317&amp;$F$2:$F$317,0)),1)="C","Central","G. Osório")</f>
        <v>Central</v>
      </c>
      <c r="K52" s="3">
        <v>0.40972222222222238</v>
      </c>
      <c r="L52" s="26">
        <v>0.42013888888888912</v>
      </c>
      <c r="M52" s="296" t="s">
        <v>41</v>
      </c>
      <c r="O52" s="49" t="s">
        <v>114</v>
      </c>
      <c r="P52" s="301" t="s">
        <v>52</v>
      </c>
      <c r="Q52" s="3">
        <v>0.54513888888888917</v>
      </c>
      <c r="R52" s="26">
        <v>0.55555555555555569</v>
      </c>
      <c r="S52" s="350">
        <f t="shared" si="8"/>
        <v>19.999999999999716</v>
      </c>
      <c r="T52"/>
      <c r="U52" s="49" t="s">
        <v>115</v>
      </c>
      <c r="V52" s="296" t="s">
        <v>41</v>
      </c>
      <c r="W52" s="3">
        <v>0.52430555555555591</v>
      </c>
      <c r="X52" s="26">
        <v>0.53472222222222243</v>
      </c>
      <c r="Y52" s="350">
        <f t="shared" si="3"/>
        <v>19.999999999999716</v>
      </c>
      <c r="Z52"/>
    </row>
    <row r="53" spans="2:26" x14ac:dyDescent="0.25">
      <c r="B53" s="61" t="s">
        <v>43</v>
      </c>
      <c r="C53" s="3">
        <v>0.59722222222222221</v>
      </c>
      <c r="D53" s="3">
        <v>0.61805555555555558</v>
      </c>
      <c r="E53" s="241">
        <f t="shared" si="11"/>
        <v>14.999999999999787</v>
      </c>
      <c r="F53" s="3">
        <f t="shared" si="9"/>
        <v>0.58680555555555569</v>
      </c>
      <c r="G53" s="26">
        <f t="shared" si="10"/>
        <v>0.59722222222222221</v>
      </c>
      <c r="H53" s="298" t="s">
        <v>49</v>
      </c>
      <c r="J53" s="49" t="str">
        <f t="array" ref="J53">IF(RIGHT(INDEX($B$2:$B$317,MATCH(M53&amp;K53,$H$2:$H$317&amp;$F$2:$F$317,0)),1)="C","Central","G. Osório")</f>
        <v>G. Osório</v>
      </c>
      <c r="K53" s="3">
        <v>0.40972222222222238</v>
      </c>
      <c r="L53" s="26">
        <v>0.42013888888888912</v>
      </c>
      <c r="M53" s="301" t="s">
        <v>52</v>
      </c>
      <c r="O53" s="49" t="s">
        <v>114</v>
      </c>
      <c r="P53" s="305" t="s">
        <v>55</v>
      </c>
      <c r="Q53" s="3">
        <v>0.55208333333333359</v>
      </c>
      <c r="R53" s="26">
        <v>0.56250000000000011</v>
      </c>
      <c r="S53" s="350">
        <f t="shared" si="8"/>
        <v>19.999999999999716</v>
      </c>
      <c r="T53"/>
      <c r="U53" s="49" t="s">
        <v>115</v>
      </c>
      <c r="V53" s="310" t="s">
        <v>60</v>
      </c>
      <c r="W53" s="3">
        <v>0.53125000000000033</v>
      </c>
      <c r="X53" s="26">
        <v>0.54166666666666685</v>
      </c>
      <c r="Y53" s="350">
        <f t="shared" si="3"/>
        <v>19.999999999999716</v>
      </c>
      <c r="Z53"/>
    </row>
    <row r="54" spans="2:26" x14ac:dyDescent="0.25">
      <c r="B54" s="61" t="s">
        <v>42</v>
      </c>
      <c r="C54" s="3">
        <v>0.6284722222222221</v>
      </c>
      <c r="D54" s="3">
        <v>0.67013888888888873</v>
      </c>
      <c r="E54" s="241">
        <f t="shared" si="11"/>
        <v>14.999999999999787</v>
      </c>
      <c r="F54" s="3">
        <f t="shared" si="9"/>
        <v>0.61805555555555558</v>
      </c>
      <c r="G54" s="26">
        <f t="shared" si="10"/>
        <v>0.6284722222222221</v>
      </c>
      <c r="H54" s="298" t="s">
        <v>49</v>
      </c>
      <c r="J54" s="49" t="str">
        <f t="array" ref="J54">IF(RIGHT(INDEX($B$2:$B$317,MATCH(M54&amp;K54,$H$2:$H$317&amp;$F$2:$F$317,0)),1)="C","Central","G. Osório")</f>
        <v>G. Osório</v>
      </c>
      <c r="K54" s="3">
        <v>0.4166666666666668</v>
      </c>
      <c r="L54" s="26">
        <v>0.42708333333333354</v>
      </c>
      <c r="M54" s="305" t="s">
        <v>55</v>
      </c>
      <c r="O54" s="49" t="s">
        <v>114</v>
      </c>
      <c r="P54" s="302" t="s">
        <v>63</v>
      </c>
      <c r="Q54" s="3">
        <v>0.5555555555555558</v>
      </c>
      <c r="R54" s="26">
        <v>0.56597222222222232</v>
      </c>
      <c r="S54" s="350">
        <f t="shared" si="8"/>
        <v>19.999999999999716</v>
      </c>
      <c r="T54"/>
      <c r="U54" s="49" t="s">
        <v>115</v>
      </c>
      <c r="V54" s="298" t="s">
        <v>49</v>
      </c>
      <c r="W54" s="3">
        <v>0.53472222222222254</v>
      </c>
      <c r="X54" s="26">
        <v>0.54513888888888906</v>
      </c>
      <c r="Y54" s="350">
        <f t="shared" si="3"/>
        <v>19.999999999999716</v>
      </c>
      <c r="Z54"/>
    </row>
    <row r="55" spans="2:26" x14ac:dyDescent="0.25">
      <c r="B55" s="61" t="s">
        <v>43</v>
      </c>
      <c r="C55" s="3">
        <v>0.68055555555555525</v>
      </c>
      <c r="D55" s="3">
        <v>0.70138888888888862</v>
      </c>
      <c r="E55" s="241">
        <f t="shared" si="11"/>
        <v>14.999999999999787</v>
      </c>
      <c r="F55" s="3">
        <f t="shared" si="9"/>
        <v>0.67013888888888873</v>
      </c>
      <c r="G55" s="26">
        <f t="shared" si="10"/>
        <v>0.68055555555555525</v>
      </c>
      <c r="H55" s="298" t="s">
        <v>49</v>
      </c>
      <c r="J55" s="49" t="str">
        <f t="array" ref="J55">IF(RIGHT(INDEX($B$2:$B$317,MATCH(M55&amp;K55,$H$2:$H$317&amp;$F$2:$F$317,0)),1)="C","Central","G. Osório")</f>
        <v>Central</v>
      </c>
      <c r="K55" s="3">
        <v>0.4166666666666668</v>
      </c>
      <c r="L55" s="26">
        <v>0.42708333333333354</v>
      </c>
      <c r="M55" s="310" t="s">
        <v>60</v>
      </c>
      <c r="O55" s="49" t="s">
        <v>114</v>
      </c>
      <c r="P55" s="307" t="s">
        <v>57</v>
      </c>
      <c r="Q55" s="3">
        <v>0.56250000000000022</v>
      </c>
      <c r="R55" s="26">
        <v>0.57291666666666674</v>
      </c>
      <c r="S55" s="350">
        <f t="shared" si="8"/>
        <v>19.999999999999716</v>
      </c>
      <c r="T55"/>
      <c r="U55" s="49" t="s">
        <v>115</v>
      </c>
      <c r="V55" s="311" t="s">
        <v>61</v>
      </c>
      <c r="W55" s="3">
        <v>0.54166666666666696</v>
      </c>
      <c r="X55" s="26">
        <v>0.55208333333333348</v>
      </c>
      <c r="Y55" s="350">
        <f t="shared" si="3"/>
        <v>19.999999999999716</v>
      </c>
      <c r="Z55"/>
    </row>
    <row r="56" spans="2:26" x14ac:dyDescent="0.25">
      <c r="B56" s="61" t="s">
        <v>42</v>
      </c>
      <c r="C56" s="3">
        <v>0.71180555555555514</v>
      </c>
      <c r="D56" s="3">
        <v>0.75347222222222177</v>
      </c>
      <c r="E56" s="241">
        <f t="shared" si="11"/>
        <v>14.999999999999787</v>
      </c>
      <c r="F56" s="3">
        <f t="shared" si="9"/>
        <v>0.70138888888888862</v>
      </c>
      <c r="G56" s="26">
        <f t="shared" si="10"/>
        <v>0.71180555555555514</v>
      </c>
      <c r="H56" s="298" t="s">
        <v>49</v>
      </c>
      <c r="J56" s="49" t="str">
        <f t="array" ref="J56">IF(RIGHT(INDEX($B$2:$B$317,MATCH(M56&amp;K56,$H$2:$H$317&amp;$F$2:$F$317,0)),1)="C","Central","G. Osório")</f>
        <v>Central</v>
      </c>
      <c r="K56" s="3">
        <v>0.42013888888888906</v>
      </c>
      <c r="L56" s="26">
        <v>0.4305555555555558</v>
      </c>
      <c r="M56" s="298" t="s">
        <v>49</v>
      </c>
      <c r="O56" s="49" t="s">
        <v>114</v>
      </c>
      <c r="P56" s="303" t="s">
        <v>53</v>
      </c>
      <c r="Q56" s="3">
        <v>0.56597222222222243</v>
      </c>
      <c r="R56" s="26">
        <v>0.57638888888888895</v>
      </c>
      <c r="S56" s="350">
        <f t="shared" si="8"/>
        <v>19.999999999999716</v>
      </c>
      <c r="T56"/>
      <c r="U56" s="49" t="s">
        <v>115</v>
      </c>
      <c r="V56" s="300" t="s">
        <v>51</v>
      </c>
      <c r="W56" s="3">
        <v>0.54513888888888917</v>
      </c>
      <c r="X56" s="26">
        <v>0.55555555555555569</v>
      </c>
      <c r="Y56" s="350">
        <f t="shared" si="3"/>
        <v>19.999999999999716</v>
      </c>
      <c r="Z56"/>
    </row>
    <row r="57" spans="2:26" x14ac:dyDescent="0.25">
      <c r="B57" s="61" t="s">
        <v>43</v>
      </c>
      <c r="C57" s="3">
        <v>0.76388888888888828</v>
      </c>
      <c r="D57" s="3">
        <v>0.78472222222222165</v>
      </c>
      <c r="E57" s="241">
        <f t="shared" si="11"/>
        <v>14.999999999999787</v>
      </c>
      <c r="F57" s="3">
        <f t="shared" si="9"/>
        <v>0.75347222222222177</v>
      </c>
      <c r="G57" s="26">
        <f t="shared" si="10"/>
        <v>0.76388888888888828</v>
      </c>
      <c r="H57" s="298" t="s">
        <v>49</v>
      </c>
      <c r="J57" s="49" t="str">
        <f t="array" ref="J57">IF(RIGHT(INDEX($B$2:$B$317,MATCH(M57&amp;K57,$H$2:$H$317&amp;$F$2:$F$317,0)),1)="C","Central","G. Osório")</f>
        <v>G. Osório</v>
      </c>
      <c r="K57" s="3">
        <v>0.42013888888888906</v>
      </c>
      <c r="L57" s="26">
        <v>0.4305555555555558</v>
      </c>
      <c r="M57" s="302" t="s">
        <v>63</v>
      </c>
      <c r="O57" s="49" t="s">
        <v>114</v>
      </c>
      <c r="P57" s="309" t="s">
        <v>59</v>
      </c>
      <c r="Q57" s="3">
        <v>0.57291666666666685</v>
      </c>
      <c r="R57" s="26">
        <v>0.58333333333333337</v>
      </c>
      <c r="S57" s="350">
        <f t="shared" si="8"/>
        <v>19.999999999999716</v>
      </c>
      <c r="T57"/>
      <c r="U57" s="49" t="s">
        <v>115</v>
      </c>
      <c r="V57" s="304" t="s">
        <v>54</v>
      </c>
      <c r="W57" s="3">
        <v>0.55208333333333359</v>
      </c>
      <c r="X57" s="26">
        <v>0.56250000000000011</v>
      </c>
      <c r="Y57" s="350">
        <f t="shared" si="3"/>
        <v>19.999999999999716</v>
      </c>
      <c r="Z57"/>
    </row>
    <row r="58" spans="2:26" x14ac:dyDescent="0.25">
      <c r="B58" s="61" t="s">
        <v>42</v>
      </c>
      <c r="C58" s="3">
        <v>0.79513888888888817</v>
      </c>
      <c r="D58" s="3">
        <v>0.8368055555555548</v>
      </c>
      <c r="E58" s="241">
        <f t="shared" si="11"/>
        <v>14.999999999999787</v>
      </c>
      <c r="F58" s="3">
        <f t="shared" si="9"/>
        <v>0.78472222222222165</v>
      </c>
      <c r="G58" s="26">
        <f t="shared" si="10"/>
        <v>0.79513888888888817</v>
      </c>
      <c r="H58" s="298" t="s">
        <v>49</v>
      </c>
      <c r="J58" s="49" t="str">
        <f t="array" ref="J58">IF(RIGHT(INDEX($B$2:$B$317,MATCH(M58&amp;K58,$H$2:$H$317&amp;$F$2:$F$317,0)),1)="C","Central","G. Osório")</f>
        <v>G. Osório</v>
      </c>
      <c r="K58" s="3">
        <v>0.42708333333333348</v>
      </c>
      <c r="L58" s="26">
        <v>0.43750000000000022</v>
      </c>
      <c r="M58" s="307" t="s">
        <v>57</v>
      </c>
      <c r="O58" s="49" t="s">
        <v>114</v>
      </c>
      <c r="P58" s="296" t="s">
        <v>41</v>
      </c>
      <c r="Q58" s="3">
        <v>0.57638888888888906</v>
      </c>
      <c r="R58" s="26">
        <v>0.58680555555555558</v>
      </c>
      <c r="S58" s="350">
        <f t="shared" si="8"/>
        <v>19.999999999999716</v>
      </c>
      <c r="T58"/>
      <c r="U58" s="49" t="s">
        <v>115</v>
      </c>
      <c r="V58" s="297" t="s">
        <v>45</v>
      </c>
      <c r="W58" s="3">
        <v>0.5555555555555558</v>
      </c>
      <c r="X58" s="26">
        <v>0.56597222222222232</v>
      </c>
      <c r="Y58" s="350">
        <f t="shared" si="3"/>
        <v>19.999999999999716</v>
      </c>
      <c r="Z58"/>
    </row>
    <row r="59" spans="2:26" ht="15.75" thickBot="1" x14ac:dyDescent="0.3">
      <c r="B59" s="64" t="s">
        <v>102</v>
      </c>
      <c r="C59" s="65" t="s">
        <v>106</v>
      </c>
      <c r="D59" s="65" t="s">
        <v>106</v>
      </c>
      <c r="E59" s="65">
        <v>0</v>
      </c>
      <c r="F59" s="6" t="str">
        <f t="shared" si="9"/>
        <v/>
      </c>
      <c r="G59" s="128" t="str">
        <f t="shared" si="10"/>
        <v/>
      </c>
      <c r="H59" s="298" t="s">
        <v>49</v>
      </c>
      <c r="J59" s="49" t="str">
        <f t="array" ref="J59">IF(RIGHT(INDEX($B$2:$B$317,MATCH(M59&amp;K59,$H$2:$H$317&amp;$F$2:$F$317,0)),1)="C","Central","G. Osório")</f>
        <v>Central</v>
      </c>
      <c r="K59" s="3">
        <v>0.42708333333333348</v>
      </c>
      <c r="L59" s="26">
        <v>0.43750000000000022</v>
      </c>
      <c r="M59" s="311" t="s">
        <v>61</v>
      </c>
      <c r="O59" s="49" t="s">
        <v>114</v>
      </c>
      <c r="P59" s="310" t="s">
        <v>60</v>
      </c>
      <c r="Q59" s="3">
        <v>0.58333333333333348</v>
      </c>
      <c r="R59" s="26">
        <v>0.59375</v>
      </c>
      <c r="S59" s="350">
        <f t="shared" si="8"/>
        <v>19.999999999999716</v>
      </c>
      <c r="T59"/>
      <c r="U59" s="49" t="s">
        <v>115</v>
      </c>
      <c r="V59" s="306" t="s">
        <v>56</v>
      </c>
      <c r="W59" s="3">
        <v>0.56250000000000022</v>
      </c>
      <c r="X59" s="26">
        <v>0.57291666666666674</v>
      </c>
      <c r="Y59" s="350">
        <f t="shared" si="3"/>
        <v>19.999999999999716</v>
      </c>
      <c r="Z59"/>
    </row>
    <row r="60" spans="2:26" ht="15.75" thickBot="1" x14ac:dyDescent="0.3">
      <c r="B60" s="340" t="s">
        <v>50</v>
      </c>
      <c r="C60" s="341"/>
      <c r="D60" s="341"/>
      <c r="E60" s="341"/>
      <c r="F60" s="341"/>
      <c r="G60" s="341"/>
      <c r="H60" s="299" t="s">
        <v>50</v>
      </c>
      <c r="J60" s="49" t="str">
        <f t="array" ref="J60">IF(RIGHT(INDEX($B$2:$B$317,MATCH(M60&amp;K60,$H$2:$H$317&amp;$F$2:$F$317,0)),1)="C","Central","G. Osório")</f>
        <v>Central</v>
      </c>
      <c r="K60" s="3">
        <v>0.43055555555555575</v>
      </c>
      <c r="L60" s="26">
        <v>0.44097222222222249</v>
      </c>
      <c r="M60" s="300" t="s">
        <v>51</v>
      </c>
      <c r="O60" s="49" t="s">
        <v>114</v>
      </c>
      <c r="P60" s="298" t="s">
        <v>49</v>
      </c>
      <c r="Q60" s="3">
        <v>0.58680555555555569</v>
      </c>
      <c r="R60" s="26">
        <v>0.59722222222222221</v>
      </c>
      <c r="S60" s="350">
        <f t="shared" si="8"/>
        <v>19.999999999999716</v>
      </c>
      <c r="T60"/>
      <c r="U60" s="49" t="s">
        <v>115</v>
      </c>
      <c r="V60" s="299" t="s">
        <v>50</v>
      </c>
      <c r="W60" s="3">
        <v>0.56597222222222243</v>
      </c>
      <c r="X60" s="26">
        <v>0.57638888888888895</v>
      </c>
      <c r="Y60" s="350">
        <f t="shared" si="3"/>
        <v>19.999999999999716</v>
      </c>
      <c r="Z60"/>
    </row>
    <row r="61" spans="2:26" ht="36.75" thickBot="1" x14ac:dyDescent="0.3">
      <c r="B61" s="255" t="s">
        <v>47</v>
      </c>
      <c r="C61" s="256" t="s">
        <v>44</v>
      </c>
      <c r="D61" s="256" t="s">
        <v>46</v>
      </c>
      <c r="E61" s="257" t="s">
        <v>105</v>
      </c>
      <c r="F61" s="257" t="s">
        <v>110</v>
      </c>
      <c r="G61" s="293" t="s">
        <v>111</v>
      </c>
      <c r="H61" s="299" t="s">
        <v>50</v>
      </c>
      <c r="J61" s="49" t="str">
        <f t="array" ref="J61">IF(RIGHT(INDEX($B$2:$B$317,MATCH(M61&amp;K61,$H$2:$H$317&amp;$F$2:$F$317,0)),1)="C","Central","G. Osório")</f>
        <v>G. Osório</v>
      </c>
      <c r="K61" s="3">
        <v>0.43055555555555575</v>
      </c>
      <c r="L61" s="26">
        <v>0.44097222222222249</v>
      </c>
      <c r="M61" s="303" t="s">
        <v>53</v>
      </c>
      <c r="O61" s="49" t="s">
        <v>114</v>
      </c>
      <c r="P61" s="311" t="s">
        <v>61</v>
      </c>
      <c r="Q61" s="3">
        <v>0.59375000000000011</v>
      </c>
      <c r="R61" s="26">
        <v>0.60416666666666663</v>
      </c>
      <c r="S61" s="350">
        <f t="shared" si="8"/>
        <v>19.999999999999716</v>
      </c>
      <c r="T61"/>
      <c r="U61" s="49" t="s">
        <v>115</v>
      </c>
      <c r="V61" s="308" t="s">
        <v>58</v>
      </c>
      <c r="W61" s="3">
        <v>0.57291666666666685</v>
      </c>
      <c r="X61" s="26">
        <v>0.58333333333333337</v>
      </c>
      <c r="Y61" s="350">
        <f t="shared" si="3"/>
        <v>19.999999999999716</v>
      </c>
      <c r="Z61"/>
    </row>
    <row r="62" spans="2:26" x14ac:dyDescent="0.25">
      <c r="B62" s="103" t="s">
        <v>102</v>
      </c>
      <c r="C62" s="263"/>
      <c r="D62" s="263"/>
      <c r="E62" s="263">
        <v>0</v>
      </c>
      <c r="F62" s="5" t="str">
        <f t="shared" ref="F62:F78" si="12">IF(E62&lt;&gt;0,D61,"")</f>
        <v/>
      </c>
      <c r="G62" s="31" t="str">
        <f t="shared" ref="G62:G78" si="13">IF(E62&lt;&gt;0,C62,"")</f>
        <v/>
      </c>
      <c r="H62" s="299" t="s">
        <v>50</v>
      </c>
      <c r="J62" s="49" t="str">
        <f t="array" ref="J62">IF(RIGHT(INDEX($B$2:$B$317,MATCH(M62&amp;K62,$H$2:$H$317&amp;$F$2:$F$317,0)),1)="C","Central","G. Osório")</f>
        <v>Central</v>
      </c>
      <c r="K62" s="3">
        <v>0.43750000000000017</v>
      </c>
      <c r="L62" s="26">
        <v>0.44791666666666691</v>
      </c>
      <c r="M62" s="304" t="s">
        <v>54</v>
      </c>
      <c r="O62" s="49" t="s">
        <v>114</v>
      </c>
      <c r="P62" s="300" t="s">
        <v>51</v>
      </c>
      <c r="Q62" s="3">
        <v>0.59722222222222232</v>
      </c>
      <c r="R62" s="26">
        <v>0.60763888888888884</v>
      </c>
      <c r="S62" s="350">
        <f t="shared" si="8"/>
        <v>19.999999999999716</v>
      </c>
      <c r="T62"/>
      <c r="U62" s="49" t="s">
        <v>115</v>
      </c>
      <c r="V62" s="301" t="s">
        <v>52</v>
      </c>
      <c r="W62" s="3">
        <v>0.57638888888888906</v>
      </c>
      <c r="X62" s="26">
        <v>0.58680555555555558</v>
      </c>
      <c r="Y62" s="350">
        <f t="shared" si="3"/>
        <v>19.999999999999716</v>
      </c>
      <c r="Z62"/>
    </row>
    <row r="63" spans="2:26" x14ac:dyDescent="0.25">
      <c r="B63" s="61" t="s">
        <v>43</v>
      </c>
      <c r="C63" s="3">
        <v>0.21180555555555552</v>
      </c>
      <c r="D63" s="3">
        <v>0.23263888888888887</v>
      </c>
      <c r="E63" s="241">
        <v>0</v>
      </c>
      <c r="F63" s="3" t="str">
        <f t="shared" si="12"/>
        <v/>
      </c>
      <c r="G63" s="26" t="str">
        <f t="shared" si="13"/>
        <v/>
      </c>
      <c r="H63" s="299" t="s">
        <v>50</v>
      </c>
      <c r="J63" s="49" t="str">
        <f t="array" ref="J63">IF(RIGHT(INDEX($B$2:$B$317,MATCH(M63&amp;K63,$H$2:$H$317&amp;$F$2:$F$317,0)),1)="C","Central","G. Osório")</f>
        <v>G. Osório</v>
      </c>
      <c r="K63" s="3">
        <v>0.43750000000000017</v>
      </c>
      <c r="L63" s="26">
        <v>0.44791666666666691</v>
      </c>
      <c r="M63" s="309" t="s">
        <v>59</v>
      </c>
      <c r="O63" s="49" t="s">
        <v>114</v>
      </c>
      <c r="P63" s="304" t="s">
        <v>54</v>
      </c>
      <c r="Q63" s="3">
        <v>0.60416666666666674</v>
      </c>
      <c r="R63" s="26">
        <v>0.61458333333333326</v>
      </c>
      <c r="S63" s="350">
        <f t="shared" si="8"/>
        <v>19.999999999999716</v>
      </c>
      <c r="T63"/>
      <c r="U63" s="49" t="s">
        <v>115</v>
      </c>
      <c r="V63" s="305" t="s">
        <v>55</v>
      </c>
      <c r="W63" s="3">
        <v>0.58333333333333348</v>
      </c>
      <c r="X63" s="26">
        <v>0.59375</v>
      </c>
      <c r="Y63" s="350">
        <f t="shared" si="3"/>
        <v>19.999999999999716</v>
      </c>
      <c r="Z63"/>
    </row>
    <row r="64" spans="2:26" x14ac:dyDescent="0.25">
      <c r="B64" s="61" t="s">
        <v>42</v>
      </c>
      <c r="C64" s="3">
        <v>0.2430555555555555</v>
      </c>
      <c r="D64" s="3">
        <v>0.28472222222222215</v>
      </c>
      <c r="E64" s="241">
        <f>(C64-D63)*24*60</f>
        <v>14.999999999999947</v>
      </c>
      <c r="F64" s="3">
        <f t="shared" si="12"/>
        <v>0.23263888888888887</v>
      </c>
      <c r="G64" s="26">
        <f t="shared" si="13"/>
        <v>0.2430555555555555</v>
      </c>
      <c r="H64" s="299" t="s">
        <v>50</v>
      </c>
      <c r="J64" s="49" t="str">
        <f t="array" ref="J64">IF(RIGHT(INDEX($B$2:$B$317,MATCH(M64&amp;K64,$H$2:$H$317&amp;$F$2:$F$317,0)),1)="C","Central","G. Osório")</f>
        <v>G. Osório</v>
      </c>
      <c r="K64" s="3">
        <v>0.44097222222222243</v>
      </c>
      <c r="L64" s="26">
        <v>0.45138888888888917</v>
      </c>
      <c r="M64" s="296" t="s">
        <v>41</v>
      </c>
      <c r="O64" s="49" t="s">
        <v>114</v>
      </c>
      <c r="P64" s="297" t="s">
        <v>45</v>
      </c>
      <c r="Q64" s="3">
        <v>0.60763888888888895</v>
      </c>
      <c r="R64" s="26">
        <v>0.61805555555555547</v>
      </c>
      <c r="S64" s="350">
        <f t="shared" si="8"/>
        <v>19.999999999999716</v>
      </c>
      <c r="T64"/>
      <c r="U64" s="49" t="s">
        <v>115</v>
      </c>
      <c r="V64" s="302" t="s">
        <v>63</v>
      </c>
      <c r="W64" s="3">
        <v>0.58680555555555569</v>
      </c>
      <c r="X64" s="26">
        <v>0.59722222222222221</v>
      </c>
      <c r="Y64" s="350">
        <f t="shared" si="3"/>
        <v>19.999999999999716</v>
      </c>
      <c r="Z64"/>
    </row>
    <row r="65" spans="2:26" x14ac:dyDescent="0.25">
      <c r="B65" s="61" t="s">
        <v>43</v>
      </c>
      <c r="C65" s="3">
        <v>0.2951388888888889</v>
      </c>
      <c r="D65" s="3">
        <v>0.31597222222222221</v>
      </c>
      <c r="E65" s="241">
        <f>(C65-D64)*24*60</f>
        <v>15.000000000000107</v>
      </c>
      <c r="F65" s="3">
        <f t="shared" si="12"/>
        <v>0.28472222222222215</v>
      </c>
      <c r="G65" s="26">
        <f t="shared" si="13"/>
        <v>0.2951388888888889</v>
      </c>
      <c r="H65" s="299" t="s">
        <v>50</v>
      </c>
      <c r="J65" s="49" t="str">
        <f t="array" ref="J65">IF(RIGHT(INDEX($B$2:$B$317,MATCH(M65&amp;K65,$H$2:$H$317&amp;$F$2:$F$317,0)),1)="C","Central","G. Osório")</f>
        <v>Central</v>
      </c>
      <c r="K65" s="3">
        <v>0.44097222222222243</v>
      </c>
      <c r="L65" s="26">
        <v>0.45138888888888917</v>
      </c>
      <c r="M65" s="297" t="s">
        <v>45</v>
      </c>
      <c r="O65" s="49" t="s">
        <v>114</v>
      </c>
      <c r="P65" s="306" t="s">
        <v>56</v>
      </c>
      <c r="Q65" s="3">
        <v>0.61458333333333337</v>
      </c>
      <c r="R65" s="26">
        <v>0.62499999999999989</v>
      </c>
      <c r="S65" s="350">
        <f t="shared" si="8"/>
        <v>19.999999999999716</v>
      </c>
      <c r="T65"/>
      <c r="U65" s="49" t="s">
        <v>115</v>
      </c>
      <c r="V65" s="307" t="s">
        <v>57</v>
      </c>
      <c r="W65" s="3">
        <v>0.59375000000000011</v>
      </c>
      <c r="X65" s="26">
        <v>0.60416666666666663</v>
      </c>
      <c r="Y65" s="350">
        <f t="shared" si="3"/>
        <v>19.999999999999716</v>
      </c>
      <c r="Z65"/>
    </row>
    <row r="66" spans="2:26" x14ac:dyDescent="0.25">
      <c r="B66" s="61" t="s">
        <v>42</v>
      </c>
      <c r="C66" s="3">
        <v>0.32638888888888895</v>
      </c>
      <c r="D66" s="3">
        <v>0.36805555555555564</v>
      </c>
      <c r="E66" s="241">
        <f t="shared" ref="E66:E77" si="14">(C66-D65)*24*60</f>
        <v>15.000000000000107</v>
      </c>
      <c r="F66" s="3">
        <f t="shared" si="12"/>
        <v>0.31597222222222221</v>
      </c>
      <c r="G66" s="26">
        <f t="shared" si="13"/>
        <v>0.32638888888888895</v>
      </c>
      <c r="H66" s="299" t="s">
        <v>50</v>
      </c>
      <c r="I66"/>
      <c r="J66" s="49" t="str">
        <f t="array" ref="J66">IF(RIGHT(INDEX($B$2:$B$317,MATCH(M66&amp;K66,$H$2:$H$317&amp;$F$2:$F$317,0)),1)="C","Central","G. Osório")</f>
        <v>Central</v>
      </c>
      <c r="K66" s="3">
        <v>0.44791666666666685</v>
      </c>
      <c r="L66" s="26">
        <v>0.45833333333333359</v>
      </c>
      <c r="M66" s="306" t="s">
        <v>56</v>
      </c>
      <c r="N66"/>
      <c r="O66" s="49" t="s">
        <v>114</v>
      </c>
      <c r="P66" s="299" t="s">
        <v>50</v>
      </c>
      <c r="Q66" s="3">
        <v>0.61805555555555558</v>
      </c>
      <c r="R66" s="26">
        <v>0.6284722222222221</v>
      </c>
      <c r="S66" s="350">
        <f t="shared" si="8"/>
        <v>19.999999999999716</v>
      </c>
      <c r="T66"/>
      <c r="U66" s="49" t="s">
        <v>115</v>
      </c>
      <c r="V66" s="303" t="s">
        <v>53</v>
      </c>
      <c r="W66" s="3">
        <v>0.59722222222222232</v>
      </c>
      <c r="X66" s="26">
        <v>0.60763888888888884</v>
      </c>
      <c r="Y66" s="350">
        <f t="shared" si="3"/>
        <v>19.999999999999716</v>
      </c>
      <c r="Z66"/>
    </row>
    <row r="67" spans="2:26" x14ac:dyDescent="0.25">
      <c r="B67" s="61" t="s">
        <v>43</v>
      </c>
      <c r="C67" s="3">
        <v>0.37847222222222238</v>
      </c>
      <c r="D67" s="3">
        <v>0.39930555555555569</v>
      </c>
      <c r="E67" s="241">
        <f t="shared" si="14"/>
        <v>15.000000000000107</v>
      </c>
      <c r="F67" s="3">
        <f t="shared" si="12"/>
        <v>0.36805555555555564</v>
      </c>
      <c r="G67" s="26">
        <f t="shared" si="13"/>
        <v>0.37847222222222238</v>
      </c>
      <c r="H67" s="299" t="s">
        <v>50</v>
      </c>
      <c r="I67"/>
      <c r="J67" s="49" t="str">
        <f t="array" ref="J67">IF(RIGHT(INDEX($B$2:$B$317,MATCH(M67&amp;K67,$H$2:$H$317&amp;$F$2:$F$317,0)),1)="C","Central","G. Osório")</f>
        <v>G. Osório</v>
      </c>
      <c r="K67" s="3">
        <v>0.44791666666666685</v>
      </c>
      <c r="L67" s="26">
        <v>0.45833333333333359</v>
      </c>
      <c r="M67" s="310" t="s">
        <v>60</v>
      </c>
      <c r="N67"/>
      <c r="O67" s="49" t="s">
        <v>114</v>
      </c>
      <c r="P67" s="308" t="s">
        <v>58</v>
      </c>
      <c r="Q67" s="3">
        <v>0.625</v>
      </c>
      <c r="R67" s="26">
        <v>0.63541666666666652</v>
      </c>
      <c r="S67" s="350">
        <f t="shared" si="8"/>
        <v>19.999999999999716</v>
      </c>
      <c r="T67"/>
      <c r="U67" s="49" t="s">
        <v>115</v>
      </c>
      <c r="V67" s="309" t="s">
        <v>59</v>
      </c>
      <c r="W67" s="3">
        <v>0.60416666666666674</v>
      </c>
      <c r="X67" s="26">
        <v>0.61458333333333326</v>
      </c>
      <c r="Y67" s="350">
        <f t="shared" si="3"/>
        <v>19.999999999999716</v>
      </c>
      <c r="Z67"/>
    </row>
    <row r="68" spans="2:26" x14ac:dyDescent="0.25">
      <c r="B68" s="61" t="s">
        <v>42</v>
      </c>
      <c r="C68" s="3">
        <v>0.40972222222222243</v>
      </c>
      <c r="D68" s="3">
        <v>0.45138888888888912</v>
      </c>
      <c r="E68" s="241">
        <f t="shared" si="14"/>
        <v>15.000000000000107</v>
      </c>
      <c r="F68" s="3">
        <f t="shared" si="12"/>
        <v>0.39930555555555569</v>
      </c>
      <c r="G68" s="26">
        <f t="shared" si="13"/>
        <v>0.40972222222222243</v>
      </c>
      <c r="H68" s="299" t="s">
        <v>50</v>
      </c>
      <c r="I68"/>
      <c r="J68" s="49" t="str">
        <f t="array" ref="J68">IF(RIGHT(INDEX($B$2:$B$317,MATCH(M68&amp;K68,$H$2:$H$317&amp;$F$2:$F$317,0)),1)="C","Central","G. Osório")</f>
        <v>G. Osório</v>
      </c>
      <c r="K68" s="3">
        <v>0.45138888888888912</v>
      </c>
      <c r="L68" s="26">
        <v>0.46180555555555586</v>
      </c>
      <c r="M68" s="298" t="s">
        <v>49</v>
      </c>
      <c r="N68"/>
      <c r="O68" s="49" t="s">
        <v>114</v>
      </c>
      <c r="P68" s="301" t="s">
        <v>52</v>
      </c>
      <c r="Q68" s="3">
        <v>0.62847222222222221</v>
      </c>
      <c r="R68" s="26">
        <v>0.63888888888888873</v>
      </c>
      <c r="S68" s="350">
        <f t="shared" ref="S68:S99" si="15">((R68-Q68)*24)*80</f>
        <v>19.999999999999716</v>
      </c>
      <c r="T68"/>
      <c r="U68" s="49" t="s">
        <v>115</v>
      </c>
      <c r="V68" s="296" t="s">
        <v>41</v>
      </c>
      <c r="W68" s="3">
        <v>0.60763888888888895</v>
      </c>
      <c r="X68" s="26">
        <v>0.61805555555555547</v>
      </c>
      <c r="Y68" s="350">
        <f t="shared" si="3"/>
        <v>19.999999999999716</v>
      </c>
      <c r="Z68"/>
    </row>
    <row r="69" spans="2:26" x14ac:dyDescent="0.25">
      <c r="B69" s="61" t="s">
        <v>43</v>
      </c>
      <c r="C69" s="3">
        <v>0.46180555555555586</v>
      </c>
      <c r="D69" s="3">
        <v>0.48263888888888917</v>
      </c>
      <c r="E69" s="241">
        <f t="shared" si="14"/>
        <v>15.000000000000107</v>
      </c>
      <c r="F69" s="3">
        <f t="shared" si="12"/>
        <v>0.45138888888888912</v>
      </c>
      <c r="G69" s="26">
        <f t="shared" si="13"/>
        <v>0.46180555555555586</v>
      </c>
      <c r="H69" s="299" t="s">
        <v>50</v>
      </c>
      <c r="I69"/>
      <c r="J69" s="49" t="str">
        <f t="array" ref="J69">IF(RIGHT(INDEX($B$2:$B$317,MATCH(M69&amp;K69,$H$2:$H$317&amp;$F$2:$F$317,0)),1)="C","Central","G. Osório")</f>
        <v>Central</v>
      </c>
      <c r="K69" s="3">
        <v>0.45138888888888912</v>
      </c>
      <c r="L69" s="26">
        <v>0.46180555555555586</v>
      </c>
      <c r="M69" s="299" t="s">
        <v>50</v>
      </c>
      <c r="N69"/>
      <c r="O69" s="49" t="s">
        <v>114</v>
      </c>
      <c r="P69" s="305" t="s">
        <v>55</v>
      </c>
      <c r="Q69" s="3">
        <v>0.63541666666666663</v>
      </c>
      <c r="R69" s="26">
        <v>0.64583333333333315</v>
      </c>
      <c r="S69" s="350">
        <f t="shared" si="15"/>
        <v>19.999999999999716</v>
      </c>
      <c r="T69"/>
      <c r="U69" s="49" t="s">
        <v>115</v>
      </c>
      <c r="V69" s="310" t="s">
        <v>60</v>
      </c>
      <c r="W69" s="3">
        <v>0.61458333333333337</v>
      </c>
      <c r="X69" s="26">
        <v>0.62499999999999989</v>
      </c>
      <c r="Y69" s="350">
        <f t="shared" ref="Y69:Y122" si="16">((X69-W69)*24)*80</f>
        <v>19.999999999999716</v>
      </c>
      <c r="Z69"/>
    </row>
    <row r="70" spans="2:26" x14ac:dyDescent="0.25">
      <c r="B70" s="61" t="s">
        <v>42</v>
      </c>
      <c r="C70" s="3">
        <v>0.49305555555555591</v>
      </c>
      <c r="D70" s="3">
        <v>0.53472222222222254</v>
      </c>
      <c r="E70" s="241">
        <f t="shared" si="14"/>
        <v>15.000000000000107</v>
      </c>
      <c r="F70" s="3">
        <f t="shared" si="12"/>
        <v>0.48263888888888917</v>
      </c>
      <c r="G70" s="26">
        <f t="shared" si="13"/>
        <v>0.49305555555555591</v>
      </c>
      <c r="H70" s="299" t="s">
        <v>50</v>
      </c>
      <c r="I70"/>
      <c r="J70" s="49" t="str">
        <f t="array" ref="J70">IF(RIGHT(INDEX($B$2:$B$317,MATCH(M70&amp;K70,$H$2:$H$317&amp;$F$2:$F$317,0)),1)="C","Central","G. Osório")</f>
        <v>Central</v>
      </c>
      <c r="K70" s="3">
        <v>0.45833333333333354</v>
      </c>
      <c r="L70" s="26">
        <v>0.46875000000000028</v>
      </c>
      <c r="M70" s="308" t="s">
        <v>58</v>
      </c>
      <c r="N70"/>
      <c r="O70" s="49" t="s">
        <v>114</v>
      </c>
      <c r="P70" s="302" t="s">
        <v>63</v>
      </c>
      <c r="Q70" s="3">
        <v>0.63888888888888884</v>
      </c>
      <c r="R70" s="26">
        <v>0.64930555555555536</v>
      </c>
      <c r="S70" s="350">
        <f t="shared" si="15"/>
        <v>19.999999999999716</v>
      </c>
      <c r="T70"/>
      <c r="U70" s="49" t="s">
        <v>115</v>
      </c>
      <c r="V70" s="298" t="s">
        <v>49</v>
      </c>
      <c r="W70" s="3">
        <v>0.61805555555555558</v>
      </c>
      <c r="X70" s="26">
        <v>0.6284722222222221</v>
      </c>
      <c r="Y70" s="350">
        <f t="shared" si="16"/>
        <v>19.999999999999716</v>
      </c>
      <c r="Z70"/>
    </row>
    <row r="71" spans="2:26" x14ac:dyDescent="0.25">
      <c r="B71" s="61" t="s">
        <v>43</v>
      </c>
      <c r="C71" s="3">
        <v>0.54513888888888906</v>
      </c>
      <c r="D71" s="3">
        <v>0.56597222222222243</v>
      </c>
      <c r="E71" s="241">
        <f t="shared" si="14"/>
        <v>14.999999999999787</v>
      </c>
      <c r="F71" s="3">
        <f t="shared" si="12"/>
        <v>0.53472222222222254</v>
      </c>
      <c r="G71" s="26">
        <f t="shared" si="13"/>
        <v>0.54513888888888906</v>
      </c>
      <c r="H71" s="299" t="s">
        <v>50</v>
      </c>
      <c r="I71"/>
      <c r="J71" s="49" t="str">
        <f t="array" ref="J71">IF(RIGHT(INDEX($B$2:$B$317,MATCH(M71&amp;K71,$H$2:$H$317&amp;$F$2:$F$317,0)),1)="C","Central","G. Osório")</f>
        <v>G. Osório</v>
      </c>
      <c r="K71" s="3">
        <v>0.45833333333333354</v>
      </c>
      <c r="L71" s="26">
        <v>0.46875000000000028</v>
      </c>
      <c r="M71" s="311" t="s">
        <v>61</v>
      </c>
      <c r="N71"/>
      <c r="O71" s="49" t="s">
        <v>114</v>
      </c>
      <c r="P71" s="307" t="s">
        <v>57</v>
      </c>
      <c r="Q71" s="3">
        <v>0.64583333333333326</v>
      </c>
      <c r="R71" s="26">
        <v>0.65624999999999978</v>
      </c>
      <c r="S71" s="350">
        <f t="shared" si="15"/>
        <v>19.999999999999716</v>
      </c>
      <c r="T71"/>
      <c r="U71" s="49" t="s">
        <v>115</v>
      </c>
      <c r="V71" s="311" t="s">
        <v>61</v>
      </c>
      <c r="W71" s="3">
        <v>0.625</v>
      </c>
      <c r="X71" s="26">
        <v>0.63541666666666652</v>
      </c>
      <c r="Y71" s="350">
        <f t="shared" si="16"/>
        <v>19.999999999999716</v>
      </c>
      <c r="Z71"/>
    </row>
    <row r="72" spans="2:26" x14ac:dyDescent="0.25">
      <c r="B72" s="61" t="s">
        <v>42</v>
      </c>
      <c r="C72" s="3">
        <v>0.57638888888888895</v>
      </c>
      <c r="D72" s="3">
        <v>0.61805555555555558</v>
      </c>
      <c r="E72" s="241">
        <f t="shared" si="14"/>
        <v>14.999999999999787</v>
      </c>
      <c r="F72" s="3">
        <f t="shared" si="12"/>
        <v>0.56597222222222243</v>
      </c>
      <c r="G72" s="26">
        <f t="shared" si="13"/>
        <v>0.57638888888888895</v>
      </c>
      <c r="H72" s="299" t="s">
        <v>50</v>
      </c>
      <c r="I72"/>
      <c r="J72" s="49" t="str">
        <f t="array" ref="J72">IF(RIGHT(INDEX($B$2:$B$317,MATCH(M72&amp;K72,$H$2:$H$317&amp;$F$2:$F$317,0)),1)="C","Central","G. Osório")</f>
        <v>G. Osório</v>
      </c>
      <c r="K72" s="3">
        <v>0.4618055555555558</v>
      </c>
      <c r="L72" s="26">
        <v>0.47222222222222254</v>
      </c>
      <c r="M72" s="300" t="s">
        <v>51</v>
      </c>
      <c r="N72"/>
      <c r="O72" s="49" t="s">
        <v>114</v>
      </c>
      <c r="P72" s="303" t="s">
        <v>53</v>
      </c>
      <c r="Q72" s="3">
        <v>0.64930555555555547</v>
      </c>
      <c r="R72" s="26">
        <v>0.65972222222222199</v>
      </c>
      <c r="S72" s="350">
        <f t="shared" si="15"/>
        <v>19.999999999999716</v>
      </c>
      <c r="T72"/>
      <c r="U72" s="49" t="s">
        <v>115</v>
      </c>
      <c r="V72" s="300" t="s">
        <v>51</v>
      </c>
      <c r="W72" s="3">
        <v>0.62847222222222221</v>
      </c>
      <c r="X72" s="26">
        <v>0.63888888888888873</v>
      </c>
      <c r="Y72" s="350">
        <f t="shared" si="16"/>
        <v>19.999999999999716</v>
      </c>
      <c r="Z72"/>
    </row>
    <row r="73" spans="2:26" x14ac:dyDescent="0.25">
      <c r="B73" s="61" t="s">
        <v>43</v>
      </c>
      <c r="C73" s="3">
        <v>0.6284722222222221</v>
      </c>
      <c r="D73" s="3">
        <v>0.64930555555555547</v>
      </c>
      <c r="E73" s="241">
        <f t="shared" si="14"/>
        <v>14.999999999999787</v>
      </c>
      <c r="F73" s="3">
        <f t="shared" si="12"/>
        <v>0.61805555555555558</v>
      </c>
      <c r="G73" s="26">
        <f t="shared" si="13"/>
        <v>0.6284722222222221</v>
      </c>
      <c r="H73" s="299" t="s">
        <v>50</v>
      </c>
      <c r="I73"/>
      <c r="J73" s="49" t="str">
        <f t="array" ref="J73">IF(RIGHT(INDEX($B$2:$B$317,MATCH(M73&amp;K73,$H$2:$H$317&amp;$F$2:$F$317,0)),1)="C","Central","G. Osório")</f>
        <v>Central</v>
      </c>
      <c r="K73" s="3">
        <v>0.4618055555555558</v>
      </c>
      <c r="L73" s="26">
        <v>0.47222222222222254</v>
      </c>
      <c r="M73" s="301" t="s">
        <v>52</v>
      </c>
      <c r="N73"/>
      <c r="O73" s="49" t="s">
        <v>114</v>
      </c>
      <c r="P73" s="309" t="s">
        <v>59</v>
      </c>
      <c r="Q73" s="3">
        <v>0.65624999999999989</v>
      </c>
      <c r="R73" s="26">
        <v>0.66666666666666641</v>
      </c>
      <c r="S73" s="350">
        <f t="shared" si="15"/>
        <v>19.999999999999716</v>
      </c>
      <c r="T73"/>
      <c r="U73" s="49" t="s">
        <v>115</v>
      </c>
      <c r="V73" s="304" t="s">
        <v>54</v>
      </c>
      <c r="W73" s="3">
        <v>0.63541666666666663</v>
      </c>
      <c r="X73" s="26">
        <v>0.64583333333333315</v>
      </c>
      <c r="Y73" s="350">
        <f t="shared" si="16"/>
        <v>19.999999999999716</v>
      </c>
      <c r="Z73"/>
    </row>
    <row r="74" spans="2:26" x14ac:dyDescent="0.25">
      <c r="B74" s="61" t="s">
        <v>42</v>
      </c>
      <c r="C74" s="3">
        <v>0.65972222222222199</v>
      </c>
      <c r="D74" s="3">
        <v>0.70138888888888862</v>
      </c>
      <c r="E74" s="241">
        <f t="shared" si="14"/>
        <v>14.999999999999787</v>
      </c>
      <c r="F74" s="3">
        <f t="shared" si="12"/>
        <v>0.64930555555555547</v>
      </c>
      <c r="G74" s="26">
        <f t="shared" si="13"/>
        <v>0.65972222222222199</v>
      </c>
      <c r="H74" s="299" t="s">
        <v>50</v>
      </c>
      <c r="I74"/>
      <c r="J74" s="49" t="str">
        <f t="array" ref="J74">IF(RIGHT(INDEX($B$2:$B$317,MATCH(M74&amp;K74,$H$2:$H$317&amp;$F$2:$F$317,0)),1)="C","Central","G. Osório")</f>
        <v>G. Osório</v>
      </c>
      <c r="K74" s="3">
        <v>0.46875000000000022</v>
      </c>
      <c r="L74" s="26">
        <v>0.47916666666666696</v>
      </c>
      <c r="M74" s="304" t="s">
        <v>54</v>
      </c>
      <c r="N74"/>
      <c r="O74" s="49" t="s">
        <v>114</v>
      </c>
      <c r="P74" s="296" t="s">
        <v>41</v>
      </c>
      <c r="Q74" s="3">
        <v>0.6597222222222221</v>
      </c>
      <c r="R74" s="26">
        <v>0.67013888888888862</v>
      </c>
      <c r="S74" s="350">
        <f t="shared" si="15"/>
        <v>19.999999999999716</v>
      </c>
      <c r="T74"/>
      <c r="U74" s="49" t="s">
        <v>115</v>
      </c>
      <c r="V74" s="297" t="s">
        <v>45</v>
      </c>
      <c r="W74" s="3">
        <v>0.63888888888888884</v>
      </c>
      <c r="X74" s="26">
        <v>0.64930555555555536</v>
      </c>
      <c r="Y74" s="350">
        <f t="shared" si="16"/>
        <v>19.999999999999716</v>
      </c>
      <c r="Z74"/>
    </row>
    <row r="75" spans="2:26" x14ac:dyDescent="0.25">
      <c r="B75" s="61" t="s">
        <v>43</v>
      </c>
      <c r="C75" s="3">
        <v>0.71180555555555514</v>
      </c>
      <c r="D75" s="3">
        <v>0.73263888888888851</v>
      </c>
      <c r="E75" s="241">
        <f t="shared" si="14"/>
        <v>14.999999999999787</v>
      </c>
      <c r="F75" s="3">
        <f t="shared" si="12"/>
        <v>0.70138888888888862</v>
      </c>
      <c r="G75" s="26">
        <f t="shared" si="13"/>
        <v>0.71180555555555514</v>
      </c>
      <c r="H75" s="299" t="s">
        <v>50</v>
      </c>
      <c r="I75"/>
      <c r="J75" s="49" t="str">
        <f t="array" ref="J75">IF(RIGHT(INDEX($B$2:$B$317,MATCH(M75&amp;K75,$H$2:$H$317&amp;$F$2:$F$317,0)),1)="C","Central","G. Osório")</f>
        <v>Central</v>
      </c>
      <c r="K75" s="3">
        <v>0.46875000000000022</v>
      </c>
      <c r="L75" s="26">
        <v>0.47916666666666696</v>
      </c>
      <c r="M75" s="305" t="s">
        <v>55</v>
      </c>
      <c r="N75"/>
      <c r="O75" s="49" t="s">
        <v>114</v>
      </c>
      <c r="P75" s="310" t="s">
        <v>60</v>
      </c>
      <c r="Q75" s="3">
        <v>0.66666666666666652</v>
      </c>
      <c r="R75" s="26">
        <v>0.67708333333333304</v>
      </c>
      <c r="S75" s="350">
        <f t="shared" si="15"/>
        <v>19.999999999999716</v>
      </c>
      <c r="T75"/>
      <c r="U75" s="49" t="s">
        <v>115</v>
      </c>
      <c r="V75" s="306" t="s">
        <v>56</v>
      </c>
      <c r="W75" s="3">
        <v>0.64583333333333326</v>
      </c>
      <c r="X75" s="26">
        <v>0.65624999999999978</v>
      </c>
      <c r="Y75" s="350">
        <f t="shared" si="16"/>
        <v>19.999999999999716</v>
      </c>
      <c r="Z75"/>
    </row>
    <row r="76" spans="2:26" x14ac:dyDescent="0.25">
      <c r="B76" s="61" t="s">
        <v>42</v>
      </c>
      <c r="C76" s="3">
        <v>0.74305555555555503</v>
      </c>
      <c r="D76" s="3">
        <v>0.78472222222222165</v>
      </c>
      <c r="E76" s="241">
        <f t="shared" si="14"/>
        <v>14.999999999999787</v>
      </c>
      <c r="F76" s="3">
        <f t="shared" si="12"/>
        <v>0.73263888888888851</v>
      </c>
      <c r="G76" s="26">
        <f t="shared" si="13"/>
        <v>0.74305555555555503</v>
      </c>
      <c r="H76" s="299" t="s">
        <v>50</v>
      </c>
      <c r="I76"/>
      <c r="J76" s="49" t="str">
        <f t="array" ref="J76">IF(RIGHT(INDEX($B$2:$B$317,MATCH(M76&amp;K76,$H$2:$H$317&amp;$F$2:$F$317,0)),1)="C","Central","G. Osório")</f>
        <v>G. Osório</v>
      </c>
      <c r="K76" s="3">
        <v>0.47222222222222249</v>
      </c>
      <c r="L76" s="26">
        <v>0.48263888888888923</v>
      </c>
      <c r="M76" s="297" t="s">
        <v>45</v>
      </c>
      <c r="N76"/>
      <c r="O76" s="49" t="s">
        <v>114</v>
      </c>
      <c r="P76" s="298" t="s">
        <v>49</v>
      </c>
      <c r="Q76" s="3">
        <v>0.67013888888888873</v>
      </c>
      <c r="R76" s="26">
        <v>0.68055555555555525</v>
      </c>
      <c r="S76" s="350">
        <f t="shared" si="15"/>
        <v>19.999999999999716</v>
      </c>
      <c r="T76"/>
      <c r="U76" s="49" t="s">
        <v>115</v>
      </c>
      <c r="V76" s="299" t="s">
        <v>50</v>
      </c>
      <c r="W76" s="3">
        <v>0.64930555555555547</v>
      </c>
      <c r="X76" s="26">
        <v>0.65972222222222199</v>
      </c>
      <c r="Y76" s="350">
        <f t="shared" si="16"/>
        <v>19.999999999999716</v>
      </c>
      <c r="Z76"/>
    </row>
    <row r="77" spans="2:26" x14ac:dyDescent="0.25">
      <c r="B77" s="61" t="s">
        <v>43</v>
      </c>
      <c r="C77" s="3">
        <v>0.79513888888888817</v>
      </c>
      <c r="D77" s="3">
        <v>0.81597222222222154</v>
      </c>
      <c r="E77" s="241">
        <f t="shared" si="14"/>
        <v>14.999999999999787</v>
      </c>
      <c r="F77" s="3">
        <f t="shared" si="12"/>
        <v>0.78472222222222165</v>
      </c>
      <c r="G77" s="26">
        <f t="shared" si="13"/>
        <v>0.79513888888888817</v>
      </c>
      <c r="H77" s="299" t="s">
        <v>50</v>
      </c>
      <c r="I77"/>
      <c r="J77" s="49" t="str">
        <f t="array" ref="J77">IF(RIGHT(INDEX($B$2:$B$317,MATCH(M77&amp;K77,$H$2:$H$317&amp;$F$2:$F$317,0)),1)="C","Central","G. Osório")</f>
        <v>Central</v>
      </c>
      <c r="K77" s="3">
        <v>0.47222222222222249</v>
      </c>
      <c r="L77" s="26">
        <v>0.48263888888888923</v>
      </c>
      <c r="M77" s="302" t="s">
        <v>63</v>
      </c>
      <c r="N77"/>
      <c r="O77" s="49" t="s">
        <v>114</v>
      </c>
      <c r="P77" s="311" t="s">
        <v>61</v>
      </c>
      <c r="Q77" s="3">
        <v>0.67708333333333315</v>
      </c>
      <c r="R77" s="26">
        <v>0.68749999999999967</v>
      </c>
      <c r="S77" s="350">
        <f t="shared" si="15"/>
        <v>19.999999999999716</v>
      </c>
      <c r="T77"/>
      <c r="U77" s="49" t="s">
        <v>115</v>
      </c>
      <c r="V77" s="308" t="s">
        <v>58</v>
      </c>
      <c r="W77" s="3">
        <v>0.65624999999999989</v>
      </c>
      <c r="X77" s="26">
        <v>0.66666666666666641</v>
      </c>
      <c r="Y77" s="350">
        <f t="shared" si="16"/>
        <v>19.999999999999716</v>
      </c>
      <c r="Z77"/>
    </row>
    <row r="78" spans="2:26" ht="15.75" thickBot="1" x14ac:dyDescent="0.3">
      <c r="B78" s="64" t="s">
        <v>102</v>
      </c>
      <c r="C78" s="70"/>
      <c r="D78" s="70"/>
      <c r="E78" s="65">
        <v>0</v>
      </c>
      <c r="F78" s="6" t="str">
        <f t="shared" si="12"/>
        <v/>
      </c>
      <c r="G78" s="128" t="str">
        <f t="shared" si="13"/>
        <v/>
      </c>
      <c r="H78" s="299" t="s">
        <v>50</v>
      </c>
      <c r="I78"/>
      <c r="J78" s="49" t="str">
        <f t="array" ref="J78">IF(RIGHT(INDEX($B$2:$B$317,MATCH(M78&amp;K78,$H$2:$H$317&amp;$F$2:$F$317,0)),1)="C","Central","G. Osório")</f>
        <v>G. Osório</v>
      </c>
      <c r="K78" s="3">
        <v>0.47916666666666691</v>
      </c>
      <c r="L78" s="26">
        <v>0.48958333333333365</v>
      </c>
      <c r="M78" s="306" t="s">
        <v>56</v>
      </c>
      <c r="N78"/>
      <c r="O78" s="49" t="s">
        <v>114</v>
      </c>
      <c r="P78" s="300" t="s">
        <v>51</v>
      </c>
      <c r="Q78" s="3">
        <v>0.68055555555555536</v>
      </c>
      <c r="R78" s="26">
        <v>0.69097222222222188</v>
      </c>
      <c r="S78" s="350">
        <f t="shared" si="15"/>
        <v>19.999999999999716</v>
      </c>
      <c r="T78"/>
      <c r="U78" s="49" t="s">
        <v>115</v>
      </c>
      <c r="V78" s="301" t="s">
        <v>52</v>
      </c>
      <c r="W78" s="3">
        <v>0.6597222222222221</v>
      </c>
      <c r="X78" s="26">
        <v>0.67013888888888862</v>
      </c>
      <c r="Y78" s="350">
        <f t="shared" si="16"/>
        <v>19.999999999999716</v>
      </c>
      <c r="Z78"/>
    </row>
    <row r="79" spans="2:26" ht="15.75" thickBot="1" x14ac:dyDescent="0.3">
      <c r="B79" s="338" t="s">
        <v>51</v>
      </c>
      <c r="C79" s="339"/>
      <c r="D79" s="339"/>
      <c r="E79" s="339"/>
      <c r="F79" s="339"/>
      <c r="G79" s="339"/>
      <c r="H79" s="300" t="s">
        <v>51</v>
      </c>
      <c r="J79" s="49" t="str">
        <f t="array" ref="J79">IF(RIGHT(INDEX($B$2:$B$317,MATCH(M79&amp;K79,$H$2:$H$317&amp;$F$2:$F$317,0)),1)="C","Central","G. Osório")</f>
        <v>Central</v>
      </c>
      <c r="K79" s="3">
        <v>0.47916666666666691</v>
      </c>
      <c r="L79" s="26">
        <v>0.48958333333333365</v>
      </c>
      <c r="M79" s="307" t="s">
        <v>57</v>
      </c>
      <c r="O79" s="49" t="s">
        <v>114</v>
      </c>
      <c r="P79" s="304" t="s">
        <v>54</v>
      </c>
      <c r="Q79" s="3">
        <v>0.68749999999999978</v>
      </c>
      <c r="R79" s="26">
        <v>0.6979166666666663</v>
      </c>
      <c r="S79" s="350">
        <f t="shared" si="15"/>
        <v>19.999999999999716</v>
      </c>
      <c r="U79" s="49" t="s">
        <v>115</v>
      </c>
      <c r="V79" s="305" t="s">
        <v>55</v>
      </c>
      <c r="W79" s="3">
        <v>0.66666666666666652</v>
      </c>
      <c r="X79" s="26">
        <v>0.67708333333333304</v>
      </c>
      <c r="Y79" s="350">
        <f t="shared" si="16"/>
        <v>19.999999999999716</v>
      </c>
      <c r="Z79"/>
    </row>
    <row r="80" spans="2:26" ht="36.75" thickBot="1" x14ac:dyDescent="0.3">
      <c r="B80" s="255" t="s">
        <v>47</v>
      </c>
      <c r="C80" s="256" t="s">
        <v>44</v>
      </c>
      <c r="D80" s="256" t="s">
        <v>46</v>
      </c>
      <c r="E80" s="257" t="s">
        <v>105</v>
      </c>
      <c r="F80" s="257" t="s">
        <v>110</v>
      </c>
      <c r="G80" s="293" t="s">
        <v>111</v>
      </c>
      <c r="H80" s="300" t="s">
        <v>51</v>
      </c>
      <c r="J80" s="49" t="str">
        <f t="array" ref="J80">IF(RIGHT(INDEX($B$2:$B$317,MATCH(M80&amp;K80,$H$2:$H$317&amp;$F$2:$F$317,0)),1)="C","Central","G. Osório")</f>
        <v>G. Osório</v>
      </c>
      <c r="K80" s="3">
        <v>0.48263888888888917</v>
      </c>
      <c r="L80" s="26">
        <v>0.49305555555555591</v>
      </c>
      <c r="M80" s="299" t="s">
        <v>50</v>
      </c>
      <c r="O80" s="49" t="s">
        <v>114</v>
      </c>
      <c r="P80" s="297" t="s">
        <v>45</v>
      </c>
      <c r="Q80" s="3">
        <v>0.69097222222222199</v>
      </c>
      <c r="R80" s="26">
        <v>0.70138888888888851</v>
      </c>
      <c r="S80" s="350">
        <f t="shared" si="15"/>
        <v>19.999999999999716</v>
      </c>
      <c r="U80" s="49" t="s">
        <v>115</v>
      </c>
      <c r="V80" s="302" t="s">
        <v>63</v>
      </c>
      <c r="W80" s="3">
        <v>0.67013888888888873</v>
      </c>
      <c r="X80" s="26">
        <v>0.68055555555555525</v>
      </c>
      <c r="Y80" s="350">
        <f t="shared" si="16"/>
        <v>19.999999999999716</v>
      </c>
      <c r="Z80"/>
    </row>
    <row r="81" spans="2:26" x14ac:dyDescent="0.25">
      <c r="B81" s="103" t="s">
        <v>102</v>
      </c>
      <c r="C81" s="269"/>
      <c r="D81" s="269"/>
      <c r="E81" s="263">
        <v>0</v>
      </c>
      <c r="F81" s="5" t="str">
        <f t="shared" ref="F81:F97" si="17">IF(E81&lt;&gt;0,D80,"")</f>
        <v/>
      </c>
      <c r="G81" s="31" t="str">
        <f t="shared" ref="G81:G97" si="18">IF(E81&lt;&gt;0,C81,"")</f>
        <v/>
      </c>
      <c r="H81" s="300" t="s">
        <v>51</v>
      </c>
      <c r="J81" s="49" t="str">
        <f t="array" ref="J81">IF(RIGHT(INDEX($B$2:$B$317,MATCH(M81&amp;K81,$H$2:$H$317&amp;$F$2:$F$317,0)),1)="C","Central","G. Osório")</f>
        <v>Central</v>
      </c>
      <c r="K81" s="3">
        <v>0.48263888888888917</v>
      </c>
      <c r="L81" s="26">
        <v>0.49305555555555591</v>
      </c>
      <c r="M81" s="303" t="s">
        <v>53</v>
      </c>
      <c r="O81" s="49" t="s">
        <v>114</v>
      </c>
      <c r="P81" s="306" t="s">
        <v>56</v>
      </c>
      <c r="Q81" s="3">
        <v>0.69791666666666641</v>
      </c>
      <c r="R81" s="26">
        <v>0.70833333333333293</v>
      </c>
      <c r="S81" s="350">
        <f t="shared" si="15"/>
        <v>19.999999999999716</v>
      </c>
      <c r="U81" s="49" t="s">
        <v>115</v>
      </c>
      <c r="V81" s="307" t="s">
        <v>57</v>
      </c>
      <c r="W81" s="3">
        <v>0.67708333333333315</v>
      </c>
      <c r="X81" s="26">
        <v>0.68749999999999967</v>
      </c>
      <c r="Y81" s="350">
        <f t="shared" si="16"/>
        <v>19.999999999999716</v>
      </c>
      <c r="Z81"/>
    </row>
    <row r="82" spans="2:26" x14ac:dyDescent="0.25">
      <c r="B82" s="61" t="s">
        <v>42</v>
      </c>
      <c r="C82" s="81">
        <v>0.22222222222222218</v>
      </c>
      <c r="D82" s="3">
        <v>0.26388888888888884</v>
      </c>
      <c r="E82" s="241">
        <v>0</v>
      </c>
      <c r="F82" s="3" t="str">
        <f t="shared" si="17"/>
        <v/>
      </c>
      <c r="G82" s="26" t="str">
        <f t="shared" si="18"/>
        <v/>
      </c>
      <c r="H82" s="300" t="s">
        <v>51</v>
      </c>
      <c r="J82" s="49" t="str">
        <f t="array" ref="J82">IF(RIGHT(INDEX($B$2:$B$317,MATCH(M82&amp;K82,$H$2:$H$317&amp;$F$2:$F$317,0)),1)="C","Central","G. Osório")</f>
        <v>G. Osório</v>
      </c>
      <c r="K82" s="3">
        <v>0.48958333333333359</v>
      </c>
      <c r="L82" s="26">
        <v>0.50000000000000033</v>
      </c>
      <c r="M82" s="308" t="s">
        <v>58</v>
      </c>
      <c r="O82" s="49" t="s">
        <v>114</v>
      </c>
      <c r="P82" s="299" t="s">
        <v>50</v>
      </c>
      <c r="Q82" s="3">
        <v>0.70138888888888862</v>
      </c>
      <c r="R82" s="26">
        <v>0.71180555555555514</v>
      </c>
      <c r="S82" s="350">
        <f t="shared" si="15"/>
        <v>19.999999999999716</v>
      </c>
      <c r="U82" s="49" t="s">
        <v>115</v>
      </c>
      <c r="V82" s="303" t="s">
        <v>53</v>
      </c>
      <c r="W82" s="3">
        <v>0.68055555555555536</v>
      </c>
      <c r="X82" s="26">
        <v>0.69097222222222188</v>
      </c>
      <c r="Y82" s="350">
        <f t="shared" si="16"/>
        <v>19.999999999999716</v>
      </c>
      <c r="Z82"/>
    </row>
    <row r="83" spans="2:26" x14ac:dyDescent="0.25">
      <c r="B83" s="61" t="s">
        <v>43</v>
      </c>
      <c r="C83" s="81">
        <v>0.27430555555555552</v>
      </c>
      <c r="D83" s="3">
        <v>0.29513888888888884</v>
      </c>
      <c r="E83" s="241">
        <f>(C83-D82)*24*60</f>
        <v>15.000000000000027</v>
      </c>
      <c r="F83" s="3">
        <f t="shared" si="17"/>
        <v>0.26388888888888884</v>
      </c>
      <c r="G83" s="26">
        <f t="shared" si="18"/>
        <v>0.27430555555555552</v>
      </c>
      <c r="H83" s="300" t="s">
        <v>51</v>
      </c>
      <c r="J83" s="49" t="str">
        <f t="array" ref="J83">IF(RIGHT(INDEX($B$2:$B$317,MATCH(M83&amp;K83,$H$2:$H$317&amp;$F$2:$F$317,0)),1)="C","Central","G. Osório")</f>
        <v>Central</v>
      </c>
      <c r="K83" s="3">
        <v>0.48958333333333359</v>
      </c>
      <c r="L83" s="26">
        <v>0.50000000000000033</v>
      </c>
      <c r="M83" s="309" t="s">
        <v>59</v>
      </c>
      <c r="O83" s="49" t="s">
        <v>114</v>
      </c>
      <c r="P83" s="308" t="s">
        <v>58</v>
      </c>
      <c r="Q83" s="3">
        <v>0.70833333333333304</v>
      </c>
      <c r="R83" s="26">
        <v>0.71874999999999956</v>
      </c>
      <c r="S83" s="350">
        <f t="shared" si="15"/>
        <v>19.999999999999716</v>
      </c>
      <c r="U83" s="49" t="s">
        <v>115</v>
      </c>
      <c r="V83" s="309" t="s">
        <v>59</v>
      </c>
      <c r="W83" s="3">
        <v>0.68749999999999978</v>
      </c>
      <c r="X83" s="26">
        <v>0.6979166666666663</v>
      </c>
      <c r="Y83" s="350">
        <f t="shared" si="16"/>
        <v>19.999999999999716</v>
      </c>
      <c r="Z83"/>
    </row>
    <row r="84" spans="2:26" x14ac:dyDescent="0.25">
      <c r="B84" s="61" t="s">
        <v>42</v>
      </c>
      <c r="C84" s="81">
        <v>0.30555555555555558</v>
      </c>
      <c r="D84" s="3">
        <v>0.34722222222222227</v>
      </c>
      <c r="E84" s="241">
        <f>(C84-D83)*24*60</f>
        <v>15.000000000000107</v>
      </c>
      <c r="F84" s="3">
        <f t="shared" si="17"/>
        <v>0.29513888888888884</v>
      </c>
      <c r="G84" s="26">
        <f t="shared" si="18"/>
        <v>0.30555555555555558</v>
      </c>
      <c r="H84" s="300" t="s">
        <v>51</v>
      </c>
      <c r="J84" s="49" t="str">
        <f t="array" ref="J84">IF(RIGHT(INDEX($B$2:$B$317,MATCH(M84&amp;K84,$H$2:$H$317&amp;$F$2:$F$317,0)),1)="C","Central","G. Osório")</f>
        <v>Central</v>
      </c>
      <c r="K84" s="3">
        <v>0.49305555555555586</v>
      </c>
      <c r="L84" s="26">
        <v>0.50347222222222254</v>
      </c>
      <c r="M84" s="296" t="s">
        <v>41</v>
      </c>
      <c r="O84" s="49" t="s">
        <v>114</v>
      </c>
      <c r="P84" s="301" t="s">
        <v>52</v>
      </c>
      <c r="Q84" s="3">
        <v>0.71180555555555525</v>
      </c>
      <c r="R84" s="26">
        <v>0.72222222222222177</v>
      </c>
      <c r="S84" s="350">
        <f t="shared" si="15"/>
        <v>19.999999999999716</v>
      </c>
      <c r="U84" s="49" t="s">
        <v>115</v>
      </c>
      <c r="V84" s="296" t="s">
        <v>41</v>
      </c>
      <c r="W84" s="3">
        <v>0.69097222222222199</v>
      </c>
      <c r="X84" s="26">
        <v>0.70138888888888851</v>
      </c>
      <c r="Y84" s="350">
        <f t="shared" si="16"/>
        <v>19.999999999999716</v>
      </c>
      <c r="Z84"/>
    </row>
    <row r="85" spans="2:26" x14ac:dyDescent="0.25">
      <c r="B85" s="61" t="s">
        <v>43</v>
      </c>
      <c r="C85" s="81">
        <v>0.35763888888888901</v>
      </c>
      <c r="D85" s="3">
        <v>0.37847222222222232</v>
      </c>
      <c r="E85" s="241">
        <f t="shared" ref="E85:E96" si="19">(C85-D84)*24*60</f>
        <v>15.000000000000107</v>
      </c>
      <c r="F85" s="3">
        <f t="shared" si="17"/>
        <v>0.34722222222222227</v>
      </c>
      <c r="G85" s="26">
        <f t="shared" si="18"/>
        <v>0.35763888888888901</v>
      </c>
      <c r="H85" s="300" t="s">
        <v>51</v>
      </c>
      <c r="J85" s="49" t="str">
        <f t="array" ref="J85">IF(RIGHT(INDEX($B$2:$B$317,MATCH(M85&amp;K85,$H$2:$H$317&amp;$F$2:$F$317,0)),1)="C","Central","G. Osório")</f>
        <v>G. Osório</v>
      </c>
      <c r="K85" s="3">
        <v>0.49305555555555586</v>
      </c>
      <c r="L85" s="26">
        <v>0.50347222222222254</v>
      </c>
      <c r="M85" s="301" t="s">
        <v>52</v>
      </c>
      <c r="O85" s="49" t="s">
        <v>114</v>
      </c>
      <c r="P85" s="305" t="s">
        <v>55</v>
      </c>
      <c r="Q85" s="3">
        <v>0.71874999999999967</v>
      </c>
      <c r="R85" s="26">
        <v>0.72916666666666619</v>
      </c>
      <c r="S85" s="350">
        <f t="shared" si="15"/>
        <v>19.999999999999716</v>
      </c>
      <c r="U85" s="49" t="s">
        <v>115</v>
      </c>
      <c r="V85" s="310" t="s">
        <v>60</v>
      </c>
      <c r="W85" s="3">
        <v>0.69791666666666641</v>
      </c>
      <c r="X85" s="26">
        <v>0.70833333333333293</v>
      </c>
      <c r="Y85" s="350">
        <f t="shared" si="16"/>
        <v>19.999999999999716</v>
      </c>
      <c r="Z85"/>
    </row>
    <row r="86" spans="2:26" x14ac:dyDescent="0.25">
      <c r="B86" s="61" t="s">
        <v>42</v>
      </c>
      <c r="C86" s="81">
        <v>0.38888888888888906</v>
      </c>
      <c r="D86" s="3">
        <v>0.43055555555555575</v>
      </c>
      <c r="E86" s="241">
        <f t="shared" si="19"/>
        <v>15.000000000000107</v>
      </c>
      <c r="F86" s="3">
        <f t="shared" si="17"/>
        <v>0.37847222222222232</v>
      </c>
      <c r="G86" s="26">
        <f t="shared" si="18"/>
        <v>0.38888888888888906</v>
      </c>
      <c r="H86" s="300" t="s">
        <v>51</v>
      </c>
      <c r="J86" s="49" t="str">
        <f t="array" ref="J86">IF(RIGHT(INDEX($B$2:$B$317,MATCH(M86&amp;K86,$H$2:$H$317&amp;$F$2:$F$317,0)),1)="C","Central","G. Osório")</f>
        <v>Central</v>
      </c>
      <c r="K86" s="3">
        <v>0.50000000000000022</v>
      </c>
      <c r="L86" s="26">
        <v>0.51041666666666696</v>
      </c>
      <c r="M86" s="310" t="s">
        <v>60</v>
      </c>
      <c r="O86" s="49" t="s">
        <v>114</v>
      </c>
      <c r="P86" s="302" t="s">
        <v>63</v>
      </c>
      <c r="Q86" s="3">
        <v>0.72222222222222188</v>
      </c>
      <c r="R86" s="26">
        <v>0.7326388888888884</v>
      </c>
      <c r="S86" s="350">
        <f t="shared" si="15"/>
        <v>19.999999999999716</v>
      </c>
      <c r="U86" s="49" t="s">
        <v>115</v>
      </c>
      <c r="V86" s="298" t="s">
        <v>49</v>
      </c>
      <c r="W86" s="3">
        <v>0.70138888888888862</v>
      </c>
      <c r="X86" s="26">
        <v>0.71180555555555514</v>
      </c>
      <c r="Y86" s="350">
        <f t="shared" si="16"/>
        <v>19.999999999999716</v>
      </c>
      <c r="Z86"/>
    </row>
    <row r="87" spans="2:26" x14ac:dyDescent="0.25">
      <c r="B87" s="61" t="s">
        <v>43</v>
      </c>
      <c r="C87" s="81">
        <v>0.44097222222222249</v>
      </c>
      <c r="D87" s="3">
        <v>0.4618055555555558</v>
      </c>
      <c r="E87" s="241">
        <f t="shared" si="19"/>
        <v>15.000000000000107</v>
      </c>
      <c r="F87" s="3">
        <f t="shared" si="17"/>
        <v>0.43055555555555575</v>
      </c>
      <c r="G87" s="26">
        <f t="shared" si="18"/>
        <v>0.44097222222222249</v>
      </c>
      <c r="H87" s="300" t="s">
        <v>51</v>
      </c>
      <c r="J87" s="49" t="str">
        <f t="array" ref="J87">IF(RIGHT(INDEX($B$2:$B$317,MATCH(M87&amp;K87,$H$2:$H$317&amp;$F$2:$F$317,0)),1)="C","Central","G. Osório")</f>
        <v>G. Osório</v>
      </c>
      <c r="K87" s="3">
        <v>0.50000000000000033</v>
      </c>
      <c r="L87" s="26">
        <v>0.51041666666666696</v>
      </c>
      <c r="M87" s="305" t="s">
        <v>55</v>
      </c>
      <c r="O87" s="49" t="s">
        <v>114</v>
      </c>
      <c r="P87" s="307" t="s">
        <v>57</v>
      </c>
      <c r="Q87" s="3">
        <v>0.7291666666666663</v>
      </c>
      <c r="R87" s="26">
        <v>0.73958333333333282</v>
      </c>
      <c r="S87" s="350">
        <f t="shared" si="15"/>
        <v>19.999999999999716</v>
      </c>
      <c r="U87" s="49" t="s">
        <v>115</v>
      </c>
      <c r="V87" s="311" t="s">
        <v>61</v>
      </c>
      <c r="W87" s="3">
        <v>0.70833333333333304</v>
      </c>
      <c r="X87" s="26">
        <v>0.71874999999999956</v>
      </c>
      <c r="Y87" s="350">
        <f t="shared" si="16"/>
        <v>19.999999999999716</v>
      </c>
      <c r="Z87"/>
    </row>
    <row r="88" spans="2:26" x14ac:dyDescent="0.25">
      <c r="B88" s="61" t="s">
        <v>42</v>
      </c>
      <c r="C88" s="81">
        <v>0.47222222222222254</v>
      </c>
      <c r="D88" s="3">
        <v>0.51388888888888917</v>
      </c>
      <c r="E88" s="241">
        <f t="shared" si="19"/>
        <v>15.000000000000107</v>
      </c>
      <c r="F88" s="3">
        <f t="shared" si="17"/>
        <v>0.4618055555555558</v>
      </c>
      <c r="G88" s="26">
        <f t="shared" si="18"/>
        <v>0.47222222222222254</v>
      </c>
      <c r="H88" s="300" t="s">
        <v>51</v>
      </c>
      <c r="J88" s="49" t="str">
        <f t="array" ref="J88">IF(RIGHT(INDEX($B$2:$B$317,MATCH(M88&amp;K88,$H$2:$H$317&amp;$F$2:$F$317,0)),1)="C","Central","G. Osório")</f>
        <v>Central</v>
      </c>
      <c r="K88" s="3">
        <v>0.50347222222222254</v>
      </c>
      <c r="L88" s="26">
        <v>0.51388888888888917</v>
      </c>
      <c r="M88" s="298" t="s">
        <v>49</v>
      </c>
      <c r="O88" s="49" t="s">
        <v>114</v>
      </c>
      <c r="P88" s="303" t="s">
        <v>53</v>
      </c>
      <c r="Q88" s="3">
        <v>0.73263888888888851</v>
      </c>
      <c r="R88" s="26">
        <v>0.74305555555555503</v>
      </c>
      <c r="S88" s="350">
        <f t="shared" si="15"/>
        <v>19.999999999999716</v>
      </c>
      <c r="U88" s="49" t="s">
        <v>115</v>
      </c>
      <c r="V88" s="300" t="s">
        <v>51</v>
      </c>
      <c r="W88" s="3">
        <v>0.71180555555555525</v>
      </c>
      <c r="X88" s="26">
        <v>0.72222222222222177</v>
      </c>
      <c r="Y88" s="350">
        <f t="shared" si="16"/>
        <v>19.999999999999716</v>
      </c>
      <c r="Z88"/>
    </row>
    <row r="89" spans="2:26" x14ac:dyDescent="0.25">
      <c r="B89" s="61" t="s">
        <v>43</v>
      </c>
      <c r="C89" s="81">
        <v>0.5243055555555558</v>
      </c>
      <c r="D89" s="3">
        <v>0.54513888888888917</v>
      </c>
      <c r="E89" s="241">
        <f t="shared" si="19"/>
        <v>14.999999999999947</v>
      </c>
      <c r="F89" s="3">
        <f t="shared" si="17"/>
        <v>0.51388888888888917</v>
      </c>
      <c r="G89" s="26">
        <f t="shared" si="18"/>
        <v>0.5243055555555558</v>
      </c>
      <c r="H89" s="300" t="s">
        <v>51</v>
      </c>
      <c r="J89" s="49" t="str">
        <f t="array" ref="J89">IF(RIGHT(INDEX($B$2:$B$317,MATCH(M89&amp;K89,$H$2:$H$317&amp;$F$2:$F$317,0)),1)="C","Central","G. Osório")</f>
        <v>G. Osório</v>
      </c>
      <c r="K89" s="3">
        <v>0.50347222222222254</v>
      </c>
      <c r="L89" s="26">
        <v>0.51388888888888917</v>
      </c>
      <c r="M89" s="302" t="s">
        <v>63</v>
      </c>
      <c r="O89" s="49" t="s">
        <v>114</v>
      </c>
      <c r="P89" s="309" t="s">
        <v>59</v>
      </c>
      <c r="Q89" s="3">
        <v>0.73958333333333293</v>
      </c>
      <c r="R89" s="26">
        <v>0.74999999999999944</v>
      </c>
      <c r="S89" s="350">
        <f t="shared" si="15"/>
        <v>19.999999999999716</v>
      </c>
      <c r="U89" s="49" t="s">
        <v>115</v>
      </c>
      <c r="V89" s="304" t="s">
        <v>54</v>
      </c>
      <c r="W89" s="3">
        <v>0.71874999999999967</v>
      </c>
      <c r="X89" s="26">
        <v>0.72916666666666619</v>
      </c>
      <c r="Y89" s="350">
        <f t="shared" si="16"/>
        <v>19.999999999999716</v>
      </c>
      <c r="Z89"/>
    </row>
    <row r="90" spans="2:26" x14ac:dyDescent="0.25">
      <c r="B90" s="61" t="s">
        <v>42</v>
      </c>
      <c r="C90" s="81">
        <v>0.55555555555555569</v>
      </c>
      <c r="D90" s="3">
        <v>0.59722222222222232</v>
      </c>
      <c r="E90" s="241">
        <f t="shared" si="19"/>
        <v>14.999999999999787</v>
      </c>
      <c r="F90" s="3">
        <f t="shared" si="17"/>
        <v>0.54513888888888917</v>
      </c>
      <c r="G90" s="26">
        <f t="shared" si="18"/>
        <v>0.55555555555555569</v>
      </c>
      <c r="H90" s="300" t="s">
        <v>51</v>
      </c>
      <c r="J90" s="49" t="str">
        <f t="array" ref="J90">IF(RIGHT(INDEX($B$2:$B$317,MATCH(M90&amp;K90,$H$2:$H$317&amp;$F$2:$F$317,0)),1)="C","Central","G. Osório")</f>
        <v>G. Osório</v>
      </c>
      <c r="K90" s="3">
        <v>0.51041666666666696</v>
      </c>
      <c r="L90" s="26">
        <v>0.52083333333333359</v>
      </c>
      <c r="M90" s="307" t="s">
        <v>57</v>
      </c>
      <c r="O90" s="49" t="s">
        <v>114</v>
      </c>
      <c r="P90" s="296" t="s">
        <v>41</v>
      </c>
      <c r="Q90" s="3">
        <v>0.74305555555555514</v>
      </c>
      <c r="R90" s="26">
        <v>0.75347222222222165</v>
      </c>
      <c r="S90" s="350">
        <f t="shared" si="15"/>
        <v>19.999999999999716</v>
      </c>
      <c r="U90" s="49" t="s">
        <v>115</v>
      </c>
      <c r="V90" s="297" t="s">
        <v>45</v>
      </c>
      <c r="W90" s="3">
        <v>0.72222222222222188</v>
      </c>
      <c r="X90" s="26">
        <v>0.7326388888888884</v>
      </c>
      <c r="Y90" s="350">
        <f t="shared" si="16"/>
        <v>19.999999999999716</v>
      </c>
    </row>
    <row r="91" spans="2:26" x14ac:dyDescent="0.25">
      <c r="B91" s="61" t="s">
        <v>43</v>
      </c>
      <c r="C91" s="81">
        <v>0.60763888888888884</v>
      </c>
      <c r="D91" s="3">
        <v>0.62847222222222221</v>
      </c>
      <c r="E91" s="241">
        <f t="shared" si="19"/>
        <v>14.999999999999787</v>
      </c>
      <c r="F91" s="3">
        <f t="shared" si="17"/>
        <v>0.59722222222222232</v>
      </c>
      <c r="G91" s="26">
        <f t="shared" si="18"/>
        <v>0.60763888888888884</v>
      </c>
      <c r="H91" s="300" t="s">
        <v>51</v>
      </c>
      <c r="J91" s="49" t="str">
        <f t="array" ref="J91">IF(RIGHT(INDEX($B$2:$B$317,MATCH(M91&amp;K91,$H$2:$H$317&amp;$F$2:$F$317,0)),1)="C","Central","G. Osório")</f>
        <v>Central</v>
      </c>
      <c r="K91" s="3">
        <v>0.51041666666666696</v>
      </c>
      <c r="L91" s="26">
        <v>0.52083333333333359</v>
      </c>
      <c r="M91" s="311" t="s">
        <v>61</v>
      </c>
      <c r="O91" s="49" t="s">
        <v>114</v>
      </c>
      <c r="P91" s="310" t="s">
        <v>60</v>
      </c>
      <c r="Q91" s="3">
        <v>0.74999999999999956</v>
      </c>
      <c r="R91" s="26">
        <v>0.76041666666666607</v>
      </c>
      <c r="S91" s="350">
        <f t="shared" si="15"/>
        <v>19.999999999999716</v>
      </c>
      <c r="U91" s="49" t="s">
        <v>115</v>
      </c>
      <c r="V91" s="306" t="s">
        <v>56</v>
      </c>
      <c r="W91" s="3">
        <v>0.7291666666666663</v>
      </c>
      <c r="X91" s="26">
        <v>0.73958333333333282</v>
      </c>
      <c r="Y91" s="350">
        <f t="shared" si="16"/>
        <v>19.999999999999716</v>
      </c>
    </row>
    <row r="92" spans="2:26" x14ac:dyDescent="0.25">
      <c r="B92" s="61" t="s">
        <v>42</v>
      </c>
      <c r="C92" s="81">
        <v>0.63888888888888873</v>
      </c>
      <c r="D92" s="3">
        <v>0.68055555555555536</v>
      </c>
      <c r="E92" s="241">
        <f t="shared" si="19"/>
        <v>14.999999999999787</v>
      </c>
      <c r="F92" s="3">
        <f t="shared" si="17"/>
        <v>0.62847222222222221</v>
      </c>
      <c r="G92" s="26">
        <f t="shared" si="18"/>
        <v>0.63888888888888873</v>
      </c>
      <c r="H92" s="300" t="s">
        <v>51</v>
      </c>
      <c r="J92" s="49" t="str">
        <f t="array" ref="J92">IF(RIGHT(INDEX($B$2:$B$317,MATCH(M92&amp;K92,$H$2:$H$317&amp;$F$2:$F$317,0)),1)="C","Central","G. Osório")</f>
        <v>Central</v>
      </c>
      <c r="K92" s="3">
        <v>0.51388888888888917</v>
      </c>
      <c r="L92" s="26">
        <v>0.5243055555555558</v>
      </c>
      <c r="M92" s="300" t="s">
        <v>51</v>
      </c>
      <c r="O92" s="49" t="s">
        <v>114</v>
      </c>
      <c r="P92" s="298" t="s">
        <v>49</v>
      </c>
      <c r="Q92" s="3">
        <v>0.75347222222222177</v>
      </c>
      <c r="R92" s="26">
        <v>0.76388888888888828</v>
      </c>
      <c r="S92" s="350">
        <f t="shared" si="15"/>
        <v>19.999999999999716</v>
      </c>
      <c r="U92" s="49" t="s">
        <v>115</v>
      </c>
      <c r="V92" s="299" t="s">
        <v>50</v>
      </c>
      <c r="W92" s="3">
        <v>0.73263888888888851</v>
      </c>
      <c r="X92" s="26">
        <v>0.74305555555555503</v>
      </c>
      <c r="Y92" s="350">
        <f t="shared" si="16"/>
        <v>19.999999999999716</v>
      </c>
    </row>
    <row r="93" spans="2:26" x14ac:dyDescent="0.25">
      <c r="B93" s="61" t="s">
        <v>43</v>
      </c>
      <c r="C93" s="81">
        <v>0.69097222222222188</v>
      </c>
      <c r="D93" s="3">
        <v>0.71180555555555525</v>
      </c>
      <c r="E93" s="241">
        <f t="shared" si="19"/>
        <v>14.999999999999787</v>
      </c>
      <c r="F93" s="3">
        <f t="shared" si="17"/>
        <v>0.68055555555555536</v>
      </c>
      <c r="G93" s="26">
        <f t="shared" si="18"/>
        <v>0.69097222222222188</v>
      </c>
      <c r="H93" s="300" t="s">
        <v>51</v>
      </c>
      <c r="J93" s="49" t="str">
        <f t="array" ref="J93">IF(RIGHT(INDEX($B$2:$B$317,MATCH(M93&amp;K93,$H$2:$H$317&amp;$F$2:$F$317,0)),1)="C","Central","G. Osório")</f>
        <v>G. Osório</v>
      </c>
      <c r="K93" s="3">
        <v>0.51388888888888928</v>
      </c>
      <c r="L93" s="26">
        <v>0.5243055555555558</v>
      </c>
      <c r="M93" s="303" t="s">
        <v>53</v>
      </c>
      <c r="O93" s="49" t="s">
        <v>114</v>
      </c>
      <c r="P93" s="311" t="s">
        <v>61</v>
      </c>
      <c r="Q93" s="3">
        <v>0.76041666666666619</v>
      </c>
      <c r="R93" s="26">
        <v>0.7708333333333327</v>
      </c>
      <c r="S93" s="350">
        <f t="shared" si="15"/>
        <v>19.999999999999716</v>
      </c>
      <c r="U93" s="49" t="s">
        <v>115</v>
      </c>
      <c r="V93" s="308" t="s">
        <v>58</v>
      </c>
      <c r="W93" s="3">
        <v>0.73958333333333293</v>
      </c>
      <c r="X93" s="26">
        <v>0.74999999999999944</v>
      </c>
      <c r="Y93" s="350">
        <f t="shared" si="16"/>
        <v>19.999999999999716</v>
      </c>
    </row>
    <row r="94" spans="2:26" x14ac:dyDescent="0.25">
      <c r="B94" s="61" t="s">
        <v>42</v>
      </c>
      <c r="C94" s="81">
        <v>0.72222222222222177</v>
      </c>
      <c r="D94" s="3">
        <v>0.7638888888888884</v>
      </c>
      <c r="E94" s="241">
        <f t="shared" si="19"/>
        <v>14.999999999999787</v>
      </c>
      <c r="F94" s="3">
        <f t="shared" si="17"/>
        <v>0.71180555555555525</v>
      </c>
      <c r="G94" s="26">
        <f t="shared" si="18"/>
        <v>0.72222222222222177</v>
      </c>
      <c r="H94" s="300" t="s">
        <v>51</v>
      </c>
      <c r="J94" s="49" t="str">
        <f t="array" ref="J94">IF(RIGHT(INDEX($B$2:$B$317,MATCH(M94&amp;K94,$H$2:$H$317&amp;$F$2:$F$317,0)),1)="C","Central","G. Osório")</f>
        <v>Central</v>
      </c>
      <c r="K94" s="3">
        <v>0.52083333333333359</v>
      </c>
      <c r="L94" s="26">
        <v>0.53125000000000022</v>
      </c>
      <c r="M94" s="304" t="s">
        <v>54</v>
      </c>
      <c r="O94" s="49" t="s">
        <v>114</v>
      </c>
      <c r="P94" s="300" t="s">
        <v>51</v>
      </c>
      <c r="Q94" s="3">
        <v>0.7638888888888884</v>
      </c>
      <c r="R94" s="26">
        <v>0.77430555555555491</v>
      </c>
      <c r="S94" s="350">
        <f t="shared" si="15"/>
        <v>19.999999999999716</v>
      </c>
      <c r="U94" s="49" t="s">
        <v>115</v>
      </c>
      <c r="V94" s="301" t="s">
        <v>52</v>
      </c>
      <c r="W94" s="3">
        <v>0.74305555555555514</v>
      </c>
      <c r="X94" s="26">
        <v>0.75347222222222165</v>
      </c>
      <c r="Y94" s="350">
        <f t="shared" si="16"/>
        <v>19.999999999999716</v>
      </c>
    </row>
    <row r="95" spans="2:26" x14ac:dyDescent="0.25">
      <c r="B95" s="61" t="s">
        <v>43</v>
      </c>
      <c r="C95" s="81">
        <v>0.77430555555555491</v>
      </c>
      <c r="D95" s="3">
        <v>0.79513888888888828</v>
      </c>
      <c r="E95" s="241">
        <f t="shared" si="19"/>
        <v>14.999999999999787</v>
      </c>
      <c r="F95" s="3">
        <f t="shared" si="17"/>
        <v>0.7638888888888884</v>
      </c>
      <c r="G95" s="26">
        <f t="shared" si="18"/>
        <v>0.77430555555555491</v>
      </c>
      <c r="H95" s="300" t="s">
        <v>51</v>
      </c>
      <c r="J95" s="49" t="str">
        <f t="array" ref="J95">IF(RIGHT(INDEX($B$2:$B$317,MATCH(M95&amp;K95,$H$2:$H$317&amp;$F$2:$F$317,0)),1)="C","Central","G. Osório")</f>
        <v>G. Osório</v>
      </c>
      <c r="K95" s="3">
        <v>0.5208333333333337</v>
      </c>
      <c r="L95" s="26">
        <v>0.53125000000000022</v>
      </c>
      <c r="M95" s="309" t="s">
        <v>59</v>
      </c>
      <c r="O95" s="49" t="s">
        <v>114</v>
      </c>
      <c r="P95" s="304" t="s">
        <v>54</v>
      </c>
      <c r="Q95" s="3">
        <v>0.77083333333333282</v>
      </c>
      <c r="R95" s="26">
        <v>0.78124999999999933</v>
      </c>
      <c r="S95" s="350">
        <f t="shared" si="15"/>
        <v>19.999999999999716</v>
      </c>
      <c r="U95" s="49" t="s">
        <v>115</v>
      </c>
      <c r="V95" s="305" t="s">
        <v>55</v>
      </c>
      <c r="W95" s="3">
        <v>0.74999999999999956</v>
      </c>
      <c r="X95" s="26">
        <v>0.76041666666666607</v>
      </c>
      <c r="Y95" s="350">
        <f t="shared" si="16"/>
        <v>19.999999999999716</v>
      </c>
    </row>
    <row r="96" spans="2:26" x14ac:dyDescent="0.25">
      <c r="B96" s="61" t="s">
        <v>42</v>
      </c>
      <c r="C96" s="81">
        <v>0.8055555555555548</v>
      </c>
      <c r="D96" s="3">
        <v>0.84722222222222143</v>
      </c>
      <c r="E96" s="241">
        <f t="shared" si="19"/>
        <v>14.999999999999787</v>
      </c>
      <c r="F96" s="3">
        <f t="shared" si="17"/>
        <v>0.79513888888888828</v>
      </c>
      <c r="G96" s="26">
        <f t="shared" si="18"/>
        <v>0.8055555555555548</v>
      </c>
      <c r="H96" s="300" t="s">
        <v>51</v>
      </c>
      <c r="J96" s="49" t="str">
        <f t="array" ref="J96">IF(RIGHT(INDEX($B$2:$B$317,MATCH(M96&amp;K96,$H$2:$H$317&amp;$F$2:$F$317,0)),1)="C","Central","G. Osório")</f>
        <v>G. Osório</v>
      </c>
      <c r="K96" s="3">
        <v>0.52430555555555591</v>
      </c>
      <c r="L96" s="26">
        <v>0.53472222222222243</v>
      </c>
      <c r="M96" s="296" t="s">
        <v>41</v>
      </c>
      <c r="O96" s="49" t="s">
        <v>114</v>
      </c>
      <c r="P96" s="297" t="s">
        <v>45</v>
      </c>
      <c r="Q96" s="3">
        <v>0.77430555555555503</v>
      </c>
      <c r="R96" s="26">
        <v>0.78472222222222154</v>
      </c>
      <c r="S96" s="350">
        <f t="shared" si="15"/>
        <v>19.999999999999716</v>
      </c>
      <c r="U96" s="49" t="s">
        <v>115</v>
      </c>
      <c r="V96" s="302" t="s">
        <v>63</v>
      </c>
      <c r="W96" s="3">
        <v>0.75347222222222177</v>
      </c>
      <c r="X96" s="26">
        <v>0.76388888888888828</v>
      </c>
      <c r="Y96" s="350">
        <f t="shared" si="16"/>
        <v>19.999999999999716</v>
      </c>
    </row>
    <row r="97" spans="2:25" ht="15.75" thickBot="1" x14ac:dyDescent="0.3">
      <c r="B97" s="64" t="s">
        <v>102</v>
      </c>
      <c r="C97" s="70"/>
      <c r="D97" s="70"/>
      <c r="E97" s="65">
        <v>0</v>
      </c>
      <c r="F97" s="6" t="str">
        <f t="shared" si="17"/>
        <v/>
      </c>
      <c r="G97" s="128" t="str">
        <f t="shared" si="18"/>
        <v/>
      </c>
      <c r="H97" s="300" t="s">
        <v>51</v>
      </c>
      <c r="J97" s="49" t="str">
        <f t="array" ref="J97">IF(RIGHT(INDEX($B$2:$B$317,MATCH(M97&amp;K97,$H$2:$H$317&amp;$F$2:$F$317,0)),1)="C","Central","G. Osório")</f>
        <v>Central</v>
      </c>
      <c r="K97" s="3">
        <v>0.52430555555555591</v>
      </c>
      <c r="L97" s="26">
        <v>0.53472222222222243</v>
      </c>
      <c r="M97" s="297" t="s">
        <v>45</v>
      </c>
      <c r="O97" s="49" t="s">
        <v>114</v>
      </c>
      <c r="P97" s="306" t="s">
        <v>56</v>
      </c>
      <c r="Q97" s="3">
        <v>0.78124999999999944</v>
      </c>
      <c r="R97" s="26">
        <v>0.79166666666666596</v>
      </c>
      <c r="S97" s="350">
        <f t="shared" si="15"/>
        <v>19.999999999999716</v>
      </c>
      <c r="U97" s="49" t="s">
        <v>115</v>
      </c>
      <c r="V97" s="307" t="s">
        <v>57</v>
      </c>
      <c r="W97" s="3">
        <v>0.76041666666666619</v>
      </c>
      <c r="X97" s="26">
        <v>0.7708333333333327</v>
      </c>
      <c r="Y97" s="350">
        <f t="shared" si="16"/>
        <v>19.999999999999716</v>
      </c>
    </row>
    <row r="98" spans="2:25" ht="15.75" thickBot="1" x14ac:dyDescent="0.3">
      <c r="B98" s="335" t="s">
        <v>52</v>
      </c>
      <c r="C98" s="336"/>
      <c r="D98" s="336"/>
      <c r="E98" s="336"/>
      <c r="F98" s="336"/>
      <c r="G98" s="337"/>
      <c r="H98" s="301" t="s">
        <v>52</v>
      </c>
      <c r="J98" s="49" t="str">
        <f t="array" ref="J98">IF(RIGHT(INDEX($B$2:$B$317,MATCH(M98&amp;K98,$H$2:$H$317&amp;$F$2:$F$317,0)),1)="C","Central","G. Osório")</f>
        <v>Central</v>
      </c>
      <c r="K98" s="3">
        <v>0.53125000000000033</v>
      </c>
      <c r="L98" s="26">
        <v>0.54166666666666685</v>
      </c>
      <c r="M98" s="306" t="s">
        <v>56</v>
      </c>
      <c r="O98" s="49" t="s">
        <v>114</v>
      </c>
      <c r="P98" s="299" t="s">
        <v>50</v>
      </c>
      <c r="Q98" s="3">
        <v>0.78472222222222165</v>
      </c>
      <c r="R98" s="26">
        <v>0.79513888888888817</v>
      </c>
      <c r="S98" s="350">
        <f t="shared" si="15"/>
        <v>19.999999999999716</v>
      </c>
      <c r="U98" s="49" t="s">
        <v>115</v>
      </c>
      <c r="V98" s="303" t="s">
        <v>53</v>
      </c>
      <c r="W98" s="3">
        <v>0.7638888888888884</v>
      </c>
      <c r="X98" s="26">
        <v>0.77430555555555491</v>
      </c>
      <c r="Y98" s="350">
        <f t="shared" si="16"/>
        <v>19.999999999999716</v>
      </c>
    </row>
    <row r="99" spans="2:25" ht="36.75" thickBot="1" x14ac:dyDescent="0.3">
      <c r="B99" s="255" t="s">
        <v>47</v>
      </c>
      <c r="C99" s="256" t="s">
        <v>44</v>
      </c>
      <c r="D99" s="256" t="s">
        <v>46</v>
      </c>
      <c r="E99" s="257" t="s">
        <v>105</v>
      </c>
      <c r="F99" s="257" t="s">
        <v>110</v>
      </c>
      <c r="G99" s="293" t="s">
        <v>111</v>
      </c>
      <c r="H99" s="301" t="s">
        <v>52</v>
      </c>
      <c r="J99" s="49" t="str">
        <f t="array" ref="J99">IF(RIGHT(INDEX($B$2:$B$317,MATCH(M99&amp;K99,$H$2:$H$317&amp;$F$2:$F$317,0)),1)="C","Central","G. Osório")</f>
        <v>G. Osório</v>
      </c>
      <c r="K99" s="3">
        <v>0.53125000000000033</v>
      </c>
      <c r="L99" s="26">
        <v>0.54166666666666685</v>
      </c>
      <c r="M99" s="310" t="s">
        <v>60</v>
      </c>
      <c r="O99" s="49" t="s">
        <v>114</v>
      </c>
      <c r="P99" s="308" t="s">
        <v>58</v>
      </c>
      <c r="Q99" s="3">
        <v>0.79166666666666607</v>
      </c>
      <c r="R99" s="26">
        <v>0.80208333333333259</v>
      </c>
      <c r="S99" s="350">
        <f t="shared" si="15"/>
        <v>19.999999999999716</v>
      </c>
      <c r="U99" s="49" t="s">
        <v>115</v>
      </c>
      <c r="V99" s="309" t="s">
        <v>59</v>
      </c>
      <c r="W99" s="3">
        <v>0.77083333333333282</v>
      </c>
      <c r="X99" s="26">
        <v>0.78124999999999933</v>
      </c>
      <c r="Y99" s="350">
        <f t="shared" si="16"/>
        <v>19.999999999999716</v>
      </c>
    </row>
    <row r="100" spans="2:25" x14ac:dyDescent="0.25">
      <c r="B100" s="72" t="s">
        <v>102</v>
      </c>
      <c r="C100" s="101"/>
      <c r="D100" s="101"/>
      <c r="E100" s="101">
        <v>0</v>
      </c>
      <c r="F100" s="4" t="str">
        <f t="shared" ref="F100:F116" si="20">IF(E100&lt;&gt;0,D99,"")</f>
        <v/>
      </c>
      <c r="G100" s="294" t="str">
        <f t="shared" ref="G100:G116" si="21">IF(E100&lt;&gt;0,C100,"")</f>
        <v/>
      </c>
      <c r="H100" s="301" t="s">
        <v>52</v>
      </c>
      <c r="J100" s="49" t="str">
        <f t="array" ref="J100">IF(RIGHT(INDEX($B$2:$B$317,MATCH(M100&amp;K100,$H$2:$H$317&amp;$F$2:$F$317,0)),1)="C","Central","G. Osório")</f>
        <v>G. Osório</v>
      </c>
      <c r="K100" s="3">
        <v>0.53472222222222254</v>
      </c>
      <c r="L100" s="26">
        <v>0.54513888888888906</v>
      </c>
      <c r="M100" s="298" t="s">
        <v>49</v>
      </c>
      <c r="O100" s="49" t="s">
        <v>114</v>
      </c>
      <c r="P100" s="301" t="s">
        <v>52</v>
      </c>
      <c r="Q100" s="3">
        <v>0.79513888888888828</v>
      </c>
      <c r="R100" s="26">
        <v>0.8055555555555548</v>
      </c>
      <c r="S100" s="350">
        <f t="shared" ref="S100:S119" si="22">((R100-Q100)*24)*80</f>
        <v>19.999999999999716</v>
      </c>
      <c r="U100" s="49" t="s">
        <v>115</v>
      </c>
      <c r="V100" s="296" t="s">
        <v>41</v>
      </c>
      <c r="W100" s="3">
        <v>0.77430555555555503</v>
      </c>
      <c r="X100" s="26">
        <v>0.78472222222222154</v>
      </c>
      <c r="Y100" s="350">
        <f t="shared" si="16"/>
        <v>19.999999999999716</v>
      </c>
    </row>
    <row r="101" spans="2:25" x14ac:dyDescent="0.25">
      <c r="B101" s="61" t="s">
        <v>43</v>
      </c>
      <c r="C101" s="3">
        <v>0.22222222222222218</v>
      </c>
      <c r="D101" s="3">
        <v>0.24305555555555552</v>
      </c>
      <c r="E101" s="241">
        <v>0</v>
      </c>
      <c r="F101" s="3" t="str">
        <f t="shared" si="20"/>
        <v/>
      </c>
      <c r="G101" s="26" t="str">
        <f t="shared" si="21"/>
        <v/>
      </c>
      <c r="H101" s="301" t="s">
        <v>52</v>
      </c>
      <c r="J101" s="49" t="str">
        <f t="array" ref="J101">IF(RIGHT(INDEX($B$2:$B$317,MATCH(M101&amp;K101,$H$2:$H$317&amp;$F$2:$F$317,0)),1)="C","Central","G. Osório")</f>
        <v>Central</v>
      </c>
      <c r="K101" s="3">
        <v>0.53472222222222254</v>
      </c>
      <c r="L101" s="26">
        <v>0.54513888888888906</v>
      </c>
      <c r="M101" s="299" t="s">
        <v>50</v>
      </c>
      <c r="O101" s="49" t="s">
        <v>114</v>
      </c>
      <c r="P101" s="305" t="s">
        <v>55</v>
      </c>
      <c r="Q101" s="3">
        <v>0.8020833333333327</v>
      </c>
      <c r="R101" s="26">
        <v>0.81249999999999922</v>
      </c>
      <c r="S101" s="350">
        <f t="shared" si="22"/>
        <v>19.999999999999716</v>
      </c>
      <c r="U101" s="49" t="s">
        <v>115</v>
      </c>
      <c r="V101" s="310" t="s">
        <v>60</v>
      </c>
      <c r="W101" s="3">
        <v>0.78124999999999944</v>
      </c>
      <c r="X101" s="26">
        <v>0.79166666666666596</v>
      </c>
      <c r="Y101" s="350">
        <f t="shared" si="16"/>
        <v>19.999999999999716</v>
      </c>
    </row>
    <row r="102" spans="2:25" x14ac:dyDescent="0.25">
      <c r="B102" s="61" t="s">
        <v>42</v>
      </c>
      <c r="C102" s="3">
        <v>0.25347222222222215</v>
      </c>
      <c r="D102" s="3">
        <v>0.29513888888888884</v>
      </c>
      <c r="E102" s="241">
        <f>(C102-D101)*24*60</f>
        <v>14.999999999999947</v>
      </c>
      <c r="F102" s="3">
        <f t="shared" si="20"/>
        <v>0.24305555555555552</v>
      </c>
      <c r="G102" s="26">
        <f t="shared" si="21"/>
        <v>0.25347222222222215</v>
      </c>
      <c r="H102" s="301" t="s">
        <v>52</v>
      </c>
      <c r="J102" s="49" t="str">
        <f t="array" ref="J102">IF(RIGHT(INDEX($B$2:$B$317,MATCH(M102&amp;K102,$H$2:$H$317&amp;$F$2:$F$317,0)),1)="C","Central","G. Osório")</f>
        <v>Central</v>
      </c>
      <c r="K102" s="3">
        <v>0.54166666666666696</v>
      </c>
      <c r="L102" s="26">
        <v>0.55208333333333348</v>
      </c>
      <c r="M102" s="308" t="s">
        <v>58</v>
      </c>
      <c r="O102" s="49" t="s">
        <v>114</v>
      </c>
      <c r="P102" s="302" t="s">
        <v>63</v>
      </c>
      <c r="Q102" s="3">
        <v>0.80555555555555491</v>
      </c>
      <c r="R102" s="26">
        <v>0.81597222222222143</v>
      </c>
      <c r="S102" s="350">
        <f t="shared" si="22"/>
        <v>19.999999999999716</v>
      </c>
      <c r="U102" s="49" t="s">
        <v>115</v>
      </c>
      <c r="V102" s="298" t="s">
        <v>49</v>
      </c>
      <c r="W102" s="3">
        <v>0.78472222222222165</v>
      </c>
      <c r="X102" s="26">
        <v>0.79513888888888817</v>
      </c>
      <c r="Y102" s="350">
        <f t="shared" si="16"/>
        <v>19.999999999999716</v>
      </c>
    </row>
    <row r="103" spans="2:25" x14ac:dyDescent="0.25">
      <c r="B103" s="61" t="s">
        <v>43</v>
      </c>
      <c r="C103" s="3">
        <v>0.30555555555555558</v>
      </c>
      <c r="D103" s="3">
        <v>0.3263888888888889</v>
      </c>
      <c r="E103" s="241">
        <f>(C103-D102)*24*60</f>
        <v>15.000000000000107</v>
      </c>
      <c r="F103" s="3">
        <f t="shared" si="20"/>
        <v>0.29513888888888884</v>
      </c>
      <c r="G103" s="26">
        <f t="shared" si="21"/>
        <v>0.30555555555555558</v>
      </c>
      <c r="H103" s="301" t="s">
        <v>52</v>
      </c>
      <c r="J103" s="49" t="str">
        <f t="array" ref="J103">IF(RIGHT(INDEX($B$2:$B$317,MATCH(M103&amp;K103,$H$2:$H$317&amp;$F$2:$F$317,0)),1)="C","Central","G. Osório")</f>
        <v>G. Osório</v>
      </c>
      <c r="K103" s="3">
        <v>0.54166666666666696</v>
      </c>
      <c r="L103" s="26">
        <v>0.55208333333333348</v>
      </c>
      <c r="M103" s="311" t="s">
        <v>61</v>
      </c>
      <c r="O103" s="49" t="s">
        <v>114</v>
      </c>
      <c r="P103" s="307" t="s">
        <v>57</v>
      </c>
      <c r="Q103" s="3">
        <v>0.81249999999999933</v>
      </c>
      <c r="R103" s="26">
        <v>0.82638888888888806</v>
      </c>
      <c r="S103" s="350">
        <f t="shared" si="22"/>
        <v>26.666666666666359</v>
      </c>
      <c r="U103" s="49" t="s">
        <v>115</v>
      </c>
      <c r="V103" s="311" t="s">
        <v>61</v>
      </c>
      <c r="W103" s="3">
        <v>0.79166666666666607</v>
      </c>
      <c r="X103" s="26">
        <v>0.80208333333333259</v>
      </c>
      <c r="Y103" s="350">
        <f t="shared" si="16"/>
        <v>19.999999999999716</v>
      </c>
    </row>
    <row r="104" spans="2:25" x14ac:dyDescent="0.25">
      <c r="B104" s="61" t="s">
        <v>42</v>
      </c>
      <c r="C104" s="3">
        <v>0.33680555555555564</v>
      </c>
      <c r="D104" s="3">
        <v>0.37847222222222232</v>
      </c>
      <c r="E104" s="241">
        <f t="shared" ref="E104:E115" si="23">(C104-D103)*24*60</f>
        <v>15.000000000000107</v>
      </c>
      <c r="F104" s="3">
        <f t="shared" si="20"/>
        <v>0.3263888888888889</v>
      </c>
      <c r="G104" s="26">
        <f t="shared" si="21"/>
        <v>0.33680555555555564</v>
      </c>
      <c r="H104" s="301" t="s">
        <v>52</v>
      </c>
      <c r="J104" s="49" t="str">
        <f t="array" ref="J104">IF(RIGHT(INDEX($B$2:$B$317,MATCH(M104&amp;K104,$H$2:$H$317&amp;$F$2:$F$317,0)),1)="C","Central","G. Osório")</f>
        <v>G. Osório</v>
      </c>
      <c r="K104" s="3">
        <v>0.54513888888888917</v>
      </c>
      <c r="L104" s="26">
        <v>0.55555555555555569</v>
      </c>
      <c r="M104" s="300" t="s">
        <v>51</v>
      </c>
      <c r="O104" s="49" t="s">
        <v>114</v>
      </c>
      <c r="P104" s="309" t="s">
        <v>59</v>
      </c>
      <c r="Q104" s="3">
        <v>0.82291666666666596</v>
      </c>
      <c r="R104" s="26">
        <v>0.83680555555555469</v>
      </c>
      <c r="S104" s="350">
        <f t="shared" si="22"/>
        <v>26.666666666666359</v>
      </c>
      <c r="U104" s="49" t="s">
        <v>115</v>
      </c>
      <c r="V104" s="300" t="s">
        <v>51</v>
      </c>
      <c r="W104" s="3">
        <v>0.79513888888888828</v>
      </c>
      <c r="X104" s="26">
        <v>0.8055555555555548</v>
      </c>
      <c r="Y104" s="350">
        <f t="shared" si="16"/>
        <v>19.999999999999716</v>
      </c>
    </row>
    <row r="105" spans="2:25" x14ac:dyDescent="0.25">
      <c r="B105" s="61" t="s">
        <v>43</v>
      </c>
      <c r="C105" s="3">
        <v>0.38888888888888906</v>
      </c>
      <c r="D105" s="3">
        <v>0.40972222222222238</v>
      </c>
      <c r="E105" s="241">
        <f t="shared" si="23"/>
        <v>15.000000000000107</v>
      </c>
      <c r="F105" s="3">
        <f t="shared" si="20"/>
        <v>0.37847222222222232</v>
      </c>
      <c r="G105" s="26">
        <f t="shared" si="21"/>
        <v>0.38888888888888906</v>
      </c>
      <c r="H105" s="301" t="s">
        <v>52</v>
      </c>
      <c r="J105" s="49" t="str">
        <f t="array" ref="J105">IF(RIGHT(INDEX($B$2:$B$317,MATCH(M105&amp;K105,$H$2:$H$317&amp;$F$2:$F$317,0)),1)="C","Central","G. Osório")</f>
        <v>Central</v>
      </c>
      <c r="K105" s="3">
        <v>0.54513888888888917</v>
      </c>
      <c r="L105" s="26">
        <v>0.55555555555555569</v>
      </c>
      <c r="M105" s="301" t="s">
        <v>52</v>
      </c>
      <c r="O105" s="49" t="s">
        <v>114</v>
      </c>
      <c r="P105" s="310" t="s">
        <v>60</v>
      </c>
      <c r="Q105" s="3">
        <v>0.83333333333333259</v>
      </c>
      <c r="R105" s="26">
        <v>0.84722222222222132</v>
      </c>
      <c r="S105" s="350">
        <f t="shared" si="22"/>
        <v>26.666666666666359</v>
      </c>
      <c r="U105" s="49" t="s">
        <v>115</v>
      </c>
      <c r="V105" s="304" t="s">
        <v>54</v>
      </c>
      <c r="W105" s="3">
        <v>0.8020833333333327</v>
      </c>
      <c r="X105" s="26">
        <v>0.81249999999999922</v>
      </c>
      <c r="Y105" s="350">
        <f t="shared" si="16"/>
        <v>19.999999999999716</v>
      </c>
    </row>
    <row r="106" spans="2:25" x14ac:dyDescent="0.25">
      <c r="B106" s="61" t="s">
        <v>42</v>
      </c>
      <c r="C106" s="3">
        <v>0.42013888888888912</v>
      </c>
      <c r="D106" s="3">
        <v>0.4618055555555558</v>
      </c>
      <c r="E106" s="241">
        <f t="shared" si="23"/>
        <v>15.000000000000107</v>
      </c>
      <c r="F106" s="3">
        <f t="shared" si="20"/>
        <v>0.40972222222222238</v>
      </c>
      <c r="G106" s="26">
        <f t="shared" si="21"/>
        <v>0.42013888888888912</v>
      </c>
      <c r="H106" s="301" t="s">
        <v>52</v>
      </c>
      <c r="J106" s="49" t="str">
        <f t="array" ref="J106">IF(RIGHT(INDEX($B$2:$B$317,MATCH(M106&amp;K106,$H$2:$H$317&amp;$F$2:$F$317,0)),1)="C","Central","G. Osório")</f>
        <v>G. Osório</v>
      </c>
      <c r="K106" s="3">
        <v>0.55208333333333359</v>
      </c>
      <c r="L106" s="26">
        <v>0.56250000000000011</v>
      </c>
      <c r="M106" s="304" t="s">
        <v>54</v>
      </c>
      <c r="O106" s="49" t="s">
        <v>114</v>
      </c>
      <c r="P106" s="311" t="s">
        <v>61</v>
      </c>
      <c r="Q106" s="3">
        <v>0.84374999999999922</v>
      </c>
      <c r="R106" s="26">
        <v>0.85763888888888795</v>
      </c>
      <c r="S106" s="350">
        <f t="shared" si="22"/>
        <v>26.666666666666359</v>
      </c>
      <c r="U106" s="49" t="s">
        <v>115</v>
      </c>
      <c r="V106" s="306" t="s">
        <v>56</v>
      </c>
      <c r="W106" s="3">
        <v>0.81249999999999933</v>
      </c>
      <c r="X106" s="26">
        <v>0.82638888888888806</v>
      </c>
      <c r="Y106" s="350">
        <f t="shared" si="16"/>
        <v>26.666666666666359</v>
      </c>
    </row>
    <row r="107" spans="2:25" x14ac:dyDescent="0.25">
      <c r="B107" s="61" t="s">
        <v>43</v>
      </c>
      <c r="C107" s="3">
        <v>0.47222222222222254</v>
      </c>
      <c r="D107" s="3">
        <v>0.49305555555555586</v>
      </c>
      <c r="E107" s="241">
        <f t="shared" si="23"/>
        <v>15.000000000000107</v>
      </c>
      <c r="F107" s="3">
        <f t="shared" si="20"/>
        <v>0.4618055555555558</v>
      </c>
      <c r="G107" s="26">
        <f t="shared" si="21"/>
        <v>0.47222222222222254</v>
      </c>
      <c r="H107" s="301" t="s">
        <v>52</v>
      </c>
      <c r="J107" s="49" t="str">
        <f t="array" ref="J107">IF(RIGHT(INDEX($B$2:$B$317,MATCH(M107&amp;K107,$H$2:$H$317&amp;$F$2:$F$317,0)),1)="C","Central","G. Osório")</f>
        <v>Central</v>
      </c>
      <c r="K107" s="3">
        <v>0.55208333333333359</v>
      </c>
      <c r="L107" s="26">
        <v>0.56250000000000011</v>
      </c>
      <c r="M107" s="305" t="s">
        <v>55</v>
      </c>
      <c r="O107" s="49" t="s">
        <v>114</v>
      </c>
      <c r="P107" s="304" t="s">
        <v>54</v>
      </c>
      <c r="Q107" s="3">
        <v>0.85416666666666585</v>
      </c>
      <c r="R107" s="26">
        <v>0.86805555555555458</v>
      </c>
      <c r="S107" s="350">
        <f t="shared" si="22"/>
        <v>26.666666666666359</v>
      </c>
      <c r="U107" s="49" t="s">
        <v>115</v>
      </c>
      <c r="V107" s="308" t="s">
        <v>58</v>
      </c>
      <c r="W107" s="3">
        <v>0.82291666666666596</v>
      </c>
      <c r="X107" s="26">
        <v>0.83680555555555469</v>
      </c>
      <c r="Y107" s="350">
        <f t="shared" si="16"/>
        <v>26.666666666666359</v>
      </c>
    </row>
    <row r="108" spans="2:25" x14ac:dyDescent="0.25">
      <c r="B108" s="61" t="s">
        <v>42</v>
      </c>
      <c r="C108" s="3">
        <v>0.50347222222222254</v>
      </c>
      <c r="D108" s="3">
        <v>0.54513888888888917</v>
      </c>
      <c r="E108" s="241">
        <f t="shared" si="23"/>
        <v>15.000000000000027</v>
      </c>
      <c r="F108" s="3">
        <f t="shared" si="20"/>
        <v>0.49305555555555586</v>
      </c>
      <c r="G108" s="26">
        <f t="shared" si="21"/>
        <v>0.50347222222222254</v>
      </c>
      <c r="H108" s="301" t="s">
        <v>52</v>
      </c>
      <c r="J108" s="49" t="str">
        <f t="array" ref="J108">IF(RIGHT(INDEX($B$2:$B$317,MATCH(M108&amp;K108,$H$2:$H$317&amp;$F$2:$F$317,0)),1)="C","Central","G. Osório")</f>
        <v>G. Osório</v>
      </c>
      <c r="K108" s="3">
        <v>0.5555555555555558</v>
      </c>
      <c r="L108" s="26">
        <v>0.56597222222222232</v>
      </c>
      <c r="M108" s="297" t="s">
        <v>45</v>
      </c>
      <c r="O108" s="49" t="s">
        <v>114</v>
      </c>
      <c r="P108" s="306" t="s">
        <v>56</v>
      </c>
      <c r="Q108" s="3">
        <v>0.86805555555555469</v>
      </c>
      <c r="R108" s="26">
        <v>0.87847222222222121</v>
      </c>
      <c r="S108" s="350">
        <f t="shared" si="22"/>
        <v>19.999999999999716</v>
      </c>
      <c r="U108" s="49" t="s">
        <v>115</v>
      </c>
      <c r="V108" s="305" t="s">
        <v>55</v>
      </c>
      <c r="W108" s="3">
        <v>0.83333333333333259</v>
      </c>
      <c r="X108" s="26">
        <v>0.84722222222222132</v>
      </c>
      <c r="Y108" s="350">
        <f t="shared" si="16"/>
        <v>26.666666666666359</v>
      </c>
    </row>
    <row r="109" spans="2:25" x14ac:dyDescent="0.25">
      <c r="B109" s="61" t="s">
        <v>43</v>
      </c>
      <c r="C109" s="3">
        <v>0.55555555555555569</v>
      </c>
      <c r="D109" s="3">
        <v>0.57638888888888906</v>
      </c>
      <c r="E109" s="241">
        <f t="shared" si="23"/>
        <v>14.999999999999787</v>
      </c>
      <c r="F109" s="3">
        <f t="shared" si="20"/>
        <v>0.54513888888888917</v>
      </c>
      <c r="G109" s="26">
        <f t="shared" si="21"/>
        <v>0.55555555555555569</v>
      </c>
      <c r="H109" s="301" t="s">
        <v>52</v>
      </c>
      <c r="J109" s="49" t="str">
        <f t="array" ref="J109">IF(RIGHT(INDEX($B$2:$B$317,MATCH(M109&amp;K109,$H$2:$H$317&amp;$F$2:$F$317,0)),1)="C","Central","G. Osório")</f>
        <v>Central</v>
      </c>
      <c r="K109" s="3">
        <v>0.5555555555555558</v>
      </c>
      <c r="L109" s="26">
        <v>0.56597222222222232</v>
      </c>
      <c r="M109" s="302" t="s">
        <v>63</v>
      </c>
      <c r="O109" s="49" t="s">
        <v>114</v>
      </c>
      <c r="P109" s="308" t="s">
        <v>58</v>
      </c>
      <c r="Q109" s="3">
        <v>0.87847222222222132</v>
      </c>
      <c r="R109" s="26">
        <v>0.88888888888888784</v>
      </c>
      <c r="S109" s="350">
        <f t="shared" si="22"/>
        <v>19.999999999999716</v>
      </c>
      <c r="U109" s="49" t="s">
        <v>115</v>
      </c>
      <c r="V109" s="307" t="s">
        <v>57</v>
      </c>
      <c r="W109" s="3">
        <v>0.84722222222222143</v>
      </c>
      <c r="X109" s="26">
        <v>0.85763888888888795</v>
      </c>
      <c r="Y109" s="350">
        <f t="shared" si="16"/>
        <v>19.999999999999716</v>
      </c>
    </row>
    <row r="110" spans="2:25" x14ac:dyDescent="0.25">
      <c r="B110" s="61" t="s">
        <v>42</v>
      </c>
      <c r="C110" s="3">
        <v>0.58680555555555558</v>
      </c>
      <c r="D110" s="3">
        <v>0.62847222222222221</v>
      </c>
      <c r="E110" s="241">
        <f t="shared" si="23"/>
        <v>14.999999999999787</v>
      </c>
      <c r="F110" s="3">
        <f t="shared" si="20"/>
        <v>0.57638888888888906</v>
      </c>
      <c r="G110" s="26">
        <f t="shared" si="21"/>
        <v>0.58680555555555558</v>
      </c>
      <c r="H110" s="301" t="s">
        <v>52</v>
      </c>
      <c r="J110" s="49" t="str">
        <f t="array" ref="J110">IF(RIGHT(INDEX($B$2:$B$317,MATCH(M110&amp;K110,$H$2:$H$317&amp;$F$2:$F$317,0)),1)="C","Central","G. Osório")</f>
        <v>G. Osório</v>
      </c>
      <c r="K110" s="3">
        <v>0.56250000000000022</v>
      </c>
      <c r="L110" s="26">
        <v>0.57291666666666674</v>
      </c>
      <c r="M110" s="306" t="s">
        <v>56</v>
      </c>
      <c r="O110" s="49" t="s">
        <v>114</v>
      </c>
      <c r="P110" s="305" t="s">
        <v>55</v>
      </c>
      <c r="Q110" s="3">
        <v>0.88888888888888795</v>
      </c>
      <c r="R110" s="26">
        <v>0.89930555555555447</v>
      </c>
      <c r="S110" s="350">
        <f t="shared" si="22"/>
        <v>19.999999999999716</v>
      </c>
      <c r="U110" s="49" t="s">
        <v>115</v>
      </c>
      <c r="V110" s="309" t="s">
        <v>59</v>
      </c>
      <c r="W110" s="3">
        <v>0.85763888888888806</v>
      </c>
      <c r="X110" s="26">
        <v>0.86805555555555458</v>
      </c>
      <c r="Y110" s="350">
        <f t="shared" si="16"/>
        <v>19.999999999999716</v>
      </c>
    </row>
    <row r="111" spans="2:25" x14ac:dyDescent="0.25">
      <c r="B111" s="61" t="s">
        <v>43</v>
      </c>
      <c r="C111" s="3">
        <v>0.63888888888888873</v>
      </c>
      <c r="D111" s="3">
        <v>0.6597222222222221</v>
      </c>
      <c r="E111" s="241">
        <f t="shared" si="23"/>
        <v>14.999999999999787</v>
      </c>
      <c r="F111" s="3">
        <f t="shared" si="20"/>
        <v>0.62847222222222221</v>
      </c>
      <c r="G111" s="26">
        <f t="shared" si="21"/>
        <v>0.63888888888888873</v>
      </c>
      <c r="H111" s="301" t="s">
        <v>52</v>
      </c>
      <c r="J111" s="49" t="str">
        <f t="array" ref="J111">IF(RIGHT(INDEX($B$2:$B$317,MATCH(M111&amp;K111,$H$2:$H$317&amp;$F$2:$F$317,0)),1)="C","Central","G. Osório")</f>
        <v>Central</v>
      </c>
      <c r="K111" s="3">
        <v>0.56250000000000022</v>
      </c>
      <c r="L111" s="26">
        <v>0.57291666666666674</v>
      </c>
      <c r="M111" s="307" t="s">
        <v>57</v>
      </c>
      <c r="O111" s="49" t="s">
        <v>114</v>
      </c>
      <c r="P111" s="307" t="s">
        <v>57</v>
      </c>
      <c r="Q111" s="3">
        <v>0.89930555555555458</v>
      </c>
      <c r="R111" s="26">
        <v>0.9097222222222211</v>
      </c>
      <c r="S111" s="350">
        <f t="shared" si="22"/>
        <v>19.999999999999716</v>
      </c>
      <c r="U111" s="49" t="s">
        <v>115</v>
      </c>
      <c r="V111" s="310" t="s">
        <v>60</v>
      </c>
      <c r="W111" s="3">
        <v>0.86805555555555469</v>
      </c>
      <c r="X111" s="26">
        <v>0.87847222222222121</v>
      </c>
      <c r="Y111" s="350">
        <f t="shared" si="16"/>
        <v>19.999999999999716</v>
      </c>
    </row>
    <row r="112" spans="2:25" x14ac:dyDescent="0.25">
      <c r="B112" s="61" t="s">
        <v>42</v>
      </c>
      <c r="C112" s="3">
        <v>0.67013888888888862</v>
      </c>
      <c r="D112" s="3">
        <v>0.71180555555555525</v>
      </c>
      <c r="E112" s="241">
        <f t="shared" si="23"/>
        <v>14.999999999999787</v>
      </c>
      <c r="F112" s="3">
        <f t="shared" si="20"/>
        <v>0.6597222222222221</v>
      </c>
      <c r="G112" s="26">
        <f t="shared" si="21"/>
        <v>0.67013888888888862</v>
      </c>
      <c r="H112" s="301" t="s">
        <v>52</v>
      </c>
      <c r="J112" s="49" t="str">
        <f t="array" ref="J112">IF(RIGHT(INDEX($B$2:$B$317,MATCH(M112&amp;K112,$H$2:$H$317&amp;$F$2:$F$317,0)),1)="C","Central","G. Osório")</f>
        <v>G. Osório</v>
      </c>
      <c r="K112" s="3">
        <v>0.56597222222222243</v>
      </c>
      <c r="L112" s="26">
        <v>0.57638888888888895</v>
      </c>
      <c r="M112" s="299" t="s">
        <v>50</v>
      </c>
      <c r="O112" s="49" t="s">
        <v>114</v>
      </c>
      <c r="P112" s="309" t="s">
        <v>59</v>
      </c>
      <c r="Q112" s="3">
        <v>0.90972222222222121</v>
      </c>
      <c r="R112" s="26">
        <v>0.92013888888888773</v>
      </c>
      <c r="S112" s="350">
        <f t="shared" si="22"/>
        <v>19.999999999999716</v>
      </c>
      <c r="U112" s="49" t="s">
        <v>115</v>
      </c>
      <c r="V112" s="311" t="s">
        <v>61</v>
      </c>
      <c r="W112" s="3">
        <v>0.87847222222222132</v>
      </c>
      <c r="X112" s="26">
        <v>0.88888888888888784</v>
      </c>
      <c r="Y112" s="350">
        <f t="shared" si="16"/>
        <v>19.999999999999716</v>
      </c>
    </row>
    <row r="113" spans="2:25" x14ac:dyDescent="0.25">
      <c r="B113" s="61" t="s">
        <v>43</v>
      </c>
      <c r="C113" s="3">
        <v>0.72222222222222177</v>
      </c>
      <c r="D113" s="3">
        <v>0.74305555555555514</v>
      </c>
      <c r="E113" s="241">
        <f t="shared" si="23"/>
        <v>14.999999999999787</v>
      </c>
      <c r="F113" s="3">
        <f t="shared" si="20"/>
        <v>0.71180555555555525</v>
      </c>
      <c r="G113" s="26">
        <f t="shared" si="21"/>
        <v>0.72222222222222177</v>
      </c>
      <c r="H113" s="301" t="s">
        <v>52</v>
      </c>
      <c r="J113" s="49" t="str">
        <f t="array" ref="J113">IF(RIGHT(INDEX($B$2:$B$317,MATCH(M113&amp;K113,$H$2:$H$317&amp;$F$2:$F$317,0)),1)="C","Central","G. Osório")</f>
        <v>Central</v>
      </c>
      <c r="K113" s="3">
        <v>0.56597222222222243</v>
      </c>
      <c r="L113" s="26">
        <v>0.57638888888888895</v>
      </c>
      <c r="M113" s="303" t="s">
        <v>53</v>
      </c>
      <c r="O113" s="49" t="s">
        <v>114</v>
      </c>
      <c r="P113" s="310" t="s">
        <v>60</v>
      </c>
      <c r="Q113" s="3">
        <v>0.92013888888888784</v>
      </c>
      <c r="R113" s="26">
        <v>0.93055555555555436</v>
      </c>
      <c r="S113" s="350">
        <f t="shared" si="22"/>
        <v>19.999999999999716</v>
      </c>
      <c r="U113" s="49" t="s">
        <v>115</v>
      </c>
      <c r="V113" s="304" t="s">
        <v>54</v>
      </c>
      <c r="W113" s="3">
        <v>0.88888888888888795</v>
      </c>
      <c r="X113" s="26">
        <v>0.89930555555555447</v>
      </c>
      <c r="Y113" s="350">
        <f t="shared" si="16"/>
        <v>19.999999999999716</v>
      </c>
    </row>
    <row r="114" spans="2:25" x14ac:dyDescent="0.25">
      <c r="B114" s="61" t="s">
        <v>42</v>
      </c>
      <c r="C114" s="3">
        <v>0.75347222222222165</v>
      </c>
      <c r="D114" s="3">
        <v>0.79513888888888828</v>
      </c>
      <c r="E114" s="241">
        <f t="shared" si="23"/>
        <v>14.999999999999787</v>
      </c>
      <c r="F114" s="3">
        <f t="shared" si="20"/>
        <v>0.74305555555555514</v>
      </c>
      <c r="G114" s="26">
        <f t="shared" si="21"/>
        <v>0.75347222222222165</v>
      </c>
      <c r="H114" s="301" t="s">
        <v>52</v>
      </c>
      <c r="J114" s="49" t="str">
        <f t="array" ref="J114">IF(RIGHT(INDEX($B$2:$B$317,MATCH(M114&amp;K114,$H$2:$H$317&amp;$F$2:$F$317,0)),1)="C","Central","G. Osório")</f>
        <v>G. Osório</v>
      </c>
      <c r="K114" s="3">
        <v>0.57291666666666685</v>
      </c>
      <c r="L114" s="26">
        <v>0.58333333333333337</v>
      </c>
      <c r="M114" s="308" t="s">
        <v>58</v>
      </c>
      <c r="O114" s="49" t="s">
        <v>114</v>
      </c>
      <c r="P114" s="311" t="s">
        <v>61</v>
      </c>
      <c r="Q114" s="3">
        <v>0.93055555555555447</v>
      </c>
      <c r="R114" s="26">
        <v>0.94097222222222099</v>
      </c>
      <c r="S114" s="350">
        <f t="shared" si="22"/>
        <v>19.999999999999716</v>
      </c>
      <c r="U114" s="49" t="s">
        <v>115</v>
      </c>
      <c r="V114" s="306" t="s">
        <v>56</v>
      </c>
      <c r="W114" s="3">
        <v>0.89930555555555458</v>
      </c>
      <c r="X114" s="26">
        <v>0.9097222222222211</v>
      </c>
      <c r="Y114" s="350">
        <f t="shared" si="16"/>
        <v>19.999999999999716</v>
      </c>
    </row>
    <row r="115" spans="2:25" x14ac:dyDescent="0.25">
      <c r="B115" s="61" t="s">
        <v>43</v>
      </c>
      <c r="C115" s="3">
        <v>0.8055555555555548</v>
      </c>
      <c r="D115" s="3">
        <v>0.82638888888888817</v>
      </c>
      <c r="E115" s="241">
        <f t="shared" si="23"/>
        <v>14.999999999999787</v>
      </c>
      <c r="F115" s="3">
        <f t="shared" si="20"/>
        <v>0.79513888888888828</v>
      </c>
      <c r="G115" s="26">
        <f t="shared" si="21"/>
        <v>0.8055555555555548</v>
      </c>
      <c r="H115" s="301" t="s">
        <v>52</v>
      </c>
      <c r="J115" s="49" t="str">
        <f t="array" ref="J115">IF(RIGHT(INDEX($B$2:$B$317,MATCH(M115&amp;K115,$H$2:$H$317&amp;$F$2:$F$317,0)),1)="C","Central","G. Osório")</f>
        <v>Central</v>
      </c>
      <c r="K115" s="3">
        <v>0.57291666666666685</v>
      </c>
      <c r="L115" s="26">
        <v>0.58333333333333337</v>
      </c>
      <c r="M115" s="309" t="s">
        <v>59</v>
      </c>
      <c r="O115" s="49" t="s">
        <v>114</v>
      </c>
      <c r="P115" s="304" t="s">
        <v>54</v>
      </c>
      <c r="Q115" s="3">
        <v>0.9409722222222211</v>
      </c>
      <c r="R115" s="129">
        <v>0.95138888888888762</v>
      </c>
      <c r="S115" s="350">
        <f t="shared" si="22"/>
        <v>19.999999999999716</v>
      </c>
      <c r="U115" s="49" t="s">
        <v>115</v>
      </c>
      <c r="V115" s="308" t="s">
        <v>58</v>
      </c>
      <c r="W115" s="3">
        <v>0.90972222222222121</v>
      </c>
      <c r="X115" s="26">
        <v>0.92013888888888773</v>
      </c>
      <c r="Y115" s="350">
        <f t="shared" si="16"/>
        <v>19.999999999999716</v>
      </c>
    </row>
    <row r="116" spans="2:25" ht="15.75" thickBot="1" x14ac:dyDescent="0.3">
      <c r="B116" s="64" t="s">
        <v>102</v>
      </c>
      <c r="C116" s="70"/>
      <c r="D116" s="70"/>
      <c r="E116" s="65">
        <v>0</v>
      </c>
      <c r="F116" s="6" t="str">
        <f t="shared" si="20"/>
        <v/>
      </c>
      <c r="G116" s="128" t="str">
        <f t="shared" si="21"/>
        <v/>
      </c>
      <c r="H116" s="301" t="s">
        <v>52</v>
      </c>
      <c r="J116" s="49" t="str">
        <f t="array" ref="J116">IF(RIGHT(INDEX($B$2:$B$317,MATCH(M116&amp;K116,$H$2:$H$317&amp;$F$2:$F$317,0)),1)="C","Central","G. Osório")</f>
        <v>Central</v>
      </c>
      <c r="K116" s="3">
        <v>0.57638888888888906</v>
      </c>
      <c r="L116" s="26">
        <v>0.58680555555555558</v>
      </c>
      <c r="M116" s="296" t="s">
        <v>41</v>
      </c>
      <c r="O116" s="49" t="s">
        <v>114</v>
      </c>
      <c r="P116" s="306" t="s">
        <v>56</v>
      </c>
      <c r="Q116" s="3">
        <v>0.95138888888888773</v>
      </c>
      <c r="R116" s="129">
        <v>0.96180555555555425</v>
      </c>
      <c r="S116" s="350">
        <f t="shared" si="22"/>
        <v>19.999999999999716</v>
      </c>
      <c r="U116" s="49" t="s">
        <v>115</v>
      </c>
      <c r="V116" s="305" t="s">
        <v>55</v>
      </c>
      <c r="W116" s="3">
        <v>0.92013888888888784</v>
      </c>
      <c r="X116" s="129">
        <v>0.93055555555555436</v>
      </c>
      <c r="Y116" s="350">
        <f t="shared" si="16"/>
        <v>19.999999999999716</v>
      </c>
    </row>
    <row r="117" spans="2:25" ht="15.75" thickBot="1" x14ac:dyDescent="0.3">
      <c r="B117" s="332" t="s">
        <v>63</v>
      </c>
      <c r="C117" s="333"/>
      <c r="D117" s="333"/>
      <c r="E117" s="333"/>
      <c r="F117" s="333"/>
      <c r="G117" s="334"/>
      <c r="H117" s="302" t="s">
        <v>63</v>
      </c>
      <c r="J117" s="49" t="str">
        <f t="array" ref="J117">IF(RIGHT(INDEX($B$2:$B$317,MATCH(M117&amp;K117,$H$2:$H$317&amp;$F$2:$F$317,0)),1)="C","Central","G. Osório")</f>
        <v>G. Osório</v>
      </c>
      <c r="K117" s="3">
        <v>0.57638888888888906</v>
      </c>
      <c r="L117" s="26">
        <v>0.58680555555555558</v>
      </c>
      <c r="M117" s="301" t="s">
        <v>52</v>
      </c>
      <c r="O117" s="49" t="s">
        <v>114</v>
      </c>
      <c r="P117" s="308" t="s">
        <v>58</v>
      </c>
      <c r="Q117" s="3">
        <v>0.96180555555555436</v>
      </c>
      <c r="R117" s="129">
        <v>0.97222222222222088</v>
      </c>
      <c r="S117" s="350">
        <f t="shared" si="22"/>
        <v>19.999999999999716</v>
      </c>
      <c r="U117" s="49" t="s">
        <v>115</v>
      </c>
      <c r="V117" s="307" t="s">
        <v>57</v>
      </c>
      <c r="W117" s="3">
        <v>0.93055555555555447</v>
      </c>
      <c r="X117" s="129">
        <v>0.94097222222222099</v>
      </c>
      <c r="Y117" s="350">
        <f t="shared" si="16"/>
        <v>19.999999999999716</v>
      </c>
    </row>
    <row r="118" spans="2:25" ht="36.75" thickBot="1" x14ac:dyDescent="0.3">
      <c r="B118" s="255" t="s">
        <v>47</v>
      </c>
      <c r="C118" s="256" t="s">
        <v>44</v>
      </c>
      <c r="D118" s="256" t="s">
        <v>46</v>
      </c>
      <c r="E118" s="257" t="s">
        <v>105</v>
      </c>
      <c r="F118" s="257" t="s">
        <v>110</v>
      </c>
      <c r="G118" s="293" t="s">
        <v>111</v>
      </c>
      <c r="H118" s="302" t="s">
        <v>63</v>
      </c>
      <c r="J118" s="49" t="str">
        <f t="array" ref="J118">IF(RIGHT(INDEX($B$2:$B$317,MATCH(M118&amp;K118,$H$2:$H$317&amp;$F$2:$F$317,0)),1)="C","Central","G. Osório")</f>
        <v>G. Osório</v>
      </c>
      <c r="K118" s="3">
        <v>0.58333333333333348</v>
      </c>
      <c r="L118" s="26">
        <v>0.59375</v>
      </c>
      <c r="M118" s="305" t="s">
        <v>55</v>
      </c>
      <c r="O118" s="49" t="s">
        <v>114</v>
      </c>
      <c r="P118" s="305" t="s">
        <v>55</v>
      </c>
      <c r="Q118" s="3">
        <v>0.97222222222222099</v>
      </c>
      <c r="R118" s="129">
        <v>0.98263888888888751</v>
      </c>
      <c r="S118" s="350">
        <f t="shared" si="22"/>
        <v>19.999999999999716</v>
      </c>
      <c r="U118" s="49" t="s">
        <v>115</v>
      </c>
      <c r="V118" s="309" t="s">
        <v>59</v>
      </c>
      <c r="W118" s="3">
        <v>0.9409722222222211</v>
      </c>
      <c r="X118" s="129">
        <v>0.95138888888888762</v>
      </c>
      <c r="Y118" s="350">
        <f t="shared" si="16"/>
        <v>19.999999999999716</v>
      </c>
    </row>
    <row r="119" spans="2:25" x14ac:dyDescent="0.25">
      <c r="B119" s="61" t="s">
        <v>102</v>
      </c>
      <c r="C119" s="59"/>
      <c r="D119" s="59"/>
      <c r="E119" s="101">
        <v>0</v>
      </c>
      <c r="F119" s="4" t="str">
        <f t="shared" ref="F119:F135" si="24">IF(E119&lt;&gt;0,D118,"")</f>
        <v/>
      </c>
      <c r="G119" s="294" t="str">
        <f t="shared" ref="G119:G135" si="25">IF(E119&lt;&gt;0,C119,"")</f>
        <v/>
      </c>
      <c r="H119" s="302" t="s">
        <v>63</v>
      </c>
      <c r="J119" s="49" t="str">
        <f t="array" ref="J119">IF(RIGHT(INDEX($B$2:$B$317,MATCH(M119&amp;K119,$H$2:$H$317&amp;$F$2:$F$317,0)),1)="C","Central","G. Osório")</f>
        <v>Central</v>
      </c>
      <c r="K119" s="3">
        <v>0.58333333333333348</v>
      </c>
      <c r="L119" s="26">
        <v>0.59375</v>
      </c>
      <c r="M119" s="310" t="s">
        <v>60</v>
      </c>
      <c r="O119" s="49" t="s">
        <v>114</v>
      </c>
      <c r="P119" s="307" t="s">
        <v>57</v>
      </c>
      <c r="Q119" s="3">
        <v>0.98263888888888762</v>
      </c>
      <c r="R119" s="129">
        <v>0.99305555555555414</v>
      </c>
      <c r="S119" s="350">
        <f t="shared" si="22"/>
        <v>19.999999999999716</v>
      </c>
      <c r="U119" s="49" t="s">
        <v>115</v>
      </c>
      <c r="V119" s="310" t="s">
        <v>60</v>
      </c>
      <c r="W119" s="3">
        <v>0.95138888888888773</v>
      </c>
      <c r="X119" s="129">
        <v>0.96180555555555425</v>
      </c>
      <c r="Y119" s="350">
        <f t="shared" si="16"/>
        <v>19.999999999999716</v>
      </c>
    </row>
    <row r="120" spans="2:25" x14ac:dyDescent="0.25">
      <c r="B120" s="61" t="s">
        <v>43</v>
      </c>
      <c r="C120" s="3">
        <v>0.23263888888888884</v>
      </c>
      <c r="D120" s="3">
        <v>0.25347222222222215</v>
      </c>
      <c r="E120" s="241">
        <v>0</v>
      </c>
      <c r="F120" s="3" t="str">
        <f t="shared" si="24"/>
        <v/>
      </c>
      <c r="G120" s="26" t="str">
        <f t="shared" si="25"/>
        <v/>
      </c>
      <c r="H120" s="302" t="s">
        <v>63</v>
      </c>
      <c r="J120" s="49" t="str">
        <f t="array" ref="J120">IF(RIGHT(INDEX($B$2:$B$317,MATCH(M120&amp;K120,$H$2:$H$317&amp;$F$2:$F$317,0)),1)="C","Central","G. Osório")</f>
        <v>Central</v>
      </c>
      <c r="K120" s="3">
        <v>0.58680555555555569</v>
      </c>
      <c r="L120" s="26">
        <v>0.59722222222222221</v>
      </c>
      <c r="M120" s="298" t="s">
        <v>49</v>
      </c>
      <c r="S120" s="351">
        <f>SUM(S4:S119)</f>
        <v>2353.3333333333176</v>
      </c>
      <c r="U120" s="49" t="s">
        <v>115</v>
      </c>
      <c r="V120" s="311" t="s">
        <v>61</v>
      </c>
      <c r="W120" s="3">
        <v>0.96180555555555436</v>
      </c>
      <c r="X120" s="129">
        <v>0.97222222222222088</v>
      </c>
      <c r="Y120" s="350">
        <f t="shared" si="16"/>
        <v>19.999999999999716</v>
      </c>
    </row>
    <row r="121" spans="2:25" x14ac:dyDescent="0.25">
      <c r="B121" s="61" t="s">
        <v>42</v>
      </c>
      <c r="C121" s="3">
        <v>0.26388888888888884</v>
      </c>
      <c r="D121" s="3">
        <v>0.30555555555555552</v>
      </c>
      <c r="E121" s="241">
        <f>(C121-D120)*24*60</f>
        <v>15.000000000000027</v>
      </c>
      <c r="F121" s="3">
        <f t="shared" si="24"/>
        <v>0.25347222222222215</v>
      </c>
      <c r="G121" s="26">
        <f t="shared" si="25"/>
        <v>0.26388888888888884</v>
      </c>
      <c r="H121" s="302" t="s">
        <v>63</v>
      </c>
      <c r="J121" s="49" t="str">
        <f t="array" ref="J121">IF(RIGHT(INDEX($B$2:$B$317,MATCH(M121&amp;K121,$H$2:$H$317&amp;$F$2:$F$317,0)),1)="C","Central","G. Osório")</f>
        <v>G. Osório</v>
      </c>
      <c r="K121" s="3">
        <v>0.58680555555555569</v>
      </c>
      <c r="L121" s="26">
        <v>0.59722222222222221</v>
      </c>
      <c r="M121" s="302" t="s">
        <v>63</v>
      </c>
      <c r="U121" s="49" t="s">
        <v>115</v>
      </c>
      <c r="V121" s="304" t="s">
        <v>54</v>
      </c>
      <c r="W121" s="3">
        <v>0.97222222222222099</v>
      </c>
      <c r="X121" s="129">
        <v>0.98263888888888751</v>
      </c>
      <c r="Y121" s="350">
        <f t="shared" si="16"/>
        <v>19.999999999999716</v>
      </c>
    </row>
    <row r="122" spans="2:25" x14ac:dyDescent="0.25">
      <c r="B122" s="61" t="s">
        <v>43</v>
      </c>
      <c r="C122" s="3">
        <v>0.31597222222222227</v>
      </c>
      <c r="D122" s="3">
        <v>0.33680555555555558</v>
      </c>
      <c r="E122" s="241">
        <f>(C122-D121)*24*60</f>
        <v>15.000000000000107</v>
      </c>
      <c r="F122" s="3">
        <f t="shared" si="24"/>
        <v>0.30555555555555552</v>
      </c>
      <c r="G122" s="26">
        <f t="shared" si="25"/>
        <v>0.31597222222222227</v>
      </c>
      <c r="H122" s="302" t="s">
        <v>63</v>
      </c>
      <c r="J122" s="49" t="str">
        <f t="array" ref="J122">IF(RIGHT(INDEX($B$2:$B$317,MATCH(M122&amp;K122,$H$2:$H$317&amp;$F$2:$F$317,0)),1)="C","Central","G. Osório")</f>
        <v>G. Osório</v>
      </c>
      <c r="K122" s="3">
        <v>0.59375000000000011</v>
      </c>
      <c r="L122" s="26">
        <v>0.60416666666666663</v>
      </c>
      <c r="M122" s="307" t="s">
        <v>57</v>
      </c>
      <c r="U122" s="49" t="s">
        <v>115</v>
      </c>
      <c r="V122" s="306" t="s">
        <v>56</v>
      </c>
      <c r="W122" s="3">
        <v>0.98263888888888762</v>
      </c>
      <c r="X122" s="129">
        <v>0.99305555555555414</v>
      </c>
      <c r="Y122" s="350">
        <f t="shared" si="16"/>
        <v>19.999999999999716</v>
      </c>
    </row>
    <row r="123" spans="2:25" x14ac:dyDescent="0.25">
      <c r="B123" s="61" t="s">
        <v>42</v>
      </c>
      <c r="C123" s="3">
        <v>0.34722222222222232</v>
      </c>
      <c r="D123" s="3">
        <v>0.38888888888888901</v>
      </c>
      <c r="E123" s="241">
        <f t="shared" ref="E123:E134" si="26">(C123-D122)*24*60</f>
        <v>15.000000000000107</v>
      </c>
      <c r="F123" s="3">
        <f t="shared" si="24"/>
        <v>0.33680555555555558</v>
      </c>
      <c r="G123" s="26">
        <f t="shared" si="25"/>
        <v>0.34722222222222232</v>
      </c>
      <c r="H123" s="302" t="s">
        <v>63</v>
      </c>
      <c r="J123" s="49" t="str">
        <f t="array" ref="J123">IF(RIGHT(INDEX($B$2:$B$317,MATCH(M123&amp;K123,$H$2:$H$317&amp;$F$2:$F$317,0)),1)="C","Central","G. Osório")</f>
        <v>Central</v>
      </c>
      <c r="K123" s="3">
        <v>0.59375000000000011</v>
      </c>
      <c r="L123" s="26">
        <v>0.60416666666666663</v>
      </c>
      <c r="M123" s="311" t="s">
        <v>61</v>
      </c>
      <c r="Y123" s="351">
        <f>SUM(Y4:Y122)</f>
        <v>2399.9999999999841</v>
      </c>
    </row>
    <row r="124" spans="2:25" x14ac:dyDescent="0.25">
      <c r="B124" s="61" t="s">
        <v>43</v>
      </c>
      <c r="C124" s="81">
        <v>0.39930555555555575</v>
      </c>
      <c r="D124" s="3">
        <v>0.42013888888888906</v>
      </c>
      <c r="E124" s="241">
        <f t="shared" si="26"/>
        <v>15.000000000000107</v>
      </c>
      <c r="F124" s="3">
        <f t="shared" si="24"/>
        <v>0.38888888888888901</v>
      </c>
      <c r="G124" s="26">
        <f t="shared" si="25"/>
        <v>0.39930555555555575</v>
      </c>
      <c r="H124" s="302" t="s">
        <v>63</v>
      </c>
      <c r="J124" s="49" t="str">
        <f t="array" ref="J124">IF(RIGHT(INDEX($B$2:$B$317,MATCH(M124&amp;K124,$H$2:$H$317&amp;$F$2:$F$317,0)),1)="C","Central","G. Osório")</f>
        <v>Central</v>
      </c>
      <c r="K124" s="3">
        <v>0.59722222222222232</v>
      </c>
      <c r="L124" s="26">
        <v>0.60763888888888884</v>
      </c>
      <c r="M124" s="300" t="s">
        <v>51</v>
      </c>
    </row>
    <row r="125" spans="2:25" x14ac:dyDescent="0.25">
      <c r="B125" s="61" t="s">
        <v>42</v>
      </c>
      <c r="C125" s="81">
        <v>0.4305555555555558</v>
      </c>
      <c r="D125" s="3">
        <v>0.47222222222222249</v>
      </c>
      <c r="E125" s="241">
        <f t="shared" si="26"/>
        <v>15.000000000000107</v>
      </c>
      <c r="F125" s="3">
        <f t="shared" si="24"/>
        <v>0.42013888888888906</v>
      </c>
      <c r="G125" s="26">
        <f t="shared" si="25"/>
        <v>0.4305555555555558</v>
      </c>
      <c r="H125" s="302" t="s">
        <v>63</v>
      </c>
      <c r="J125" s="49" t="str">
        <f t="array" ref="J125">IF(RIGHT(INDEX($B$2:$B$317,MATCH(M125&amp;K125,$H$2:$H$317&amp;$F$2:$F$317,0)),1)="C","Central","G. Osório")</f>
        <v>G. Osório</v>
      </c>
      <c r="K125" s="3">
        <v>0.59722222222222232</v>
      </c>
      <c r="L125" s="26">
        <v>0.60763888888888884</v>
      </c>
      <c r="M125" s="303" t="s">
        <v>53</v>
      </c>
    </row>
    <row r="126" spans="2:25" x14ac:dyDescent="0.25">
      <c r="B126" s="61" t="s">
        <v>43</v>
      </c>
      <c r="C126" s="81">
        <v>0.48263888888888923</v>
      </c>
      <c r="D126" s="3">
        <v>0.50347222222222254</v>
      </c>
      <c r="E126" s="241">
        <f t="shared" si="26"/>
        <v>15.000000000000107</v>
      </c>
      <c r="F126" s="3">
        <f t="shared" si="24"/>
        <v>0.47222222222222249</v>
      </c>
      <c r="G126" s="26">
        <f t="shared" si="25"/>
        <v>0.48263888888888923</v>
      </c>
      <c r="H126" s="302" t="s">
        <v>63</v>
      </c>
      <c r="J126" s="49" t="str">
        <f t="array" ref="J126">IF(RIGHT(INDEX($B$2:$B$317,MATCH(M126&amp;K126,$H$2:$H$317&amp;$F$2:$F$317,0)),1)="C","Central","G. Osório")</f>
        <v>Central</v>
      </c>
      <c r="K126" s="3">
        <v>0.60416666666666674</v>
      </c>
      <c r="L126" s="26">
        <v>0.61458333333333326</v>
      </c>
      <c r="M126" s="304" t="s">
        <v>54</v>
      </c>
    </row>
    <row r="127" spans="2:25" x14ac:dyDescent="0.25">
      <c r="B127" s="61" t="s">
        <v>42</v>
      </c>
      <c r="C127" s="81">
        <v>0.51388888888888917</v>
      </c>
      <c r="D127" s="3">
        <v>0.5555555555555558</v>
      </c>
      <c r="E127" s="241">
        <f t="shared" si="26"/>
        <v>14.999999999999947</v>
      </c>
      <c r="F127" s="3">
        <f t="shared" si="24"/>
        <v>0.50347222222222254</v>
      </c>
      <c r="G127" s="26">
        <f t="shared" si="25"/>
        <v>0.51388888888888917</v>
      </c>
      <c r="H127" s="302" t="s">
        <v>63</v>
      </c>
      <c r="J127" s="49" t="str">
        <f t="array" ref="J127">IF(RIGHT(INDEX($B$2:$B$317,MATCH(M127&amp;K127,$H$2:$H$317&amp;$F$2:$F$317,0)),1)="C","Central","G. Osório")</f>
        <v>G. Osório</v>
      </c>
      <c r="K127" s="3">
        <v>0.60416666666666674</v>
      </c>
      <c r="L127" s="26">
        <v>0.61458333333333326</v>
      </c>
      <c r="M127" s="309" t="s">
        <v>59</v>
      </c>
    </row>
    <row r="128" spans="2:25" x14ac:dyDescent="0.25">
      <c r="B128" s="61" t="s">
        <v>43</v>
      </c>
      <c r="C128" s="3">
        <v>0.56597222222222232</v>
      </c>
      <c r="D128" s="3">
        <v>0.58680555555555569</v>
      </c>
      <c r="E128" s="241">
        <f t="shared" si="26"/>
        <v>14.999999999999787</v>
      </c>
      <c r="F128" s="3">
        <f t="shared" si="24"/>
        <v>0.5555555555555558</v>
      </c>
      <c r="G128" s="26">
        <f t="shared" si="25"/>
        <v>0.56597222222222232</v>
      </c>
      <c r="H128" s="302" t="s">
        <v>63</v>
      </c>
      <c r="J128" s="49" t="str">
        <f t="array" ref="J128">IF(RIGHT(INDEX($B$2:$B$317,MATCH(M128&amp;K128,$H$2:$H$317&amp;$F$2:$F$317,0)),1)="C","Central","G. Osório")</f>
        <v>G. Osório</v>
      </c>
      <c r="K128" s="3">
        <v>0.60763888888888895</v>
      </c>
      <c r="L128" s="26">
        <v>0.61805555555555547</v>
      </c>
      <c r="M128" s="296" t="s">
        <v>41</v>
      </c>
    </row>
    <row r="129" spans="2:13" x14ac:dyDescent="0.25">
      <c r="B129" s="61" t="s">
        <v>42</v>
      </c>
      <c r="C129" s="3">
        <v>0.59722222222222221</v>
      </c>
      <c r="D129" s="3">
        <v>0.63888888888888884</v>
      </c>
      <c r="E129" s="241">
        <f t="shared" si="26"/>
        <v>14.999999999999787</v>
      </c>
      <c r="F129" s="3">
        <f t="shared" si="24"/>
        <v>0.58680555555555569</v>
      </c>
      <c r="G129" s="26">
        <f t="shared" si="25"/>
        <v>0.59722222222222221</v>
      </c>
      <c r="H129" s="302" t="s">
        <v>63</v>
      </c>
      <c r="J129" s="49" t="str">
        <f t="array" ref="J129">IF(RIGHT(INDEX($B$2:$B$317,MATCH(M129&amp;K129,$H$2:$H$317&amp;$F$2:$F$317,0)),1)="C","Central","G. Osório")</f>
        <v>Central</v>
      </c>
      <c r="K129" s="3">
        <v>0.60763888888888895</v>
      </c>
      <c r="L129" s="26">
        <v>0.61805555555555547</v>
      </c>
      <c r="M129" s="297" t="s">
        <v>45</v>
      </c>
    </row>
    <row r="130" spans="2:13" x14ac:dyDescent="0.25">
      <c r="B130" s="61" t="s">
        <v>43</v>
      </c>
      <c r="C130" s="3">
        <v>0.64930555555555536</v>
      </c>
      <c r="D130" s="3">
        <v>0.67013888888888873</v>
      </c>
      <c r="E130" s="241">
        <f t="shared" si="26"/>
        <v>14.999999999999787</v>
      </c>
      <c r="F130" s="3">
        <f t="shared" si="24"/>
        <v>0.63888888888888884</v>
      </c>
      <c r="G130" s="26">
        <f t="shared" si="25"/>
        <v>0.64930555555555536</v>
      </c>
      <c r="H130" s="302" t="s">
        <v>63</v>
      </c>
      <c r="J130" s="49" t="str">
        <f t="array" ref="J130">IF(RIGHT(INDEX($B$2:$B$317,MATCH(M130&amp;K130,$H$2:$H$317&amp;$F$2:$F$317,0)),1)="C","Central","G. Osório")</f>
        <v>Central</v>
      </c>
      <c r="K130" s="3">
        <v>0.61458333333333337</v>
      </c>
      <c r="L130" s="26">
        <v>0.62499999999999989</v>
      </c>
      <c r="M130" s="306" t="s">
        <v>56</v>
      </c>
    </row>
    <row r="131" spans="2:13" x14ac:dyDescent="0.25">
      <c r="B131" s="61" t="s">
        <v>42</v>
      </c>
      <c r="C131" s="3">
        <v>0.68055555555555525</v>
      </c>
      <c r="D131" s="3">
        <v>0.72222222222222188</v>
      </c>
      <c r="E131" s="241">
        <f t="shared" si="26"/>
        <v>14.999999999999787</v>
      </c>
      <c r="F131" s="3">
        <f t="shared" si="24"/>
        <v>0.67013888888888873</v>
      </c>
      <c r="G131" s="26">
        <f t="shared" si="25"/>
        <v>0.68055555555555525</v>
      </c>
      <c r="H131" s="302" t="s">
        <v>63</v>
      </c>
      <c r="J131" s="49" t="str">
        <f t="array" ref="J131">IF(RIGHT(INDEX($B$2:$B$317,MATCH(M131&amp;K131,$H$2:$H$317&amp;$F$2:$F$317,0)),1)="C","Central","G. Osório")</f>
        <v>G. Osório</v>
      </c>
      <c r="K131" s="3">
        <v>0.61458333333333337</v>
      </c>
      <c r="L131" s="26">
        <v>0.62499999999999989</v>
      </c>
      <c r="M131" s="310" t="s">
        <v>60</v>
      </c>
    </row>
    <row r="132" spans="2:13" x14ac:dyDescent="0.25">
      <c r="B132" s="61" t="s">
        <v>43</v>
      </c>
      <c r="C132" s="81">
        <v>0.7326388888888884</v>
      </c>
      <c r="D132" s="3">
        <v>0.75347222222222177</v>
      </c>
      <c r="E132" s="241">
        <f t="shared" si="26"/>
        <v>14.999999999999787</v>
      </c>
      <c r="F132" s="3">
        <f t="shared" si="24"/>
        <v>0.72222222222222188</v>
      </c>
      <c r="G132" s="26">
        <f t="shared" si="25"/>
        <v>0.7326388888888884</v>
      </c>
      <c r="H132" s="302" t="s">
        <v>63</v>
      </c>
      <c r="J132" s="49" t="str">
        <f t="array" ref="J132">IF(RIGHT(INDEX($B$2:$B$317,MATCH(M132&amp;K132,$H$2:$H$317&amp;$F$2:$F$317,0)),1)="C","Central","G. Osório")</f>
        <v>G. Osório</v>
      </c>
      <c r="K132" s="3">
        <v>0.61805555555555558</v>
      </c>
      <c r="L132" s="26">
        <v>0.6284722222222221</v>
      </c>
      <c r="M132" s="298" t="s">
        <v>49</v>
      </c>
    </row>
    <row r="133" spans="2:13" x14ac:dyDescent="0.25">
      <c r="B133" s="61" t="s">
        <v>42</v>
      </c>
      <c r="C133" s="81">
        <v>0.76388888888888828</v>
      </c>
      <c r="D133" s="3">
        <v>0.80555555555555491</v>
      </c>
      <c r="E133" s="241">
        <f t="shared" si="26"/>
        <v>14.999999999999787</v>
      </c>
      <c r="F133" s="3">
        <f t="shared" si="24"/>
        <v>0.75347222222222177</v>
      </c>
      <c r="G133" s="26">
        <f t="shared" si="25"/>
        <v>0.76388888888888828</v>
      </c>
      <c r="H133" s="302" t="s">
        <v>63</v>
      </c>
      <c r="J133" s="49" t="str">
        <f t="array" ref="J133">IF(RIGHT(INDEX($B$2:$B$317,MATCH(M133&amp;K133,$H$2:$H$317&amp;$F$2:$F$317,0)),1)="C","Central","G. Osório")</f>
        <v>Central</v>
      </c>
      <c r="K133" s="3">
        <v>0.61805555555555558</v>
      </c>
      <c r="L133" s="26">
        <v>0.6284722222222221</v>
      </c>
      <c r="M133" s="299" t="s">
        <v>50</v>
      </c>
    </row>
    <row r="134" spans="2:13" x14ac:dyDescent="0.25">
      <c r="B134" s="61" t="s">
        <v>43</v>
      </c>
      <c r="C134" s="81">
        <v>0.81597222222222143</v>
      </c>
      <c r="D134" s="3">
        <v>0.8368055555555548</v>
      </c>
      <c r="E134" s="241">
        <f t="shared" si="26"/>
        <v>14.999999999999787</v>
      </c>
      <c r="F134" s="3">
        <f t="shared" si="24"/>
        <v>0.80555555555555491</v>
      </c>
      <c r="G134" s="26">
        <f t="shared" si="25"/>
        <v>0.81597222222222143</v>
      </c>
      <c r="H134" s="302" t="s">
        <v>63</v>
      </c>
      <c r="J134" s="49" t="str">
        <f t="array" ref="J134">IF(RIGHT(INDEX($B$2:$B$317,MATCH(M134&amp;K134,$H$2:$H$317&amp;$F$2:$F$317,0)),1)="C","Central","G. Osório")</f>
        <v>Central</v>
      </c>
      <c r="K134" s="3">
        <v>0.625</v>
      </c>
      <c r="L134" s="26">
        <v>0.63541666666666652</v>
      </c>
      <c r="M134" s="308" t="s">
        <v>58</v>
      </c>
    </row>
    <row r="135" spans="2:13" ht="15.75" thickBot="1" x14ac:dyDescent="0.3">
      <c r="B135" s="64" t="s">
        <v>102</v>
      </c>
      <c r="C135" s="70"/>
      <c r="D135" s="70"/>
      <c r="E135" s="65">
        <v>0</v>
      </c>
      <c r="F135" s="6" t="str">
        <f t="shared" si="24"/>
        <v/>
      </c>
      <c r="G135" s="128" t="str">
        <f t="shared" si="25"/>
        <v/>
      </c>
      <c r="H135" s="302" t="s">
        <v>63</v>
      </c>
      <c r="J135" s="49" t="str">
        <f t="array" ref="J135">IF(RIGHT(INDEX($B$2:$B$317,MATCH(M135&amp;K135,$H$2:$H$317&amp;$F$2:$F$317,0)),1)="C","Central","G. Osório")</f>
        <v>G. Osório</v>
      </c>
      <c r="K135" s="3">
        <v>0.625</v>
      </c>
      <c r="L135" s="26">
        <v>0.63541666666666652</v>
      </c>
      <c r="M135" s="311" t="s">
        <v>61</v>
      </c>
    </row>
    <row r="136" spans="2:13" ht="15.75" thickBot="1" x14ac:dyDescent="0.3">
      <c r="B136" s="329" t="s">
        <v>53</v>
      </c>
      <c r="C136" s="330"/>
      <c r="D136" s="330"/>
      <c r="E136" s="330"/>
      <c r="F136" s="330"/>
      <c r="G136" s="331"/>
      <c r="H136" s="303" t="s">
        <v>53</v>
      </c>
      <c r="J136" s="49" t="str">
        <f t="array" ref="J136">IF(RIGHT(INDEX($B$2:$B$317,MATCH(M136&amp;K136,$H$2:$H$317&amp;$F$2:$F$317,0)),1)="C","Central","G. Osório")</f>
        <v>G. Osório</v>
      </c>
      <c r="K136" s="3">
        <v>0.62847222222222221</v>
      </c>
      <c r="L136" s="26">
        <v>0.63888888888888873</v>
      </c>
      <c r="M136" s="300" t="s">
        <v>51</v>
      </c>
    </row>
    <row r="137" spans="2:13" ht="36.75" thickBot="1" x14ac:dyDescent="0.3">
      <c r="B137" s="255" t="s">
        <v>47</v>
      </c>
      <c r="C137" s="256" t="s">
        <v>44</v>
      </c>
      <c r="D137" s="256" t="s">
        <v>46</v>
      </c>
      <c r="E137" s="257" t="s">
        <v>105</v>
      </c>
      <c r="F137" s="257" t="s">
        <v>110</v>
      </c>
      <c r="G137" s="293" t="s">
        <v>111</v>
      </c>
      <c r="H137" s="303" t="s">
        <v>53</v>
      </c>
      <c r="J137" s="49" t="str">
        <f t="array" ref="J137">IF(RIGHT(INDEX($B$2:$B$317,MATCH(M137&amp;K137,$H$2:$H$317&amp;$F$2:$F$317,0)),1)="C","Central","G. Osório")</f>
        <v>Central</v>
      </c>
      <c r="K137" s="3">
        <v>0.62847222222222221</v>
      </c>
      <c r="L137" s="26">
        <v>0.63888888888888873</v>
      </c>
      <c r="M137" s="301" t="s">
        <v>52</v>
      </c>
    </row>
    <row r="138" spans="2:13" x14ac:dyDescent="0.25">
      <c r="B138" s="61" t="s">
        <v>102</v>
      </c>
      <c r="C138" s="59"/>
      <c r="D138" s="59"/>
      <c r="E138" s="101">
        <v>0</v>
      </c>
      <c r="F138" s="4" t="str">
        <f t="shared" ref="F138:F153" si="27">IF(E138&lt;&gt;0,D137,"")</f>
        <v/>
      </c>
      <c r="G138" s="294" t="str">
        <f t="shared" ref="G138:G153" si="28">IF(E138&lt;&gt;0,C138,"")</f>
        <v/>
      </c>
      <c r="H138" s="303" t="s">
        <v>53</v>
      </c>
      <c r="J138" s="49" t="str">
        <f t="array" ref="J138">IF(RIGHT(INDEX($B$2:$B$317,MATCH(M138&amp;K138,$H$2:$H$317&amp;$F$2:$F$317,0)),1)="C","Central","G. Osório")</f>
        <v>G. Osório</v>
      </c>
      <c r="K138" s="3">
        <v>0.63541666666666663</v>
      </c>
      <c r="L138" s="26">
        <v>0.64583333333333315</v>
      </c>
      <c r="M138" s="304" t="s">
        <v>54</v>
      </c>
    </row>
    <row r="139" spans="2:13" x14ac:dyDescent="0.25">
      <c r="B139" s="61" t="s">
        <v>43</v>
      </c>
      <c r="C139" s="3">
        <v>0.2430555555555555</v>
      </c>
      <c r="D139" s="3">
        <v>0.26388888888888884</v>
      </c>
      <c r="E139" s="241">
        <v>0</v>
      </c>
      <c r="F139" s="3" t="str">
        <f t="shared" si="27"/>
        <v/>
      </c>
      <c r="G139" s="26" t="str">
        <f t="shared" si="28"/>
        <v/>
      </c>
      <c r="H139" s="303" t="s">
        <v>53</v>
      </c>
      <c r="J139" s="49" t="str">
        <f t="array" ref="J139">IF(RIGHT(INDEX($B$2:$B$317,MATCH(M139&amp;K139,$H$2:$H$317&amp;$F$2:$F$317,0)),1)="C","Central","G. Osório")</f>
        <v>Central</v>
      </c>
      <c r="K139" s="3">
        <v>0.63541666666666663</v>
      </c>
      <c r="L139" s="26">
        <v>0.64583333333333315</v>
      </c>
      <c r="M139" s="305" t="s">
        <v>55</v>
      </c>
    </row>
    <row r="140" spans="2:13" x14ac:dyDescent="0.25">
      <c r="B140" s="61" t="s">
        <v>42</v>
      </c>
      <c r="C140" s="3">
        <v>0.27430555555555552</v>
      </c>
      <c r="D140" s="3">
        <v>0.31597222222222221</v>
      </c>
      <c r="E140" s="241">
        <f>(C140-D139)*24*60</f>
        <v>15.000000000000027</v>
      </c>
      <c r="F140" s="3">
        <f t="shared" si="27"/>
        <v>0.26388888888888884</v>
      </c>
      <c r="G140" s="26">
        <f t="shared" si="28"/>
        <v>0.27430555555555552</v>
      </c>
      <c r="H140" s="303" t="s">
        <v>53</v>
      </c>
      <c r="J140" s="49" t="str">
        <f t="array" ref="J140">IF(RIGHT(INDEX($B$2:$B$317,MATCH(M140&amp;K140,$H$2:$H$317&amp;$F$2:$F$317,0)),1)="C","Central","G. Osório")</f>
        <v>G. Osório</v>
      </c>
      <c r="K140" s="3">
        <v>0.63888888888888884</v>
      </c>
      <c r="L140" s="26">
        <v>0.64930555555555536</v>
      </c>
      <c r="M140" s="297" t="s">
        <v>45</v>
      </c>
    </row>
    <row r="141" spans="2:13" x14ac:dyDescent="0.25">
      <c r="B141" s="61" t="s">
        <v>43</v>
      </c>
      <c r="C141" s="3">
        <v>0.32638888888888895</v>
      </c>
      <c r="D141" s="3">
        <v>0.34722222222222227</v>
      </c>
      <c r="E141" s="241">
        <f>(C141-D140)*24*60</f>
        <v>15.000000000000107</v>
      </c>
      <c r="F141" s="3">
        <f t="shared" si="27"/>
        <v>0.31597222222222221</v>
      </c>
      <c r="G141" s="26">
        <f t="shared" si="28"/>
        <v>0.32638888888888895</v>
      </c>
      <c r="H141" s="303" t="s">
        <v>53</v>
      </c>
      <c r="J141" s="49" t="str">
        <f t="array" ref="J141">IF(RIGHT(INDEX($B$2:$B$317,MATCH(M141&amp;K141,$H$2:$H$317&amp;$F$2:$F$317,0)),1)="C","Central","G. Osório")</f>
        <v>Central</v>
      </c>
      <c r="K141" s="3">
        <v>0.63888888888888884</v>
      </c>
      <c r="L141" s="26">
        <v>0.64930555555555536</v>
      </c>
      <c r="M141" s="302" t="s">
        <v>63</v>
      </c>
    </row>
    <row r="142" spans="2:13" x14ac:dyDescent="0.25">
      <c r="B142" s="61" t="s">
        <v>42</v>
      </c>
      <c r="C142" s="3">
        <v>0.35763888888888901</v>
      </c>
      <c r="D142" s="3">
        <v>0.39930555555555569</v>
      </c>
      <c r="E142" s="241">
        <f t="shared" ref="E142:E152" si="29">(C142-D141)*24*60</f>
        <v>15.000000000000107</v>
      </c>
      <c r="F142" s="3">
        <f t="shared" si="27"/>
        <v>0.34722222222222227</v>
      </c>
      <c r="G142" s="26">
        <f t="shared" si="28"/>
        <v>0.35763888888888901</v>
      </c>
      <c r="H142" s="303" t="s">
        <v>53</v>
      </c>
      <c r="J142" s="49" t="str">
        <f t="array" ref="J142">IF(RIGHT(INDEX($B$2:$B$317,MATCH(M142&amp;K142,$H$2:$H$317&amp;$F$2:$F$317,0)),1)="C","Central","G. Osório")</f>
        <v>G. Osório</v>
      </c>
      <c r="K142" s="3">
        <v>0.64583333333333326</v>
      </c>
      <c r="L142" s="26">
        <v>0.65624999999999978</v>
      </c>
      <c r="M142" s="306" t="s">
        <v>56</v>
      </c>
    </row>
    <row r="143" spans="2:13" x14ac:dyDescent="0.25">
      <c r="B143" s="61" t="s">
        <v>43</v>
      </c>
      <c r="C143" s="81">
        <v>0.40972222222222243</v>
      </c>
      <c r="D143" s="3">
        <v>0.43055555555555575</v>
      </c>
      <c r="E143" s="241">
        <f t="shared" si="29"/>
        <v>15.000000000000107</v>
      </c>
      <c r="F143" s="3">
        <f t="shared" si="27"/>
        <v>0.39930555555555569</v>
      </c>
      <c r="G143" s="26">
        <f t="shared" si="28"/>
        <v>0.40972222222222243</v>
      </c>
      <c r="H143" s="303" t="s">
        <v>53</v>
      </c>
      <c r="J143" s="49" t="str">
        <f t="array" ref="J143">IF(RIGHT(INDEX($B$2:$B$317,MATCH(M143&amp;K143,$H$2:$H$317&amp;$F$2:$F$317,0)),1)="C","Central","G. Osório")</f>
        <v>Central</v>
      </c>
      <c r="K143" s="3">
        <v>0.64583333333333326</v>
      </c>
      <c r="L143" s="26">
        <v>0.65624999999999978</v>
      </c>
      <c r="M143" s="307" t="s">
        <v>57</v>
      </c>
    </row>
    <row r="144" spans="2:13" x14ac:dyDescent="0.25">
      <c r="B144" s="61" t="s">
        <v>42</v>
      </c>
      <c r="C144" s="81">
        <v>0.44097222222222249</v>
      </c>
      <c r="D144" s="3">
        <v>0.48263888888888917</v>
      </c>
      <c r="E144" s="241">
        <f t="shared" si="29"/>
        <v>15.000000000000107</v>
      </c>
      <c r="F144" s="3">
        <f t="shared" si="27"/>
        <v>0.43055555555555575</v>
      </c>
      <c r="G144" s="26">
        <f t="shared" si="28"/>
        <v>0.44097222222222249</v>
      </c>
      <c r="H144" s="303" t="s">
        <v>53</v>
      </c>
      <c r="J144" s="49" t="str">
        <f t="array" ref="J144">IF(RIGHT(INDEX($B$2:$B$317,MATCH(M144&amp;K144,$H$2:$H$317&amp;$F$2:$F$317,0)),1)="C","Central","G. Osório")</f>
        <v>G. Osório</v>
      </c>
      <c r="K144" s="3">
        <v>0.64930555555555547</v>
      </c>
      <c r="L144" s="26">
        <v>0.65972222222222199</v>
      </c>
      <c r="M144" s="299" t="s">
        <v>50</v>
      </c>
    </row>
    <row r="145" spans="2:13" x14ac:dyDescent="0.25">
      <c r="B145" s="61" t="s">
        <v>43</v>
      </c>
      <c r="C145" s="81">
        <v>0.49305555555555591</v>
      </c>
      <c r="D145" s="3">
        <v>0.51388888888888928</v>
      </c>
      <c r="E145" s="241">
        <f t="shared" si="29"/>
        <v>15.000000000000107</v>
      </c>
      <c r="F145" s="3">
        <f t="shared" si="27"/>
        <v>0.48263888888888917</v>
      </c>
      <c r="G145" s="26">
        <f t="shared" si="28"/>
        <v>0.49305555555555591</v>
      </c>
      <c r="H145" s="303" t="s">
        <v>53</v>
      </c>
      <c r="J145" s="49" t="str">
        <f t="array" ref="J145">IF(RIGHT(INDEX($B$2:$B$317,MATCH(M145&amp;K145,$H$2:$H$317&amp;$F$2:$F$317,0)),1)="C","Central","G. Osório")</f>
        <v>Central</v>
      </c>
      <c r="K145" s="3">
        <v>0.64930555555555547</v>
      </c>
      <c r="L145" s="26">
        <v>0.65972222222222199</v>
      </c>
      <c r="M145" s="303" t="s">
        <v>53</v>
      </c>
    </row>
    <row r="146" spans="2:13" x14ac:dyDescent="0.25">
      <c r="B146" s="61" t="s">
        <v>42</v>
      </c>
      <c r="C146" s="81">
        <v>0.5243055555555558</v>
      </c>
      <c r="D146" s="3">
        <v>0.56597222222222243</v>
      </c>
      <c r="E146" s="241">
        <f t="shared" si="29"/>
        <v>14.999999999999787</v>
      </c>
      <c r="F146" s="3">
        <f t="shared" si="27"/>
        <v>0.51388888888888928</v>
      </c>
      <c r="G146" s="26">
        <f t="shared" si="28"/>
        <v>0.5243055555555558</v>
      </c>
      <c r="H146" s="303" t="s">
        <v>53</v>
      </c>
      <c r="J146" s="49" t="str">
        <f t="array" ref="J146">IF(RIGHT(INDEX($B$2:$B$317,MATCH(M146&amp;K146,$H$2:$H$317&amp;$F$2:$F$317,0)),1)="C","Central","G. Osório")</f>
        <v>G. Osório</v>
      </c>
      <c r="K146" s="3">
        <v>0.65624999999999989</v>
      </c>
      <c r="L146" s="26">
        <v>0.66666666666666641</v>
      </c>
      <c r="M146" s="308" t="s">
        <v>58</v>
      </c>
    </row>
    <row r="147" spans="2:13" x14ac:dyDescent="0.25">
      <c r="B147" s="61" t="s">
        <v>43</v>
      </c>
      <c r="C147" s="3">
        <v>0.57638888888888895</v>
      </c>
      <c r="D147" s="3">
        <v>0.59722222222222232</v>
      </c>
      <c r="E147" s="241">
        <f t="shared" si="29"/>
        <v>14.999999999999787</v>
      </c>
      <c r="F147" s="3">
        <f t="shared" si="27"/>
        <v>0.56597222222222243</v>
      </c>
      <c r="G147" s="26">
        <f t="shared" si="28"/>
        <v>0.57638888888888895</v>
      </c>
      <c r="H147" s="303" t="s">
        <v>53</v>
      </c>
      <c r="J147" s="49" t="str">
        <f t="array" ref="J147">IF(RIGHT(INDEX($B$2:$B$317,MATCH(M147&amp;K147,$H$2:$H$317&amp;$F$2:$F$317,0)),1)="C","Central","G. Osório")</f>
        <v>Central</v>
      </c>
      <c r="K147" s="3">
        <v>0.65624999999999989</v>
      </c>
      <c r="L147" s="26">
        <v>0.66666666666666641</v>
      </c>
      <c r="M147" s="309" t="s">
        <v>59</v>
      </c>
    </row>
    <row r="148" spans="2:13" x14ac:dyDescent="0.25">
      <c r="B148" s="61" t="s">
        <v>42</v>
      </c>
      <c r="C148" s="3">
        <v>0.60763888888888884</v>
      </c>
      <c r="D148" s="3">
        <v>0.64930555555555547</v>
      </c>
      <c r="E148" s="241">
        <f t="shared" si="29"/>
        <v>14.999999999999787</v>
      </c>
      <c r="F148" s="3">
        <f t="shared" si="27"/>
        <v>0.59722222222222232</v>
      </c>
      <c r="G148" s="26">
        <f t="shared" si="28"/>
        <v>0.60763888888888884</v>
      </c>
      <c r="H148" s="303" t="s">
        <v>53</v>
      </c>
      <c r="J148" s="49" t="str">
        <f t="array" ref="J148">IF(RIGHT(INDEX($B$2:$B$317,MATCH(M148&amp;K148,$H$2:$H$317&amp;$F$2:$F$317,0)),1)="C","Central","G. Osório")</f>
        <v>Central</v>
      </c>
      <c r="K148" s="3">
        <v>0.6597222222222221</v>
      </c>
      <c r="L148" s="26">
        <v>0.67013888888888862</v>
      </c>
      <c r="M148" s="296" t="s">
        <v>41</v>
      </c>
    </row>
    <row r="149" spans="2:13" x14ac:dyDescent="0.25">
      <c r="B149" s="61" t="s">
        <v>43</v>
      </c>
      <c r="C149" s="3">
        <v>0.65972222222222199</v>
      </c>
      <c r="D149" s="3">
        <v>0.68055555555555536</v>
      </c>
      <c r="E149" s="241">
        <f t="shared" si="29"/>
        <v>14.999999999999787</v>
      </c>
      <c r="F149" s="3">
        <f t="shared" si="27"/>
        <v>0.64930555555555547</v>
      </c>
      <c r="G149" s="26">
        <f t="shared" si="28"/>
        <v>0.65972222222222199</v>
      </c>
      <c r="H149" s="303" t="s">
        <v>53</v>
      </c>
      <c r="J149" s="49" t="str">
        <f t="array" ref="J149">IF(RIGHT(INDEX($B$2:$B$317,MATCH(M149&amp;K149,$H$2:$H$317&amp;$F$2:$F$317,0)),1)="C","Central","G. Osório")</f>
        <v>G. Osório</v>
      </c>
      <c r="K149" s="3">
        <v>0.6597222222222221</v>
      </c>
      <c r="L149" s="26">
        <v>0.67013888888888862</v>
      </c>
      <c r="M149" s="301" t="s">
        <v>52</v>
      </c>
    </row>
    <row r="150" spans="2:13" x14ac:dyDescent="0.25">
      <c r="B150" s="61" t="s">
        <v>42</v>
      </c>
      <c r="C150" s="3">
        <v>0.69097222222222188</v>
      </c>
      <c r="D150" s="3">
        <v>0.73263888888888851</v>
      </c>
      <c r="E150" s="241">
        <f t="shared" si="29"/>
        <v>14.999999999999787</v>
      </c>
      <c r="F150" s="3">
        <f t="shared" si="27"/>
        <v>0.68055555555555536</v>
      </c>
      <c r="G150" s="26">
        <f t="shared" si="28"/>
        <v>0.69097222222222188</v>
      </c>
      <c r="H150" s="303" t="s">
        <v>53</v>
      </c>
      <c r="J150" s="49" t="str">
        <f t="array" ref="J150">IF(RIGHT(INDEX($B$2:$B$317,MATCH(M150&amp;K150,$H$2:$H$317&amp;$F$2:$F$317,0)),1)="C","Central","G. Osório")</f>
        <v>G. Osório</v>
      </c>
      <c r="K150" s="3">
        <v>0.66666666666666652</v>
      </c>
      <c r="L150" s="26">
        <v>0.67708333333333304</v>
      </c>
      <c r="M150" s="305" t="s">
        <v>55</v>
      </c>
    </row>
    <row r="151" spans="2:13" x14ac:dyDescent="0.25">
      <c r="B151" s="61" t="s">
        <v>43</v>
      </c>
      <c r="C151" s="81">
        <v>0.74305555555555503</v>
      </c>
      <c r="D151" s="3">
        <v>0.7638888888888884</v>
      </c>
      <c r="E151" s="241">
        <f t="shared" si="29"/>
        <v>14.999999999999787</v>
      </c>
      <c r="F151" s="3">
        <f t="shared" si="27"/>
        <v>0.73263888888888851</v>
      </c>
      <c r="G151" s="26">
        <f t="shared" si="28"/>
        <v>0.74305555555555503</v>
      </c>
      <c r="H151" s="303" t="s">
        <v>53</v>
      </c>
      <c r="J151" s="49" t="str">
        <f t="array" ref="J151">IF(RIGHT(INDEX($B$2:$B$317,MATCH(M151&amp;K151,$H$2:$H$317&amp;$F$2:$F$317,0)),1)="C","Central","G. Osório")</f>
        <v>Central</v>
      </c>
      <c r="K151" s="3">
        <v>0.66666666666666652</v>
      </c>
      <c r="L151" s="26">
        <v>0.67708333333333304</v>
      </c>
      <c r="M151" s="310" t="s">
        <v>60</v>
      </c>
    </row>
    <row r="152" spans="2:13" x14ac:dyDescent="0.25">
      <c r="B152" s="61" t="s">
        <v>42</v>
      </c>
      <c r="C152" s="81">
        <v>0.77430555555555491</v>
      </c>
      <c r="D152" s="3">
        <v>0.81597222222222154</v>
      </c>
      <c r="E152" s="241">
        <f t="shared" si="29"/>
        <v>14.999999999999787</v>
      </c>
      <c r="F152" s="3">
        <f t="shared" si="27"/>
        <v>0.7638888888888884</v>
      </c>
      <c r="G152" s="26">
        <f t="shared" si="28"/>
        <v>0.77430555555555491</v>
      </c>
      <c r="H152" s="303" t="s">
        <v>53</v>
      </c>
      <c r="J152" s="49" t="str">
        <f t="array" ref="J152">IF(RIGHT(INDEX($B$2:$B$317,MATCH(M152&amp;K152,$H$2:$H$317&amp;$F$2:$F$317,0)),1)="C","Central","G. Osório")</f>
        <v>Central</v>
      </c>
      <c r="K152" s="3">
        <v>0.67013888888888873</v>
      </c>
      <c r="L152" s="26">
        <v>0.68055555555555525</v>
      </c>
      <c r="M152" s="298" t="s">
        <v>49</v>
      </c>
    </row>
    <row r="153" spans="2:13" ht="15.75" thickBot="1" x14ac:dyDescent="0.3">
      <c r="B153" s="64" t="s">
        <v>102</v>
      </c>
      <c r="C153" s="70"/>
      <c r="D153" s="70"/>
      <c r="E153" s="65">
        <v>0</v>
      </c>
      <c r="F153" s="6" t="str">
        <f t="shared" si="27"/>
        <v/>
      </c>
      <c r="G153" s="128" t="str">
        <f t="shared" si="28"/>
        <v/>
      </c>
      <c r="H153" s="303" t="s">
        <v>53</v>
      </c>
      <c r="J153" s="49" t="str">
        <f t="array" ref="J153">IF(RIGHT(INDEX($B$2:$B$317,MATCH(M153&amp;K153,$H$2:$H$317&amp;$F$2:$F$317,0)),1)="C","Central","G. Osório")</f>
        <v>G. Osório</v>
      </c>
      <c r="K153" s="3">
        <v>0.67013888888888873</v>
      </c>
      <c r="L153" s="26">
        <v>0.68055555555555525</v>
      </c>
      <c r="M153" s="302" t="s">
        <v>63</v>
      </c>
    </row>
    <row r="154" spans="2:13" ht="15.75" thickBot="1" x14ac:dyDescent="0.3">
      <c r="B154" s="326" t="s">
        <v>54</v>
      </c>
      <c r="C154" s="327"/>
      <c r="D154" s="327"/>
      <c r="E154" s="327"/>
      <c r="F154" s="327"/>
      <c r="G154" s="328"/>
      <c r="H154" s="304" t="s">
        <v>54</v>
      </c>
      <c r="J154" s="49" t="str">
        <f t="array" ref="J154">IF(RIGHT(INDEX($B$2:$B$317,MATCH(M154&amp;K154,$H$2:$H$317&amp;$F$2:$F$317,0)),1)="C","Central","G. Osório")</f>
        <v>G. Osório</v>
      </c>
      <c r="K154" s="3">
        <v>0.67708333333333315</v>
      </c>
      <c r="L154" s="26">
        <v>0.68749999999999967</v>
      </c>
      <c r="M154" s="307" t="s">
        <v>57</v>
      </c>
    </row>
    <row r="155" spans="2:13" ht="36.75" thickBot="1" x14ac:dyDescent="0.3">
      <c r="B155" s="255" t="s">
        <v>47</v>
      </c>
      <c r="C155" s="256" t="s">
        <v>44</v>
      </c>
      <c r="D155" s="256" t="s">
        <v>46</v>
      </c>
      <c r="E155" s="257" t="s">
        <v>105</v>
      </c>
      <c r="F155" s="257" t="s">
        <v>110</v>
      </c>
      <c r="G155" s="293" t="s">
        <v>111</v>
      </c>
      <c r="H155" s="304" t="s">
        <v>54</v>
      </c>
      <c r="J155" s="49" t="str">
        <f t="array" ref="J155">IF(RIGHT(INDEX($B$2:$B$317,MATCH(M155&amp;K155,$H$2:$H$317&amp;$F$2:$F$317,0)),1)="C","Central","G. Osório")</f>
        <v>Central</v>
      </c>
      <c r="K155" s="3">
        <v>0.67708333333333315</v>
      </c>
      <c r="L155" s="26">
        <v>0.68749999999999967</v>
      </c>
      <c r="M155" s="311" t="s">
        <v>61</v>
      </c>
    </row>
    <row r="156" spans="2:13" x14ac:dyDescent="0.25">
      <c r="B156" s="103" t="s">
        <v>102</v>
      </c>
      <c r="C156" s="269"/>
      <c r="D156" s="269"/>
      <c r="E156" s="263">
        <v>0</v>
      </c>
      <c r="F156" s="5" t="str">
        <f t="shared" ref="F156:F174" si="30">IF(E156&lt;&gt;0,D155,"")</f>
        <v/>
      </c>
      <c r="G156" s="31" t="str">
        <f t="shared" ref="G156:G174" si="31">IF(E156&lt;&gt;0,C156,"")</f>
        <v/>
      </c>
      <c r="H156" s="304" t="s">
        <v>54</v>
      </c>
      <c r="J156" s="49" t="str">
        <f t="array" ref="J156">IF(RIGHT(INDEX($B$2:$B$317,MATCH(M156&amp;K156,$H$2:$H$317&amp;$F$2:$F$317,0)),1)="C","Central","G. Osório")</f>
        <v>Central</v>
      </c>
      <c r="K156" s="3">
        <v>0.68055555555555536</v>
      </c>
      <c r="L156" s="26">
        <v>0.69097222222222188</v>
      </c>
      <c r="M156" s="300" t="s">
        <v>51</v>
      </c>
    </row>
    <row r="157" spans="2:13" x14ac:dyDescent="0.25">
      <c r="B157" s="61" t="s">
        <v>42</v>
      </c>
      <c r="C157" s="3">
        <v>0.3125</v>
      </c>
      <c r="D157" s="3">
        <v>0.35416666666666669</v>
      </c>
      <c r="E157" s="241">
        <v>0</v>
      </c>
      <c r="F157" s="3" t="str">
        <f t="shared" si="30"/>
        <v/>
      </c>
      <c r="G157" s="26" t="str">
        <f t="shared" si="31"/>
        <v/>
      </c>
      <c r="H157" s="304" t="s">
        <v>54</v>
      </c>
      <c r="J157" s="49" t="str">
        <f t="array" ref="J157">IF(RIGHT(INDEX($B$2:$B$317,MATCH(M157&amp;K157,$H$2:$H$317&amp;$F$2:$F$317,0)),1)="C","Central","G. Osório")</f>
        <v>G. Osório</v>
      </c>
      <c r="K157" s="3">
        <v>0.68055555555555536</v>
      </c>
      <c r="L157" s="26">
        <v>0.69097222222222188</v>
      </c>
      <c r="M157" s="303" t="s">
        <v>53</v>
      </c>
    </row>
    <row r="158" spans="2:13" x14ac:dyDescent="0.25">
      <c r="B158" s="61" t="s">
        <v>43</v>
      </c>
      <c r="C158" s="3">
        <v>0.36458333333333343</v>
      </c>
      <c r="D158" s="3">
        <v>0.38541666666666674</v>
      </c>
      <c r="E158" s="241">
        <f>(C158-D157)*24*60</f>
        <v>15.000000000000107</v>
      </c>
      <c r="F158" s="3">
        <f t="shared" si="30"/>
        <v>0.35416666666666669</v>
      </c>
      <c r="G158" s="26">
        <f t="shared" si="31"/>
        <v>0.36458333333333343</v>
      </c>
      <c r="H158" s="304" t="s">
        <v>54</v>
      </c>
      <c r="J158" s="49" t="str">
        <f t="array" ref="J158">IF(RIGHT(INDEX($B$2:$B$317,MATCH(M158&amp;K158,$H$2:$H$317&amp;$F$2:$F$317,0)),1)="C","Central","G. Osório")</f>
        <v>Central</v>
      </c>
      <c r="K158" s="3">
        <v>0.68749999999999978</v>
      </c>
      <c r="L158" s="26">
        <v>0.6979166666666663</v>
      </c>
      <c r="M158" s="304" t="s">
        <v>54</v>
      </c>
    </row>
    <row r="159" spans="2:13" x14ac:dyDescent="0.25">
      <c r="B159" s="61" t="s">
        <v>42</v>
      </c>
      <c r="C159" s="3">
        <v>0.39583333333333348</v>
      </c>
      <c r="D159" s="3">
        <v>0.43750000000000017</v>
      </c>
      <c r="E159" s="241">
        <f>(C159-D158)*24*60</f>
        <v>15.000000000000107</v>
      </c>
      <c r="F159" s="3">
        <f t="shared" si="30"/>
        <v>0.38541666666666674</v>
      </c>
      <c r="G159" s="26">
        <f t="shared" si="31"/>
        <v>0.39583333333333348</v>
      </c>
      <c r="H159" s="304" t="s">
        <v>54</v>
      </c>
      <c r="J159" s="49" t="str">
        <f t="array" ref="J159">IF(RIGHT(INDEX($B$2:$B$317,MATCH(M159&amp;K159,$H$2:$H$317&amp;$F$2:$F$317,0)),1)="C","Central","G. Osório")</f>
        <v>G. Osório</v>
      </c>
      <c r="K159" s="3">
        <v>0.68749999999999978</v>
      </c>
      <c r="L159" s="26">
        <v>0.6979166666666663</v>
      </c>
      <c r="M159" s="309" t="s">
        <v>59</v>
      </c>
    </row>
    <row r="160" spans="2:13" x14ac:dyDescent="0.25">
      <c r="B160" s="61" t="s">
        <v>43</v>
      </c>
      <c r="C160" s="3">
        <v>0.44791666666666691</v>
      </c>
      <c r="D160" s="3">
        <v>0.46875000000000022</v>
      </c>
      <c r="E160" s="241">
        <f t="shared" ref="E160:E173" si="32">(C160-D159)*24*60</f>
        <v>15.000000000000107</v>
      </c>
      <c r="F160" s="3">
        <f t="shared" si="30"/>
        <v>0.43750000000000017</v>
      </c>
      <c r="G160" s="26">
        <f t="shared" si="31"/>
        <v>0.44791666666666691</v>
      </c>
      <c r="H160" s="304" t="s">
        <v>54</v>
      </c>
      <c r="J160" s="49" t="str">
        <f t="array" ref="J160">IF(RIGHT(INDEX($B$2:$B$317,MATCH(M160&amp;K160,$H$2:$H$317&amp;$F$2:$F$317,0)),1)="C","Central","G. Osório")</f>
        <v>G. Osório</v>
      </c>
      <c r="K160" s="3">
        <v>0.69097222222222199</v>
      </c>
      <c r="L160" s="26">
        <v>0.70138888888888851</v>
      </c>
      <c r="M160" s="296" t="s">
        <v>41</v>
      </c>
    </row>
    <row r="161" spans="2:13" x14ac:dyDescent="0.25">
      <c r="B161" s="61" t="s">
        <v>42</v>
      </c>
      <c r="C161" s="3">
        <v>0.47916666666666696</v>
      </c>
      <c r="D161" s="3">
        <v>0.52083333333333359</v>
      </c>
      <c r="E161" s="241">
        <f t="shared" si="32"/>
        <v>15.000000000000107</v>
      </c>
      <c r="F161" s="3">
        <f t="shared" si="30"/>
        <v>0.46875000000000022</v>
      </c>
      <c r="G161" s="26">
        <f t="shared" si="31"/>
        <v>0.47916666666666696</v>
      </c>
      <c r="H161" s="304" t="s">
        <v>54</v>
      </c>
      <c r="J161" s="49" t="str">
        <f t="array" ref="J161">IF(RIGHT(INDEX($B$2:$B$317,MATCH(M161&amp;K161,$H$2:$H$317&amp;$F$2:$F$317,0)),1)="C","Central","G. Osório")</f>
        <v>Central</v>
      </c>
      <c r="K161" s="3">
        <v>0.69097222222222199</v>
      </c>
      <c r="L161" s="26">
        <v>0.70138888888888851</v>
      </c>
      <c r="M161" s="297" t="s">
        <v>45</v>
      </c>
    </row>
    <row r="162" spans="2:13" x14ac:dyDescent="0.25">
      <c r="B162" s="61" t="s">
        <v>43</v>
      </c>
      <c r="C162" s="3">
        <v>0.53125000000000022</v>
      </c>
      <c r="D162" s="3">
        <v>0.55208333333333359</v>
      </c>
      <c r="E162" s="241">
        <f t="shared" si="32"/>
        <v>14.999999999999947</v>
      </c>
      <c r="F162" s="3">
        <f t="shared" si="30"/>
        <v>0.52083333333333359</v>
      </c>
      <c r="G162" s="26">
        <f t="shared" si="31"/>
        <v>0.53125000000000022</v>
      </c>
      <c r="H162" s="304" t="s">
        <v>54</v>
      </c>
      <c r="J162" s="49" t="str">
        <f t="array" ref="J162">IF(RIGHT(INDEX($B$2:$B$317,MATCH(M162&amp;K162,$H$2:$H$317&amp;$F$2:$F$317,0)),1)="C","Central","G. Osório")</f>
        <v>Central</v>
      </c>
      <c r="K162" s="3">
        <v>0.69791666666666641</v>
      </c>
      <c r="L162" s="26">
        <v>0.70833333333333293</v>
      </c>
      <c r="M162" s="306" t="s">
        <v>56</v>
      </c>
    </row>
    <row r="163" spans="2:13" x14ac:dyDescent="0.25">
      <c r="B163" s="61" t="s">
        <v>42</v>
      </c>
      <c r="C163" s="3">
        <v>0.56250000000000011</v>
      </c>
      <c r="D163" s="3">
        <v>0.60416666666666674</v>
      </c>
      <c r="E163" s="241">
        <f t="shared" si="32"/>
        <v>14.999999999999787</v>
      </c>
      <c r="F163" s="3">
        <f t="shared" si="30"/>
        <v>0.55208333333333359</v>
      </c>
      <c r="G163" s="26">
        <f t="shared" si="31"/>
        <v>0.56250000000000011</v>
      </c>
      <c r="H163" s="304" t="s">
        <v>54</v>
      </c>
      <c r="J163" s="49" t="str">
        <f t="array" ref="J163">IF(RIGHT(INDEX($B$2:$B$317,MATCH(M163&amp;K163,$H$2:$H$317&amp;$F$2:$F$317,0)),1)="C","Central","G. Osório")</f>
        <v>G. Osório</v>
      </c>
      <c r="K163" s="3">
        <v>0.69791666666666641</v>
      </c>
      <c r="L163" s="26">
        <v>0.70833333333333293</v>
      </c>
      <c r="M163" s="310" t="s">
        <v>60</v>
      </c>
    </row>
    <row r="164" spans="2:13" x14ac:dyDescent="0.25">
      <c r="B164" s="61" t="s">
        <v>43</v>
      </c>
      <c r="C164" s="3">
        <v>0.61458333333333326</v>
      </c>
      <c r="D164" s="3">
        <v>0.63541666666666663</v>
      </c>
      <c r="E164" s="241">
        <f t="shared" si="32"/>
        <v>14.999999999999787</v>
      </c>
      <c r="F164" s="3">
        <f t="shared" si="30"/>
        <v>0.60416666666666674</v>
      </c>
      <c r="G164" s="26">
        <f t="shared" si="31"/>
        <v>0.61458333333333326</v>
      </c>
      <c r="H164" s="304" t="s">
        <v>54</v>
      </c>
      <c r="J164" s="49" t="str">
        <f t="array" ref="J164">IF(RIGHT(INDEX($B$2:$B$317,MATCH(M164&amp;K164,$H$2:$H$317&amp;$F$2:$F$317,0)),1)="C","Central","G. Osório")</f>
        <v>G. Osório</v>
      </c>
      <c r="K164" s="3">
        <v>0.70138888888888862</v>
      </c>
      <c r="L164" s="26">
        <v>0.71180555555555514</v>
      </c>
      <c r="M164" s="298" t="s">
        <v>49</v>
      </c>
    </row>
    <row r="165" spans="2:13" x14ac:dyDescent="0.25">
      <c r="B165" s="61" t="s">
        <v>42</v>
      </c>
      <c r="C165" s="3">
        <v>0.64583333333333315</v>
      </c>
      <c r="D165" s="3">
        <v>0.68749999999999978</v>
      </c>
      <c r="E165" s="241">
        <f t="shared" si="32"/>
        <v>14.999999999999787</v>
      </c>
      <c r="F165" s="3">
        <f t="shared" si="30"/>
        <v>0.63541666666666663</v>
      </c>
      <c r="G165" s="26">
        <f t="shared" si="31"/>
        <v>0.64583333333333315</v>
      </c>
      <c r="H165" s="304" t="s">
        <v>54</v>
      </c>
      <c r="J165" s="49" t="str">
        <f t="array" ref="J165">IF(RIGHT(INDEX($B$2:$B$317,MATCH(M165&amp;K165,$H$2:$H$317&amp;$F$2:$F$317,0)),1)="C","Central","G. Osório")</f>
        <v>Central</v>
      </c>
      <c r="K165" s="3">
        <v>0.70138888888888862</v>
      </c>
      <c r="L165" s="26">
        <v>0.71180555555555514</v>
      </c>
      <c r="M165" s="299" t="s">
        <v>50</v>
      </c>
    </row>
    <row r="166" spans="2:13" x14ac:dyDescent="0.25">
      <c r="B166" s="61" t="s">
        <v>43</v>
      </c>
      <c r="C166" s="3">
        <v>0.6979166666666663</v>
      </c>
      <c r="D166" s="3">
        <v>0.71874999999999967</v>
      </c>
      <c r="E166" s="241">
        <f t="shared" si="32"/>
        <v>14.999999999999787</v>
      </c>
      <c r="F166" s="3">
        <f t="shared" si="30"/>
        <v>0.68749999999999978</v>
      </c>
      <c r="G166" s="26">
        <f t="shared" si="31"/>
        <v>0.6979166666666663</v>
      </c>
      <c r="H166" s="304" t="s">
        <v>54</v>
      </c>
      <c r="J166" s="49" t="str">
        <f t="array" ref="J166">IF(RIGHT(INDEX($B$2:$B$317,MATCH(M166&amp;K166,$H$2:$H$317&amp;$F$2:$F$317,0)),1)="C","Central","G. Osório")</f>
        <v>Central</v>
      </c>
      <c r="K166" s="3">
        <v>0.70833333333333304</v>
      </c>
      <c r="L166" s="26">
        <v>0.71874999999999956</v>
      </c>
      <c r="M166" s="308" t="s">
        <v>58</v>
      </c>
    </row>
    <row r="167" spans="2:13" x14ac:dyDescent="0.25">
      <c r="B167" s="61" t="s">
        <v>42</v>
      </c>
      <c r="C167" s="3">
        <v>0.72916666666666619</v>
      </c>
      <c r="D167" s="3">
        <v>0.77083333333333282</v>
      </c>
      <c r="E167" s="241">
        <f t="shared" si="32"/>
        <v>14.999999999999787</v>
      </c>
      <c r="F167" s="3">
        <f t="shared" si="30"/>
        <v>0.71874999999999967</v>
      </c>
      <c r="G167" s="26">
        <f t="shared" si="31"/>
        <v>0.72916666666666619</v>
      </c>
      <c r="H167" s="304" t="s">
        <v>54</v>
      </c>
      <c r="J167" s="49" t="str">
        <f t="array" ref="J167">IF(RIGHT(INDEX($B$2:$B$317,MATCH(M167&amp;K167,$H$2:$H$317&amp;$F$2:$F$317,0)),1)="C","Central","G. Osório")</f>
        <v>G. Osório</v>
      </c>
      <c r="K167" s="3">
        <v>0.70833333333333304</v>
      </c>
      <c r="L167" s="26">
        <v>0.71874999999999956</v>
      </c>
      <c r="M167" s="311" t="s">
        <v>61</v>
      </c>
    </row>
    <row r="168" spans="2:13" x14ac:dyDescent="0.25">
      <c r="B168" s="61" t="s">
        <v>43</v>
      </c>
      <c r="C168" s="3">
        <v>0.78124999999999933</v>
      </c>
      <c r="D168" s="3">
        <v>0.8020833333333327</v>
      </c>
      <c r="E168" s="241">
        <f t="shared" si="32"/>
        <v>14.999999999999787</v>
      </c>
      <c r="F168" s="3">
        <f t="shared" si="30"/>
        <v>0.77083333333333282</v>
      </c>
      <c r="G168" s="26">
        <f t="shared" si="31"/>
        <v>0.78124999999999933</v>
      </c>
      <c r="H168" s="304" t="s">
        <v>54</v>
      </c>
      <c r="J168" s="49" t="str">
        <f t="array" ref="J168">IF(RIGHT(INDEX($B$2:$B$317,MATCH(M168&amp;K168,$H$2:$H$317&amp;$F$2:$F$317,0)),1)="C","Central","G. Osório")</f>
        <v>G. Osório</v>
      </c>
      <c r="K168" s="3">
        <v>0.71180555555555525</v>
      </c>
      <c r="L168" s="26">
        <v>0.72222222222222177</v>
      </c>
      <c r="M168" s="300" t="s">
        <v>51</v>
      </c>
    </row>
    <row r="169" spans="2:13" x14ac:dyDescent="0.25">
      <c r="B169" s="61" t="s">
        <v>42</v>
      </c>
      <c r="C169" s="3">
        <v>0.81249999999999922</v>
      </c>
      <c r="D169" s="3">
        <v>0.85416666666666585</v>
      </c>
      <c r="E169" s="241">
        <f t="shared" si="32"/>
        <v>14.999999999999787</v>
      </c>
      <c r="F169" s="3">
        <f t="shared" si="30"/>
        <v>0.8020833333333327</v>
      </c>
      <c r="G169" s="26">
        <f t="shared" si="31"/>
        <v>0.81249999999999922</v>
      </c>
      <c r="H169" s="304" t="s">
        <v>54</v>
      </c>
      <c r="J169" s="49" t="str">
        <f t="array" ref="J169">IF(RIGHT(INDEX($B$2:$B$317,MATCH(M169&amp;K169,$H$2:$H$317&amp;$F$2:$F$317,0)),1)="C","Central","G. Osório")</f>
        <v>Central</v>
      </c>
      <c r="K169" s="3">
        <v>0.71180555555555525</v>
      </c>
      <c r="L169" s="26">
        <v>0.72222222222222177</v>
      </c>
      <c r="M169" s="301" t="s">
        <v>52</v>
      </c>
    </row>
    <row r="170" spans="2:13" x14ac:dyDescent="0.25">
      <c r="B170" s="61" t="s">
        <v>43</v>
      </c>
      <c r="C170" s="3">
        <v>0.86805555555555458</v>
      </c>
      <c r="D170" s="3">
        <v>0.88888888888888795</v>
      </c>
      <c r="E170" s="241">
        <f t="shared" si="32"/>
        <v>19.999999999999769</v>
      </c>
      <c r="F170" s="3">
        <f t="shared" si="30"/>
        <v>0.85416666666666585</v>
      </c>
      <c r="G170" s="26">
        <f t="shared" si="31"/>
        <v>0.86805555555555458</v>
      </c>
      <c r="H170" s="304" t="s">
        <v>54</v>
      </c>
      <c r="J170" s="49" t="str">
        <f t="array" ref="J170">IF(RIGHT(INDEX($B$2:$B$317,MATCH(M170&amp;K170,$H$2:$H$317&amp;$F$2:$F$317,0)),1)="C","Central","G. Osório")</f>
        <v>G. Osório</v>
      </c>
      <c r="K170" s="3">
        <v>0.71874999999999967</v>
      </c>
      <c r="L170" s="26">
        <v>0.72916666666666619</v>
      </c>
      <c r="M170" s="304" t="s">
        <v>54</v>
      </c>
    </row>
    <row r="171" spans="2:13" x14ac:dyDescent="0.25">
      <c r="B171" s="61" t="s">
        <v>42</v>
      </c>
      <c r="C171" s="3">
        <v>0.89930555555555447</v>
      </c>
      <c r="D171" s="3">
        <v>0.9409722222222211</v>
      </c>
      <c r="E171" s="241">
        <f t="shared" si="32"/>
        <v>14.999999999999787</v>
      </c>
      <c r="F171" s="3">
        <f t="shared" si="30"/>
        <v>0.88888888888888795</v>
      </c>
      <c r="G171" s="26">
        <f t="shared" si="31"/>
        <v>0.89930555555555447</v>
      </c>
      <c r="H171" s="304" t="s">
        <v>54</v>
      </c>
      <c r="J171" s="49" t="str">
        <f t="array" ref="J171">IF(RIGHT(INDEX($B$2:$B$317,MATCH(M171&amp;K171,$H$2:$H$317&amp;$F$2:$F$317,0)),1)="C","Central","G. Osório")</f>
        <v>Central</v>
      </c>
      <c r="K171" s="3">
        <v>0.71874999999999967</v>
      </c>
      <c r="L171" s="26">
        <v>0.72916666666666619</v>
      </c>
      <c r="M171" s="305" t="s">
        <v>55</v>
      </c>
    </row>
    <row r="172" spans="2:13" x14ac:dyDescent="0.25">
      <c r="B172" s="61" t="s">
        <v>43</v>
      </c>
      <c r="C172" s="3">
        <v>0.95138888888888762</v>
      </c>
      <c r="D172" s="3">
        <v>0.97222222222222099</v>
      </c>
      <c r="E172" s="241">
        <f t="shared" si="32"/>
        <v>14.999999999999787</v>
      </c>
      <c r="F172" s="3">
        <f t="shared" si="30"/>
        <v>0.9409722222222211</v>
      </c>
      <c r="G172" s="129">
        <f t="shared" si="31"/>
        <v>0.95138888888888762</v>
      </c>
      <c r="H172" s="304" t="s">
        <v>54</v>
      </c>
      <c r="J172" s="49" t="str">
        <f t="array" ref="J172">IF(RIGHT(INDEX($B$2:$B$317,MATCH(M172&amp;K172,$H$2:$H$317&amp;$F$2:$F$317,0)),1)="C","Central","G. Osório")</f>
        <v>G. Osório</v>
      </c>
      <c r="K172" s="3">
        <v>0.72222222222222188</v>
      </c>
      <c r="L172" s="26">
        <v>0.7326388888888884</v>
      </c>
      <c r="M172" s="297" t="s">
        <v>45</v>
      </c>
    </row>
    <row r="173" spans="2:13" x14ac:dyDescent="0.25">
      <c r="B173" s="61" t="s">
        <v>42</v>
      </c>
      <c r="C173" s="3">
        <v>0.98263888888888751</v>
      </c>
      <c r="D173" s="3">
        <v>1.0243055555555542</v>
      </c>
      <c r="E173" s="241">
        <f t="shared" si="32"/>
        <v>14.999999999999787</v>
      </c>
      <c r="F173" s="3">
        <f t="shared" si="30"/>
        <v>0.97222222222222099</v>
      </c>
      <c r="G173" s="129">
        <f t="shared" si="31"/>
        <v>0.98263888888888751</v>
      </c>
      <c r="H173" s="304" t="s">
        <v>54</v>
      </c>
      <c r="J173" s="49" t="str">
        <f t="array" ref="J173">IF(RIGHT(INDEX($B$2:$B$317,MATCH(M173&amp;K173,$H$2:$H$317&amp;$F$2:$F$317,0)),1)="C","Central","G. Osório")</f>
        <v>Central</v>
      </c>
      <c r="K173" s="3">
        <v>0.72222222222222188</v>
      </c>
      <c r="L173" s="26">
        <v>0.7326388888888884</v>
      </c>
      <c r="M173" s="302" t="s">
        <v>63</v>
      </c>
    </row>
    <row r="174" spans="2:13" ht="15.75" thickBot="1" x14ac:dyDescent="0.3">
      <c r="B174" s="64" t="s">
        <v>102</v>
      </c>
      <c r="C174" s="70"/>
      <c r="D174" s="70"/>
      <c r="E174" s="65">
        <v>0</v>
      </c>
      <c r="F174" s="6" t="str">
        <f t="shared" si="30"/>
        <v/>
      </c>
      <c r="G174" s="128" t="str">
        <f t="shared" si="31"/>
        <v/>
      </c>
      <c r="H174" s="304" t="s">
        <v>54</v>
      </c>
      <c r="J174" s="49" t="str">
        <f t="array" ref="J174">IF(RIGHT(INDEX($B$2:$B$317,MATCH(M174&amp;K174,$H$2:$H$317&amp;$F$2:$F$317,0)),1)="C","Central","G. Osório")</f>
        <v>G. Osório</v>
      </c>
      <c r="K174" s="3">
        <v>0.7291666666666663</v>
      </c>
      <c r="L174" s="26">
        <v>0.73958333333333282</v>
      </c>
      <c r="M174" s="306" t="s">
        <v>56</v>
      </c>
    </row>
    <row r="175" spans="2:13" ht="15.75" thickBot="1" x14ac:dyDescent="0.3">
      <c r="B175" s="323" t="s">
        <v>55</v>
      </c>
      <c r="C175" s="324"/>
      <c r="D175" s="324"/>
      <c r="E175" s="324"/>
      <c r="F175" s="324"/>
      <c r="G175" s="325"/>
      <c r="H175" s="305" t="s">
        <v>55</v>
      </c>
      <c r="J175" s="49" t="str">
        <f t="array" ref="J175">IF(RIGHT(INDEX($B$2:$B$317,MATCH(M175&amp;K175,$H$2:$H$317&amp;$F$2:$F$317,0)),1)="C","Central","G. Osório")</f>
        <v>Central</v>
      </c>
      <c r="K175" s="3">
        <v>0.7291666666666663</v>
      </c>
      <c r="L175" s="26">
        <v>0.73958333333333282</v>
      </c>
      <c r="M175" s="307" t="s">
        <v>57</v>
      </c>
    </row>
    <row r="176" spans="2:13" ht="36.75" thickBot="1" x14ac:dyDescent="0.3">
      <c r="B176" s="255" t="s">
        <v>47</v>
      </c>
      <c r="C176" s="256" t="s">
        <v>44</v>
      </c>
      <c r="D176" s="256" t="s">
        <v>46</v>
      </c>
      <c r="E176" s="257" t="s">
        <v>105</v>
      </c>
      <c r="F176" s="257" t="s">
        <v>110</v>
      </c>
      <c r="G176" s="293" t="s">
        <v>111</v>
      </c>
      <c r="H176" s="305" t="s">
        <v>55</v>
      </c>
      <c r="J176" s="49" t="str">
        <f t="array" ref="J176">IF(RIGHT(INDEX($B$2:$B$317,MATCH(M176&amp;K176,$H$2:$H$317&amp;$F$2:$F$317,0)),1)="C","Central","G. Osório")</f>
        <v>G. Osório</v>
      </c>
      <c r="K176" s="3">
        <v>0.73263888888888851</v>
      </c>
      <c r="L176" s="26">
        <v>0.74305555555555503</v>
      </c>
      <c r="M176" s="299" t="s">
        <v>50</v>
      </c>
    </row>
    <row r="177" spans="2:13" x14ac:dyDescent="0.25">
      <c r="B177" s="61" t="s">
        <v>102</v>
      </c>
      <c r="C177" s="59"/>
      <c r="D177" s="59"/>
      <c r="E177" s="263">
        <v>0</v>
      </c>
      <c r="F177" s="5" t="str">
        <f t="shared" ref="F177:F195" si="33">IF(E177&lt;&gt;0,D176,"")</f>
        <v/>
      </c>
      <c r="G177" s="31" t="str">
        <f t="shared" ref="G177:G195" si="34">IF(E177&lt;&gt;0,C177,"")</f>
        <v/>
      </c>
      <c r="H177" s="305" t="s">
        <v>55</v>
      </c>
      <c r="J177" s="49" t="str">
        <f t="array" ref="J177">IF(RIGHT(INDEX($B$2:$B$317,MATCH(M177&amp;K177,$H$2:$H$317&amp;$F$2:$F$317,0)),1)="C","Central","G. Osório")</f>
        <v>Central</v>
      </c>
      <c r="K177" s="3">
        <v>0.73263888888888851</v>
      </c>
      <c r="L177" s="26">
        <v>0.74305555555555503</v>
      </c>
      <c r="M177" s="303" t="s">
        <v>53</v>
      </c>
    </row>
    <row r="178" spans="2:13" x14ac:dyDescent="0.25">
      <c r="B178" s="61" t="s">
        <v>43</v>
      </c>
      <c r="C178" s="3">
        <v>0.3125</v>
      </c>
      <c r="D178" s="3">
        <v>0.33333333333333331</v>
      </c>
      <c r="E178" s="241">
        <v>0</v>
      </c>
      <c r="F178" s="3" t="str">
        <f t="shared" si="33"/>
        <v/>
      </c>
      <c r="G178" s="26" t="str">
        <f t="shared" si="34"/>
        <v/>
      </c>
      <c r="H178" s="305" t="s">
        <v>55</v>
      </c>
      <c r="J178" s="49" t="str">
        <f t="array" ref="J178">IF(RIGHT(INDEX($B$2:$B$317,MATCH(M178&amp;K178,$H$2:$H$317&amp;$F$2:$F$317,0)),1)="C","Central","G. Osório")</f>
        <v>G. Osório</v>
      </c>
      <c r="K178" s="3">
        <v>0.73958333333333293</v>
      </c>
      <c r="L178" s="26">
        <v>0.74999999999999944</v>
      </c>
      <c r="M178" s="308" t="s">
        <v>58</v>
      </c>
    </row>
    <row r="179" spans="2:13" x14ac:dyDescent="0.25">
      <c r="B179" s="61" t="s">
        <v>42</v>
      </c>
      <c r="C179" s="3">
        <v>0.34375000000000006</v>
      </c>
      <c r="D179" s="3">
        <v>0.38541666666666674</v>
      </c>
      <c r="E179" s="241">
        <f>(C179-D178)*24*60</f>
        <v>15.000000000000107</v>
      </c>
      <c r="F179" s="3">
        <f t="shared" si="33"/>
        <v>0.33333333333333331</v>
      </c>
      <c r="G179" s="26">
        <f t="shared" si="34"/>
        <v>0.34375000000000006</v>
      </c>
      <c r="H179" s="305" t="s">
        <v>55</v>
      </c>
      <c r="J179" s="49" t="str">
        <f t="array" ref="J179">IF(RIGHT(INDEX($B$2:$B$317,MATCH(M179&amp;K179,$H$2:$H$317&amp;$F$2:$F$317,0)),1)="C","Central","G. Osório")</f>
        <v>Central</v>
      </c>
      <c r="K179" s="3">
        <v>0.73958333333333293</v>
      </c>
      <c r="L179" s="26">
        <v>0.74999999999999944</v>
      </c>
      <c r="M179" s="309" t="s">
        <v>59</v>
      </c>
    </row>
    <row r="180" spans="2:13" x14ac:dyDescent="0.25">
      <c r="B180" s="61" t="s">
        <v>43</v>
      </c>
      <c r="C180" s="3">
        <v>0.39583333333333348</v>
      </c>
      <c r="D180" s="3">
        <v>0.4166666666666668</v>
      </c>
      <c r="E180" s="241">
        <f>(C180-D179)*24*60</f>
        <v>15.000000000000107</v>
      </c>
      <c r="F180" s="3">
        <f t="shared" si="33"/>
        <v>0.38541666666666674</v>
      </c>
      <c r="G180" s="26">
        <f t="shared" si="34"/>
        <v>0.39583333333333348</v>
      </c>
      <c r="H180" s="305" t="s">
        <v>55</v>
      </c>
      <c r="J180" s="49" t="str">
        <f t="array" ref="J180">IF(RIGHT(INDEX($B$2:$B$317,MATCH(M180&amp;K180,$H$2:$H$317&amp;$F$2:$F$317,0)),1)="C","Central","G. Osório")</f>
        <v>Central</v>
      </c>
      <c r="K180" s="3">
        <v>0.74305555555555514</v>
      </c>
      <c r="L180" s="26">
        <v>0.75347222222222165</v>
      </c>
      <c r="M180" s="296" t="s">
        <v>41</v>
      </c>
    </row>
    <row r="181" spans="2:13" x14ac:dyDescent="0.25">
      <c r="B181" s="61" t="s">
        <v>42</v>
      </c>
      <c r="C181" s="3">
        <v>0.42708333333333354</v>
      </c>
      <c r="D181" s="3">
        <v>0.46875000000000022</v>
      </c>
      <c r="E181" s="241">
        <f t="shared" ref="E181:E194" si="35">(C181-D180)*24*60</f>
        <v>15.000000000000107</v>
      </c>
      <c r="F181" s="3">
        <f t="shared" si="33"/>
        <v>0.4166666666666668</v>
      </c>
      <c r="G181" s="26">
        <f t="shared" si="34"/>
        <v>0.42708333333333354</v>
      </c>
      <c r="H181" s="305" t="s">
        <v>55</v>
      </c>
      <c r="J181" s="49" t="str">
        <f t="array" ref="J181">IF(RIGHT(INDEX($B$2:$B$317,MATCH(M181&amp;K181,$H$2:$H$317&amp;$F$2:$F$317,0)),1)="C","Central","G. Osório")</f>
        <v>G. Osório</v>
      </c>
      <c r="K181" s="3">
        <v>0.74305555555555514</v>
      </c>
      <c r="L181" s="26">
        <v>0.75347222222222165</v>
      </c>
      <c r="M181" s="301" t="s">
        <v>52</v>
      </c>
    </row>
    <row r="182" spans="2:13" x14ac:dyDescent="0.25">
      <c r="B182" s="61" t="s">
        <v>43</v>
      </c>
      <c r="C182" s="3">
        <v>0.47916666666666696</v>
      </c>
      <c r="D182" s="3">
        <v>0.50000000000000033</v>
      </c>
      <c r="E182" s="241">
        <f t="shared" si="35"/>
        <v>15.000000000000107</v>
      </c>
      <c r="F182" s="3">
        <f t="shared" si="33"/>
        <v>0.46875000000000022</v>
      </c>
      <c r="G182" s="26">
        <f t="shared" si="34"/>
        <v>0.47916666666666696</v>
      </c>
      <c r="H182" s="305" t="s">
        <v>55</v>
      </c>
      <c r="J182" s="49" t="str">
        <f t="array" ref="J182">IF(RIGHT(INDEX($B$2:$B$317,MATCH(M182&amp;K182,$H$2:$H$317&amp;$F$2:$F$317,0)),1)="C","Central","G. Osório")</f>
        <v>G. Osório</v>
      </c>
      <c r="K182" s="3">
        <v>0.74999999999999956</v>
      </c>
      <c r="L182" s="26">
        <v>0.76041666666666607</v>
      </c>
      <c r="M182" s="305" t="s">
        <v>55</v>
      </c>
    </row>
    <row r="183" spans="2:13" x14ac:dyDescent="0.25">
      <c r="B183" s="61" t="s">
        <v>42</v>
      </c>
      <c r="C183" s="3">
        <v>0.51041666666666696</v>
      </c>
      <c r="D183" s="3">
        <v>0.55208333333333359</v>
      </c>
      <c r="E183" s="241">
        <f t="shared" si="35"/>
        <v>14.999999999999947</v>
      </c>
      <c r="F183" s="3">
        <f t="shared" si="33"/>
        <v>0.50000000000000033</v>
      </c>
      <c r="G183" s="26">
        <f t="shared" si="34"/>
        <v>0.51041666666666696</v>
      </c>
      <c r="H183" s="305" t="s">
        <v>55</v>
      </c>
      <c r="J183" s="49" t="str">
        <f t="array" ref="J183">IF(RIGHT(INDEX($B$2:$B$317,MATCH(M183&amp;K183,$H$2:$H$317&amp;$F$2:$F$317,0)),1)="C","Central","G. Osório")</f>
        <v>Central</v>
      </c>
      <c r="K183" s="3">
        <v>0.74999999999999956</v>
      </c>
      <c r="L183" s="26">
        <v>0.76041666666666607</v>
      </c>
      <c r="M183" s="310" t="s">
        <v>60</v>
      </c>
    </row>
    <row r="184" spans="2:13" x14ac:dyDescent="0.25">
      <c r="B184" s="61" t="s">
        <v>43</v>
      </c>
      <c r="C184" s="3">
        <v>0.56250000000000011</v>
      </c>
      <c r="D184" s="3">
        <v>0.58333333333333348</v>
      </c>
      <c r="E184" s="241">
        <f t="shared" si="35"/>
        <v>14.999999999999787</v>
      </c>
      <c r="F184" s="3">
        <f t="shared" si="33"/>
        <v>0.55208333333333359</v>
      </c>
      <c r="G184" s="26">
        <f t="shared" si="34"/>
        <v>0.56250000000000011</v>
      </c>
      <c r="H184" s="305" t="s">
        <v>55</v>
      </c>
      <c r="J184" s="49" t="str">
        <f t="array" ref="J184">IF(RIGHT(INDEX($B$2:$B$317,MATCH(M184&amp;K184,$H$2:$H$317&amp;$F$2:$F$317,0)),1)="C","Central","G. Osório")</f>
        <v>Central</v>
      </c>
      <c r="K184" s="3">
        <v>0.75347222222222177</v>
      </c>
      <c r="L184" s="26">
        <v>0.76388888888888828</v>
      </c>
      <c r="M184" s="298" t="s">
        <v>49</v>
      </c>
    </row>
    <row r="185" spans="2:13" x14ac:dyDescent="0.25">
      <c r="B185" s="61" t="s">
        <v>42</v>
      </c>
      <c r="C185" s="3">
        <v>0.59375</v>
      </c>
      <c r="D185" s="3">
        <v>0.63541666666666663</v>
      </c>
      <c r="E185" s="241">
        <f t="shared" si="35"/>
        <v>14.999999999999787</v>
      </c>
      <c r="F185" s="3">
        <f t="shared" si="33"/>
        <v>0.58333333333333348</v>
      </c>
      <c r="G185" s="26">
        <f t="shared" si="34"/>
        <v>0.59375</v>
      </c>
      <c r="H185" s="305" t="s">
        <v>55</v>
      </c>
      <c r="J185" s="49" t="str">
        <f t="array" ref="J185">IF(RIGHT(INDEX($B$2:$B$317,MATCH(M185&amp;K185,$H$2:$H$317&amp;$F$2:$F$317,0)),1)="C","Central","G. Osório")</f>
        <v>G. Osório</v>
      </c>
      <c r="K185" s="3">
        <v>0.75347222222222177</v>
      </c>
      <c r="L185" s="26">
        <v>0.76388888888888828</v>
      </c>
      <c r="M185" s="302" t="s">
        <v>63</v>
      </c>
    </row>
    <row r="186" spans="2:13" x14ac:dyDescent="0.25">
      <c r="B186" s="61" t="s">
        <v>43</v>
      </c>
      <c r="C186" s="3">
        <v>0.64583333333333315</v>
      </c>
      <c r="D186" s="3">
        <v>0.66666666666666652</v>
      </c>
      <c r="E186" s="241">
        <f t="shared" si="35"/>
        <v>14.999999999999787</v>
      </c>
      <c r="F186" s="3">
        <f t="shared" si="33"/>
        <v>0.63541666666666663</v>
      </c>
      <c r="G186" s="26">
        <f t="shared" si="34"/>
        <v>0.64583333333333315</v>
      </c>
      <c r="H186" s="305" t="s">
        <v>55</v>
      </c>
      <c r="J186" s="49" t="str">
        <f t="array" ref="J186">IF(RIGHT(INDEX($B$2:$B$317,MATCH(M186&amp;K186,$H$2:$H$317&amp;$F$2:$F$317,0)),1)="C","Central","G. Osório")</f>
        <v>G. Osório</v>
      </c>
      <c r="K186" s="3">
        <v>0.76041666666666619</v>
      </c>
      <c r="L186" s="26">
        <v>0.7708333333333327</v>
      </c>
      <c r="M186" s="307" t="s">
        <v>57</v>
      </c>
    </row>
    <row r="187" spans="2:13" x14ac:dyDescent="0.25">
      <c r="B187" s="61" t="s">
        <v>42</v>
      </c>
      <c r="C187" s="3">
        <v>0.67708333333333304</v>
      </c>
      <c r="D187" s="3">
        <v>0.71874999999999967</v>
      </c>
      <c r="E187" s="241">
        <f t="shared" si="35"/>
        <v>14.999999999999787</v>
      </c>
      <c r="F187" s="3">
        <f t="shared" si="33"/>
        <v>0.66666666666666652</v>
      </c>
      <c r="G187" s="26">
        <f t="shared" si="34"/>
        <v>0.67708333333333304</v>
      </c>
      <c r="H187" s="305" t="s">
        <v>55</v>
      </c>
      <c r="J187" s="49" t="str">
        <f t="array" ref="J187">IF(RIGHT(INDEX($B$2:$B$317,MATCH(M187&amp;K187,$H$2:$H$317&amp;$F$2:$F$317,0)),1)="C","Central","G. Osório")</f>
        <v>Central</v>
      </c>
      <c r="K187" s="3">
        <v>0.76041666666666619</v>
      </c>
      <c r="L187" s="26">
        <v>0.7708333333333327</v>
      </c>
      <c r="M187" s="311" t="s">
        <v>61</v>
      </c>
    </row>
    <row r="188" spans="2:13" x14ac:dyDescent="0.25">
      <c r="B188" s="61" t="s">
        <v>43</v>
      </c>
      <c r="C188" s="3">
        <v>0.72916666666666619</v>
      </c>
      <c r="D188" s="3">
        <v>0.74999999999999956</v>
      </c>
      <c r="E188" s="241">
        <f t="shared" si="35"/>
        <v>14.999999999999787</v>
      </c>
      <c r="F188" s="3">
        <f t="shared" si="33"/>
        <v>0.71874999999999967</v>
      </c>
      <c r="G188" s="26">
        <f t="shared" si="34"/>
        <v>0.72916666666666619</v>
      </c>
      <c r="H188" s="305" t="s">
        <v>55</v>
      </c>
      <c r="J188" s="49" t="str">
        <f t="array" ref="J188">IF(RIGHT(INDEX($B$2:$B$317,MATCH(M188&amp;K188,$H$2:$H$317&amp;$F$2:$F$317,0)),1)="C","Central","G. Osório")</f>
        <v>Central</v>
      </c>
      <c r="K188" s="3">
        <v>0.7638888888888884</v>
      </c>
      <c r="L188" s="26">
        <v>0.77430555555555491</v>
      </c>
      <c r="M188" s="300" t="s">
        <v>51</v>
      </c>
    </row>
    <row r="189" spans="2:13" x14ac:dyDescent="0.25">
      <c r="B189" s="61" t="s">
        <v>42</v>
      </c>
      <c r="C189" s="3">
        <v>0.76041666666666607</v>
      </c>
      <c r="D189" s="3">
        <v>0.8020833333333327</v>
      </c>
      <c r="E189" s="241">
        <f t="shared" si="35"/>
        <v>14.999999999999787</v>
      </c>
      <c r="F189" s="3">
        <f t="shared" si="33"/>
        <v>0.74999999999999956</v>
      </c>
      <c r="G189" s="26">
        <f t="shared" si="34"/>
        <v>0.76041666666666607</v>
      </c>
      <c r="H189" s="305" t="s">
        <v>55</v>
      </c>
      <c r="J189" s="49" t="str">
        <f t="array" ref="J189">IF(RIGHT(INDEX($B$2:$B$317,MATCH(M189&amp;K189,$H$2:$H$317&amp;$F$2:$F$317,0)),1)="C","Central","G. Osório")</f>
        <v>G. Osório</v>
      </c>
      <c r="K189" s="3">
        <v>0.7638888888888884</v>
      </c>
      <c r="L189" s="26">
        <v>0.77430555555555491</v>
      </c>
      <c r="M189" s="303" t="s">
        <v>53</v>
      </c>
    </row>
    <row r="190" spans="2:13" x14ac:dyDescent="0.25">
      <c r="B190" s="61" t="s">
        <v>43</v>
      </c>
      <c r="C190" s="3">
        <v>0.81249999999999922</v>
      </c>
      <c r="D190" s="3">
        <v>0.83333333333333259</v>
      </c>
      <c r="E190" s="241">
        <f t="shared" si="35"/>
        <v>14.999999999999787</v>
      </c>
      <c r="F190" s="3">
        <f t="shared" si="33"/>
        <v>0.8020833333333327</v>
      </c>
      <c r="G190" s="26">
        <f t="shared" si="34"/>
        <v>0.81249999999999922</v>
      </c>
      <c r="H190" s="305" t="s">
        <v>55</v>
      </c>
      <c r="J190" s="49" t="str">
        <f t="array" ref="J190">IF(RIGHT(INDEX($B$2:$B$317,MATCH(M190&amp;K190,$H$2:$H$317&amp;$F$2:$F$317,0)),1)="C","Central","G. Osório")</f>
        <v>Central</v>
      </c>
      <c r="K190" s="3">
        <v>0.77083333333333282</v>
      </c>
      <c r="L190" s="26">
        <v>0.78124999999999933</v>
      </c>
      <c r="M190" s="304" t="s">
        <v>54</v>
      </c>
    </row>
    <row r="191" spans="2:13" x14ac:dyDescent="0.25">
      <c r="B191" s="61" t="s">
        <v>42</v>
      </c>
      <c r="C191" s="3">
        <v>0.84722222222222132</v>
      </c>
      <c r="D191" s="3">
        <v>0.88888888888888795</v>
      </c>
      <c r="E191" s="241">
        <f t="shared" si="35"/>
        <v>19.999999999999769</v>
      </c>
      <c r="F191" s="3">
        <f t="shared" si="33"/>
        <v>0.83333333333333259</v>
      </c>
      <c r="G191" s="26">
        <f t="shared" si="34"/>
        <v>0.84722222222222132</v>
      </c>
      <c r="H191" s="305" t="s">
        <v>55</v>
      </c>
      <c r="J191" s="49" t="str">
        <f t="array" ref="J191">IF(RIGHT(INDEX($B$2:$B$317,MATCH(M191&amp;K191,$H$2:$H$317&amp;$F$2:$F$317,0)),1)="C","Central","G. Osório")</f>
        <v>G. Osório</v>
      </c>
      <c r="K191" s="3">
        <v>0.77083333333333282</v>
      </c>
      <c r="L191" s="26">
        <v>0.78124999999999933</v>
      </c>
      <c r="M191" s="309" t="s">
        <v>59</v>
      </c>
    </row>
    <row r="192" spans="2:13" x14ac:dyDescent="0.25">
      <c r="B192" s="61" t="s">
        <v>43</v>
      </c>
      <c r="C192" s="3">
        <v>0.89930555555555447</v>
      </c>
      <c r="D192" s="3">
        <v>0.92013888888888784</v>
      </c>
      <c r="E192" s="241">
        <f t="shared" si="35"/>
        <v>14.999999999999787</v>
      </c>
      <c r="F192" s="3">
        <f t="shared" si="33"/>
        <v>0.88888888888888795</v>
      </c>
      <c r="G192" s="26">
        <f t="shared" si="34"/>
        <v>0.89930555555555447</v>
      </c>
      <c r="H192" s="305" t="s">
        <v>55</v>
      </c>
      <c r="J192" s="49" t="str">
        <f t="array" ref="J192">IF(RIGHT(INDEX($B$2:$B$317,MATCH(M192&amp;K192,$H$2:$H$317&amp;$F$2:$F$317,0)),1)="C","Central","G. Osório")</f>
        <v>G. Osório</v>
      </c>
      <c r="K192" s="3">
        <v>0.77430555555555503</v>
      </c>
      <c r="L192" s="26">
        <v>0.78472222222222154</v>
      </c>
      <c r="M192" s="296" t="s">
        <v>41</v>
      </c>
    </row>
    <row r="193" spans="2:13" x14ac:dyDescent="0.25">
      <c r="B193" s="61" t="s">
        <v>42</v>
      </c>
      <c r="C193" s="3">
        <v>0.93055555555555436</v>
      </c>
      <c r="D193" s="3">
        <v>0.97222222222222099</v>
      </c>
      <c r="E193" s="241">
        <f t="shared" si="35"/>
        <v>14.999999999999787</v>
      </c>
      <c r="F193" s="3">
        <f t="shared" si="33"/>
        <v>0.92013888888888784</v>
      </c>
      <c r="G193" s="129">
        <f t="shared" si="34"/>
        <v>0.93055555555555436</v>
      </c>
      <c r="H193" s="305" t="s">
        <v>55</v>
      </c>
      <c r="J193" s="49" t="str">
        <f t="array" ref="J193">IF(RIGHT(INDEX($B$2:$B$317,MATCH(M193&amp;K193,$H$2:$H$317&amp;$F$2:$F$317,0)),1)="C","Central","G. Osório")</f>
        <v>Central</v>
      </c>
      <c r="K193" s="3">
        <v>0.77430555555555503</v>
      </c>
      <c r="L193" s="26">
        <v>0.78472222222222154</v>
      </c>
      <c r="M193" s="297" t="s">
        <v>45</v>
      </c>
    </row>
    <row r="194" spans="2:13" x14ac:dyDescent="0.25">
      <c r="B194" s="61" t="s">
        <v>43</v>
      </c>
      <c r="C194" s="3">
        <v>0.98263888888888751</v>
      </c>
      <c r="D194" s="3">
        <v>1.0034722222222208</v>
      </c>
      <c r="E194" s="241">
        <f t="shared" si="35"/>
        <v>14.999999999999787</v>
      </c>
      <c r="F194" s="3">
        <f t="shared" si="33"/>
        <v>0.97222222222222099</v>
      </c>
      <c r="G194" s="129">
        <f t="shared" si="34"/>
        <v>0.98263888888888751</v>
      </c>
      <c r="H194" s="305" t="s">
        <v>55</v>
      </c>
      <c r="J194" s="49" t="str">
        <f t="array" ref="J194">IF(RIGHT(INDEX($B$2:$B$317,MATCH(M194&amp;K194,$H$2:$H$317&amp;$F$2:$F$317,0)),1)="C","Central","G. Osório")</f>
        <v>Central</v>
      </c>
      <c r="K194" s="3">
        <v>0.78124999999999944</v>
      </c>
      <c r="L194" s="26">
        <v>0.79166666666666596</v>
      </c>
      <c r="M194" s="306" t="s">
        <v>56</v>
      </c>
    </row>
    <row r="195" spans="2:13" ht="15.75" thickBot="1" x14ac:dyDescent="0.3">
      <c r="B195" s="64" t="s">
        <v>102</v>
      </c>
      <c r="C195" s="70"/>
      <c r="D195" s="70"/>
      <c r="E195" s="65">
        <v>0</v>
      </c>
      <c r="F195" s="6" t="str">
        <f t="shared" si="33"/>
        <v/>
      </c>
      <c r="G195" s="128" t="str">
        <f t="shared" si="34"/>
        <v/>
      </c>
      <c r="H195" s="305" t="s">
        <v>55</v>
      </c>
      <c r="J195" s="49" t="str">
        <f t="array" ref="J195">IF(RIGHT(INDEX($B$2:$B$317,MATCH(M195&amp;K195,$H$2:$H$317&amp;$F$2:$F$317,0)),1)="C","Central","G. Osório")</f>
        <v>G. Osório</v>
      </c>
      <c r="K195" s="3">
        <v>0.78124999999999944</v>
      </c>
      <c r="L195" s="26">
        <v>0.79166666666666596</v>
      </c>
      <c r="M195" s="310" t="s">
        <v>60</v>
      </c>
    </row>
    <row r="196" spans="2:13" ht="15.75" thickBot="1" x14ac:dyDescent="0.3">
      <c r="B196" s="322" t="s">
        <v>56</v>
      </c>
      <c r="C196" s="322"/>
      <c r="D196" s="322"/>
      <c r="E196" s="322"/>
      <c r="F196" s="322"/>
      <c r="G196" s="322"/>
      <c r="H196" s="306" t="s">
        <v>56</v>
      </c>
      <c r="J196" s="49" t="str">
        <f t="array" ref="J196">IF(RIGHT(INDEX($B$2:$B$317,MATCH(M196&amp;K196,$H$2:$H$317&amp;$F$2:$F$317,0)),1)="C","Central","G. Osório")</f>
        <v>G. Osório</v>
      </c>
      <c r="K196" s="3">
        <v>0.78472222222222165</v>
      </c>
      <c r="L196" s="26">
        <v>0.79513888888888817</v>
      </c>
      <c r="M196" s="298" t="s">
        <v>49</v>
      </c>
    </row>
    <row r="197" spans="2:13" ht="36.75" thickBot="1" x14ac:dyDescent="0.3">
      <c r="B197" s="270" t="s">
        <v>47</v>
      </c>
      <c r="C197" s="256" t="s">
        <v>44</v>
      </c>
      <c r="D197" s="256" t="s">
        <v>46</v>
      </c>
      <c r="E197" s="257" t="s">
        <v>105</v>
      </c>
      <c r="F197" s="257" t="s">
        <v>110</v>
      </c>
      <c r="G197" s="293" t="s">
        <v>111</v>
      </c>
      <c r="H197" s="306" t="s">
        <v>56</v>
      </c>
      <c r="J197" s="49" t="str">
        <f t="array" ref="J197">IF(RIGHT(INDEX($B$2:$B$317,MATCH(M197&amp;K197,$H$2:$H$317&amp;$F$2:$F$317,0)),1)="C","Central","G. Osório")</f>
        <v>Central</v>
      </c>
      <c r="K197" s="3">
        <v>0.78472222222222165</v>
      </c>
      <c r="L197" s="26">
        <v>0.79513888888888817</v>
      </c>
      <c r="M197" s="299" t="s">
        <v>50</v>
      </c>
    </row>
    <row r="198" spans="2:13" x14ac:dyDescent="0.25">
      <c r="B198" s="60" t="s">
        <v>102</v>
      </c>
      <c r="C198" s="59"/>
      <c r="D198" s="59"/>
      <c r="E198" s="263">
        <v>0</v>
      </c>
      <c r="F198" s="5" t="str">
        <f t="shared" ref="F198:F216" si="36">IF(E198&lt;&gt;0,D197,"")</f>
        <v/>
      </c>
      <c r="G198" s="31" t="str">
        <f t="shared" ref="G198:G216" si="37">IF(E198&lt;&gt;0,C198,"")</f>
        <v/>
      </c>
      <c r="H198" s="306" t="s">
        <v>56</v>
      </c>
      <c r="J198" s="49" t="str">
        <f t="array" ref="J198">IF(RIGHT(INDEX($B$2:$B$317,MATCH(M198&amp;K198,$H$2:$H$317&amp;$F$2:$F$317,0)),1)="C","Central","G. Osório")</f>
        <v>Central</v>
      </c>
      <c r="K198" s="3">
        <v>0.79166666666666607</v>
      </c>
      <c r="L198" s="26">
        <v>0.80208333333333259</v>
      </c>
      <c r="M198" s="308" t="s">
        <v>58</v>
      </c>
    </row>
    <row r="199" spans="2:13" x14ac:dyDescent="0.25">
      <c r="B199" s="60" t="s">
        <v>42</v>
      </c>
      <c r="C199" s="3">
        <v>0.32291666666666669</v>
      </c>
      <c r="D199" s="3">
        <v>0.36458333333333337</v>
      </c>
      <c r="E199" s="241">
        <v>0</v>
      </c>
      <c r="F199" s="3" t="str">
        <f t="shared" si="36"/>
        <v/>
      </c>
      <c r="G199" s="26" t="str">
        <f t="shared" si="37"/>
        <v/>
      </c>
      <c r="H199" s="306" t="s">
        <v>56</v>
      </c>
      <c r="J199" s="49" t="str">
        <f t="array" ref="J199">IF(RIGHT(INDEX($B$2:$B$317,MATCH(M199&amp;K199,$H$2:$H$317&amp;$F$2:$F$317,0)),1)="C","Central","G. Osório")</f>
        <v>G. Osório</v>
      </c>
      <c r="K199" s="3">
        <v>0.79166666666666607</v>
      </c>
      <c r="L199" s="26">
        <v>0.80208333333333259</v>
      </c>
      <c r="M199" s="311" t="s">
        <v>61</v>
      </c>
    </row>
    <row r="200" spans="2:13" x14ac:dyDescent="0.25">
      <c r="B200" s="60" t="s">
        <v>43</v>
      </c>
      <c r="C200" s="3">
        <v>0.37500000000000011</v>
      </c>
      <c r="D200" s="3">
        <v>0.39583333333333343</v>
      </c>
      <c r="E200" s="241">
        <f>(C200-D199)*24*60</f>
        <v>15.000000000000107</v>
      </c>
      <c r="F200" s="3">
        <f t="shared" si="36"/>
        <v>0.36458333333333337</v>
      </c>
      <c r="G200" s="26">
        <f t="shared" si="37"/>
        <v>0.37500000000000011</v>
      </c>
      <c r="H200" s="306" t="s">
        <v>56</v>
      </c>
      <c r="J200" s="49" t="str">
        <f t="array" ref="J200">IF(RIGHT(INDEX($B$2:$B$317,MATCH(M200&amp;K200,$H$2:$H$317&amp;$F$2:$F$317,0)),1)="C","Central","G. Osório")</f>
        <v>G. Osório</v>
      </c>
      <c r="K200" s="3">
        <v>0.79513888888888828</v>
      </c>
      <c r="L200" s="26">
        <v>0.8055555555555548</v>
      </c>
      <c r="M200" s="300" t="s">
        <v>51</v>
      </c>
    </row>
    <row r="201" spans="2:13" x14ac:dyDescent="0.25">
      <c r="B201" s="60" t="s">
        <v>42</v>
      </c>
      <c r="C201" s="3">
        <v>0.40625000000000017</v>
      </c>
      <c r="D201" s="3">
        <v>0.44791666666666685</v>
      </c>
      <c r="E201" s="241">
        <f>(C201-D200)*24*60</f>
        <v>15.000000000000107</v>
      </c>
      <c r="F201" s="3">
        <f t="shared" si="36"/>
        <v>0.39583333333333343</v>
      </c>
      <c r="G201" s="26">
        <f t="shared" si="37"/>
        <v>0.40625000000000017</v>
      </c>
      <c r="H201" s="306" t="s">
        <v>56</v>
      </c>
      <c r="J201" s="49" t="str">
        <f t="array" ref="J201">IF(RIGHT(INDEX($B$2:$B$317,MATCH(M201&amp;K201,$H$2:$H$317&amp;$F$2:$F$317,0)),1)="C","Central","G. Osório")</f>
        <v>Central</v>
      </c>
      <c r="K201" s="3">
        <v>0.79513888888888828</v>
      </c>
      <c r="L201" s="26">
        <v>0.8055555555555548</v>
      </c>
      <c r="M201" s="301" t="s">
        <v>52</v>
      </c>
    </row>
    <row r="202" spans="2:13" x14ac:dyDescent="0.25">
      <c r="B202" s="60" t="s">
        <v>43</v>
      </c>
      <c r="C202" s="3">
        <v>0.45833333333333359</v>
      </c>
      <c r="D202" s="3">
        <v>0.47916666666666691</v>
      </c>
      <c r="E202" s="241">
        <f t="shared" ref="E202:E215" si="38">(C202-D201)*24*60</f>
        <v>15.000000000000107</v>
      </c>
      <c r="F202" s="3">
        <f t="shared" si="36"/>
        <v>0.44791666666666685</v>
      </c>
      <c r="G202" s="26">
        <f t="shared" si="37"/>
        <v>0.45833333333333359</v>
      </c>
      <c r="H202" s="306" t="s">
        <v>56</v>
      </c>
      <c r="J202" s="49" t="str">
        <f t="array" ref="J202">IF(RIGHT(INDEX($B$2:$B$317,MATCH(M202&amp;K202,$H$2:$H$317&amp;$F$2:$F$317,0)),1)="C","Central","G. Osório")</f>
        <v>G. Osório</v>
      </c>
      <c r="K202" s="3">
        <v>0.8020833333333327</v>
      </c>
      <c r="L202" s="26">
        <v>0.81249999999999922</v>
      </c>
      <c r="M202" s="304" t="s">
        <v>54</v>
      </c>
    </row>
    <row r="203" spans="2:13" x14ac:dyDescent="0.25">
      <c r="B203" s="60" t="s">
        <v>42</v>
      </c>
      <c r="C203" s="3">
        <v>0.48958333333333365</v>
      </c>
      <c r="D203" s="3">
        <v>0.53125000000000033</v>
      </c>
      <c r="E203" s="241">
        <f t="shared" si="38"/>
        <v>15.000000000000107</v>
      </c>
      <c r="F203" s="3">
        <f t="shared" si="36"/>
        <v>0.47916666666666691</v>
      </c>
      <c r="G203" s="26">
        <f t="shared" si="37"/>
        <v>0.48958333333333365</v>
      </c>
      <c r="H203" s="306" t="s">
        <v>56</v>
      </c>
      <c r="J203" s="49" t="str">
        <f t="array" ref="J203">IF(RIGHT(INDEX($B$2:$B$317,MATCH(M203&amp;K203,$H$2:$H$317&amp;$F$2:$F$317,0)),1)="C","Central","G. Osório")</f>
        <v>Central</v>
      </c>
      <c r="K203" s="3">
        <v>0.8020833333333327</v>
      </c>
      <c r="L203" s="26">
        <v>0.81249999999999922</v>
      </c>
      <c r="M203" s="305" t="s">
        <v>55</v>
      </c>
    </row>
    <row r="204" spans="2:13" x14ac:dyDescent="0.25">
      <c r="B204" s="60" t="s">
        <v>43</v>
      </c>
      <c r="C204" s="3">
        <v>0.54166666666666685</v>
      </c>
      <c r="D204" s="3">
        <v>0.56250000000000022</v>
      </c>
      <c r="E204" s="241">
        <f t="shared" si="38"/>
        <v>14.999999999999787</v>
      </c>
      <c r="F204" s="3">
        <f t="shared" si="36"/>
        <v>0.53125000000000033</v>
      </c>
      <c r="G204" s="26">
        <f t="shared" si="37"/>
        <v>0.54166666666666685</v>
      </c>
      <c r="H204" s="306" t="s">
        <v>56</v>
      </c>
      <c r="J204" s="49" t="str">
        <f t="array" ref="J204">IF(RIGHT(INDEX($B$2:$B$317,MATCH(M204&amp;K204,$H$2:$H$317&amp;$F$2:$F$317,0)),1)="C","Central","G. Osório")</f>
        <v>Central</v>
      </c>
      <c r="K204" s="3">
        <v>0.80555555555555491</v>
      </c>
      <c r="L204" s="26">
        <v>0.81597222222222143</v>
      </c>
      <c r="M204" s="302" t="s">
        <v>63</v>
      </c>
    </row>
    <row r="205" spans="2:13" x14ac:dyDescent="0.25">
      <c r="B205" s="60" t="s">
        <v>42</v>
      </c>
      <c r="C205" s="3">
        <v>0.57291666666666674</v>
      </c>
      <c r="D205" s="3">
        <v>0.61458333333333337</v>
      </c>
      <c r="E205" s="241">
        <f t="shared" si="38"/>
        <v>14.999999999999787</v>
      </c>
      <c r="F205" s="3">
        <f t="shared" si="36"/>
        <v>0.56250000000000022</v>
      </c>
      <c r="G205" s="26">
        <f t="shared" si="37"/>
        <v>0.57291666666666674</v>
      </c>
      <c r="H205" s="306" t="s">
        <v>56</v>
      </c>
      <c r="J205" s="49" t="str">
        <f t="array" ref="J205">IF(RIGHT(INDEX($B$2:$B$317,MATCH(M205&amp;K205,$H$2:$H$317&amp;$F$2:$F$317,0)),1)="C","Central","G. Osório")</f>
        <v>G. Osório</v>
      </c>
      <c r="K205" s="3">
        <v>0.81249999999999933</v>
      </c>
      <c r="L205" s="26">
        <v>0.82638888888888806</v>
      </c>
      <c r="M205" s="306" t="s">
        <v>56</v>
      </c>
    </row>
    <row r="206" spans="2:13" x14ac:dyDescent="0.25">
      <c r="B206" s="60" t="s">
        <v>43</v>
      </c>
      <c r="C206" s="3">
        <v>0.62499999999999989</v>
      </c>
      <c r="D206" s="3">
        <v>0.64583333333333326</v>
      </c>
      <c r="E206" s="241">
        <f t="shared" si="38"/>
        <v>14.999999999999787</v>
      </c>
      <c r="F206" s="3">
        <f t="shared" si="36"/>
        <v>0.61458333333333337</v>
      </c>
      <c r="G206" s="26">
        <f t="shared" si="37"/>
        <v>0.62499999999999989</v>
      </c>
      <c r="H206" s="306" t="s">
        <v>56</v>
      </c>
      <c r="J206" s="49" t="str">
        <f t="array" ref="J206">IF(RIGHT(INDEX($B$2:$B$317,MATCH(M206&amp;K206,$H$2:$H$317&amp;$F$2:$F$317,0)),1)="C","Central","G. Osório")</f>
        <v>Central</v>
      </c>
      <c r="K206" s="3">
        <v>0.81249999999999933</v>
      </c>
      <c r="L206" s="26">
        <v>0.82638888888888806</v>
      </c>
      <c r="M206" s="307" t="s">
        <v>57</v>
      </c>
    </row>
    <row r="207" spans="2:13" x14ac:dyDescent="0.25">
      <c r="B207" s="60" t="s">
        <v>42</v>
      </c>
      <c r="C207" s="3">
        <v>0.65624999999999978</v>
      </c>
      <c r="D207" s="3">
        <v>0.69791666666666641</v>
      </c>
      <c r="E207" s="241">
        <f t="shared" si="38"/>
        <v>14.999999999999787</v>
      </c>
      <c r="F207" s="3">
        <f t="shared" si="36"/>
        <v>0.64583333333333326</v>
      </c>
      <c r="G207" s="26">
        <f t="shared" si="37"/>
        <v>0.65624999999999978</v>
      </c>
      <c r="H207" s="306" t="s">
        <v>56</v>
      </c>
      <c r="J207" s="49" t="str">
        <f t="array" ref="J207">IF(RIGHT(INDEX($B$2:$B$317,MATCH(M207&amp;K207,$H$2:$H$317&amp;$F$2:$F$317,0)),1)="C","Central","G. Osório")</f>
        <v>G. Osório</v>
      </c>
      <c r="K207" s="3">
        <v>0.82291666666666596</v>
      </c>
      <c r="L207" s="26">
        <v>0.83680555555555469</v>
      </c>
      <c r="M207" s="308" t="s">
        <v>58</v>
      </c>
    </row>
    <row r="208" spans="2:13" x14ac:dyDescent="0.25">
      <c r="B208" s="60" t="s">
        <v>43</v>
      </c>
      <c r="C208" s="3">
        <v>0.70833333333333293</v>
      </c>
      <c r="D208" s="3">
        <v>0.7291666666666663</v>
      </c>
      <c r="E208" s="241">
        <f t="shared" si="38"/>
        <v>14.999999999999787</v>
      </c>
      <c r="F208" s="3">
        <f t="shared" si="36"/>
        <v>0.69791666666666641</v>
      </c>
      <c r="G208" s="26">
        <f t="shared" si="37"/>
        <v>0.70833333333333293</v>
      </c>
      <c r="H208" s="306" t="s">
        <v>56</v>
      </c>
      <c r="J208" s="49" t="str">
        <f t="array" ref="J208">IF(RIGHT(INDEX($B$2:$B$317,MATCH(M208&amp;K208,$H$2:$H$317&amp;$F$2:$F$317,0)),1)="C","Central","G. Osório")</f>
        <v>Central</v>
      </c>
      <c r="K208" s="3">
        <v>0.82291666666666596</v>
      </c>
      <c r="L208" s="26">
        <v>0.83680555555555469</v>
      </c>
      <c r="M208" s="309" t="s">
        <v>59</v>
      </c>
    </row>
    <row r="209" spans="2:13" x14ac:dyDescent="0.25">
      <c r="B209" s="60" t="s">
        <v>42</v>
      </c>
      <c r="C209" s="3">
        <v>0.73958333333333282</v>
      </c>
      <c r="D209" s="3">
        <v>0.78124999999999944</v>
      </c>
      <c r="E209" s="241">
        <f t="shared" si="38"/>
        <v>14.999999999999787</v>
      </c>
      <c r="F209" s="3">
        <f t="shared" si="36"/>
        <v>0.7291666666666663</v>
      </c>
      <c r="G209" s="26">
        <f t="shared" si="37"/>
        <v>0.73958333333333282</v>
      </c>
      <c r="H209" s="306" t="s">
        <v>56</v>
      </c>
      <c r="J209" s="49" t="str">
        <f t="array" ref="J209">IF(RIGHT(INDEX($B$2:$B$317,MATCH(M209&amp;K209,$H$2:$H$317&amp;$F$2:$F$317,0)),1)="C","Central","G. Osório")</f>
        <v>G. Osório</v>
      </c>
      <c r="K209" s="3">
        <v>0.83333333333333259</v>
      </c>
      <c r="L209" s="26">
        <v>0.84722222222222132</v>
      </c>
      <c r="M209" s="305" t="s">
        <v>55</v>
      </c>
    </row>
    <row r="210" spans="2:13" x14ac:dyDescent="0.25">
      <c r="B210" s="60" t="s">
        <v>43</v>
      </c>
      <c r="C210" s="3">
        <v>0.79166666666666596</v>
      </c>
      <c r="D210" s="3">
        <v>0.81249999999999933</v>
      </c>
      <c r="E210" s="241">
        <f t="shared" si="38"/>
        <v>14.999999999999787</v>
      </c>
      <c r="F210" s="3">
        <f t="shared" si="36"/>
        <v>0.78124999999999944</v>
      </c>
      <c r="G210" s="26">
        <f t="shared" si="37"/>
        <v>0.79166666666666596</v>
      </c>
      <c r="H210" s="306" t="s">
        <v>56</v>
      </c>
      <c r="J210" s="49" t="str">
        <f t="array" ref="J210">IF(RIGHT(INDEX($B$2:$B$317,MATCH(M210&amp;K210,$H$2:$H$317&amp;$F$2:$F$317,0)),1)="C","Central","G. Osório")</f>
        <v>Central</v>
      </c>
      <c r="K210" s="3">
        <v>0.83333333333333259</v>
      </c>
      <c r="L210" s="26">
        <v>0.84722222222222132</v>
      </c>
      <c r="M210" s="310" t="s">
        <v>60</v>
      </c>
    </row>
    <row r="211" spans="2:13" x14ac:dyDescent="0.25">
      <c r="B211" s="60" t="s">
        <v>42</v>
      </c>
      <c r="C211" s="3">
        <v>0.82638888888888806</v>
      </c>
      <c r="D211" s="3">
        <v>0.86805555555555469</v>
      </c>
      <c r="E211" s="241">
        <f t="shared" si="38"/>
        <v>19.999999999999769</v>
      </c>
      <c r="F211" s="3">
        <f t="shared" si="36"/>
        <v>0.81249999999999933</v>
      </c>
      <c r="G211" s="26">
        <f t="shared" si="37"/>
        <v>0.82638888888888806</v>
      </c>
      <c r="H211" s="306" t="s">
        <v>56</v>
      </c>
      <c r="J211" s="49" t="str">
        <f t="array" ref="J211">IF(RIGHT(INDEX($B$2:$B$317,MATCH(M211&amp;K211,$H$2:$H$317&amp;$F$2:$F$317,0)),1)="C","Central","G. Osório")</f>
        <v>Central</v>
      </c>
      <c r="K211" s="3">
        <v>0.84374999999999922</v>
      </c>
      <c r="L211" s="26">
        <v>0.85763888888888795</v>
      </c>
      <c r="M211" s="311" t="s">
        <v>61</v>
      </c>
    </row>
    <row r="212" spans="2:13" x14ac:dyDescent="0.25">
      <c r="B212" s="60" t="s">
        <v>43</v>
      </c>
      <c r="C212" s="3">
        <v>0.87847222222222121</v>
      </c>
      <c r="D212" s="3">
        <v>0.89930555555555458</v>
      </c>
      <c r="E212" s="241">
        <f t="shared" si="38"/>
        <v>14.999999999999787</v>
      </c>
      <c r="F212" s="3">
        <f t="shared" si="36"/>
        <v>0.86805555555555469</v>
      </c>
      <c r="G212" s="26">
        <f t="shared" si="37"/>
        <v>0.87847222222222121</v>
      </c>
      <c r="H212" s="306" t="s">
        <v>56</v>
      </c>
      <c r="J212" s="49" t="str">
        <f t="array" ref="J212">IF(RIGHT(INDEX($B$2:$B$317,MATCH(M212&amp;K212,$H$2:$H$317&amp;$F$2:$F$317,0)),1)="C","Central","G. Osório")</f>
        <v>G. Osório</v>
      </c>
      <c r="K212" s="3">
        <v>0.84722222222222143</v>
      </c>
      <c r="L212" s="26">
        <v>0.85763888888888795</v>
      </c>
      <c r="M212" s="307" t="s">
        <v>57</v>
      </c>
    </row>
    <row r="213" spans="2:13" x14ac:dyDescent="0.25">
      <c r="B213" s="60" t="s">
        <v>42</v>
      </c>
      <c r="C213" s="3">
        <v>0.9097222222222211</v>
      </c>
      <c r="D213" s="3">
        <v>0.95138888888888773</v>
      </c>
      <c r="E213" s="241">
        <f t="shared" si="38"/>
        <v>14.999999999999787</v>
      </c>
      <c r="F213" s="3">
        <f t="shared" si="36"/>
        <v>0.89930555555555458</v>
      </c>
      <c r="G213" s="26">
        <f t="shared" si="37"/>
        <v>0.9097222222222211</v>
      </c>
      <c r="H213" s="306" t="s">
        <v>56</v>
      </c>
      <c r="J213" s="49" t="str">
        <f t="array" ref="J213">IF(RIGHT(INDEX($B$2:$B$317,MATCH(M213&amp;K213,$H$2:$H$317&amp;$F$2:$F$317,0)),1)="C","Central","G. Osório")</f>
        <v>Central</v>
      </c>
      <c r="K213" s="3">
        <v>0.85416666666666585</v>
      </c>
      <c r="L213" s="26">
        <v>0.86805555555555458</v>
      </c>
      <c r="M213" s="304" t="s">
        <v>54</v>
      </c>
    </row>
    <row r="214" spans="2:13" x14ac:dyDescent="0.25">
      <c r="B214" s="60" t="s">
        <v>43</v>
      </c>
      <c r="C214" s="3">
        <v>0.96180555555555425</v>
      </c>
      <c r="D214" s="3">
        <v>0.98263888888888762</v>
      </c>
      <c r="E214" s="241">
        <f t="shared" si="38"/>
        <v>14.999999999999787</v>
      </c>
      <c r="F214" s="3">
        <f t="shared" si="36"/>
        <v>0.95138888888888773</v>
      </c>
      <c r="G214" s="129">
        <f t="shared" si="37"/>
        <v>0.96180555555555425</v>
      </c>
      <c r="H214" s="306" t="s">
        <v>56</v>
      </c>
      <c r="J214" s="49" t="str">
        <f t="array" ref="J214">IF(RIGHT(INDEX($B$2:$B$317,MATCH(M214&amp;K214,$H$2:$H$317&amp;$F$2:$F$317,0)),1)="C","Central","G. Osório")</f>
        <v>G. Osório</v>
      </c>
      <c r="K214" s="3">
        <v>0.85763888888888806</v>
      </c>
      <c r="L214" s="26">
        <v>0.86805555555555458</v>
      </c>
      <c r="M214" s="309" t="s">
        <v>59</v>
      </c>
    </row>
    <row r="215" spans="2:13" x14ac:dyDescent="0.25">
      <c r="B215" s="60" t="s">
        <v>42</v>
      </c>
      <c r="C215" s="3">
        <v>0.99305555555555414</v>
      </c>
      <c r="D215" s="3">
        <v>1.0347222222222208</v>
      </c>
      <c r="E215" s="241">
        <f t="shared" si="38"/>
        <v>14.999999999999787</v>
      </c>
      <c r="F215" s="3">
        <f t="shared" si="36"/>
        <v>0.98263888888888762</v>
      </c>
      <c r="G215" s="129">
        <f t="shared" si="37"/>
        <v>0.99305555555555414</v>
      </c>
      <c r="H215" s="306" t="s">
        <v>56</v>
      </c>
      <c r="J215" s="49" t="str">
        <f t="array" ref="J215">IF(RIGHT(INDEX($B$2:$B$317,MATCH(M215&amp;K215,$H$2:$H$317&amp;$F$2:$F$317,0)),1)="C","Central","G. Osório")</f>
        <v>Central</v>
      </c>
      <c r="K215" s="3">
        <v>0.86805555555555469</v>
      </c>
      <c r="L215" s="26">
        <v>0.87847222222222121</v>
      </c>
      <c r="M215" s="306" t="s">
        <v>56</v>
      </c>
    </row>
    <row r="216" spans="2:13" ht="15.75" thickBot="1" x14ac:dyDescent="0.3">
      <c r="B216" s="60" t="s">
        <v>102</v>
      </c>
      <c r="C216" s="59"/>
      <c r="D216" s="59"/>
      <c r="E216" s="65">
        <v>0</v>
      </c>
      <c r="F216" s="6" t="str">
        <f t="shared" si="36"/>
        <v/>
      </c>
      <c r="G216" s="128" t="str">
        <f t="shared" si="37"/>
        <v/>
      </c>
      <c r="H216" s="306" t="s">
        <v>56</v>
      </c>
      <c r="J216" s="49" t="str">
        <f t="array" ref="J216">IF(RIGHT(INDEX($B$2:$B$317,MATCH(M216&amp;K216,$H$2:$H$317&amp;$F$2:$F$317,0)),1)="C","Central","G. Osório")</f>
        <v>G. Osório</v>
      </c>
      <c r="K216" s="3">
        <v>0.86805555555555469</v>
      </c>
      <c r="L216" s="26">
        <v>0.87847222222222121</v>
      </c>
      <c r="M216" s="310" t="s">
        <v>60</v>
      </c>
    </row>
    <row r="217" spans="2:13" ht="15.75" thickBot="1" x14ac:dyDescent="0.3">
      <c r="B217" s="320" t="s">
        <v>57</v>
      </c>
      <c r="C217" s="321"/>
      <c r="D217" s="321"/>
      <c r="E217" s="321"/>
      <c r="F217" s="321"/>
      <c r="G217" s="321"/>
      <c r="H217" s="307" t="s">
        <v>57</v>
      </c>
      <c r="J217" s="49" t="str">
        <f t="array" ref="J217">IF(RIGHT(INDEX($B$2:$B$317,MATCH(M217&amp;K217,$H$2:$H$317&amp;$F$2:$F$317,0)),1)="C","Central","G. Osório")</f>
        <v>Central</v>
      </c>
      <c r="K217" s="3">
        <v>0.87847222222222132</v>
      </c>
      <c r="L217" s="26">
        <v>0.88888888888888784</v>
      </c>
      <c r="M217" s="308" t="s">
        <v>58</v>
      </c>
    </row>
    <row r="218" spans="2:13" ht="36.75" thickBot="1" x14ac:dyDescent="0.3">
      <c r="B218" s="255" t="s">
        <v>47</v>
      </c>
      <c r="C218" s="256" t="s">
        <v>44</v>
      </c>
      <c r="D218" s="256" t="s">
        <v>46</v>
      </c>
      <c r="E218" s="257" t="s">
        <v>105</v>
      </c>
      <c r="F218" s="257" t="s">
        <v>110</v>
      </c>
      <c r="G218" s="293" t="s">
        <v>111</v>
      </c>
      <c r="H218" s="307" t="s">
        <v>57</v>
      </c>
      <c r="J218" s="49" t="str">
        <f t="array" ref="J218">IF(RIGHT(INDEX($B$2:$B$317,MATCH(M218&amp;K218,$H$2:$H$317&amp;$F$2:$F$317,0)),1)="C","Central","G. Osório")</f>
        <v>G. Osório</v>
      </c>
      <c r="K218" s="3">
        <v>0.87847222222222132</v>
      </c>
      <c r="L218" s="26">
        <v>0.88888888888888784</v>
      </c>
      <c r="M218" s="311" t="s">
        <v>61</v>
      </c>
    </row>
    <row r="219" spans="2:13" x14ac:dyDescent="0.25">
      <c r="B219" s="49" t="s">
        <v>102</v>
      </c>
      <c r="C219" s="59"/>
      <c r="D219" s="59"/>
      <c r="E219" s="263">
        <v>0</v>
      </c>
      <c r="F219" s="5" t="str">
        <f t="shared" ref="F219:F237" si="39">IF(E219&lt;&gt;0,D218,"")</f>
        <v/>
      </c>
      <c r="G219" s="31" t="str">
        <f t="shared" ref="G219:G237" si="40">IF(E219&lt;&gt;0,C219,"")</f>
        <v/>
      </c>
      <c r="H219" s="307" t="s">
        <v>57</v>
      </c>
      <c r="J219" s="49" t="str">
        <f t="array" ref="J219">IF(RIGHT(INDEX($B$2:$B$317,MATCH(M219&amp;K219,$H$2:$H$317&amp;$F$2:$F$317,0)),1)="C","Central","G. Osório")</f>
        <v>G. Osório</v>
      </c>
      <c r="K219" s="3">
        <v>0.88888888888888795</v>
      </c>
      <c r="L219" s="26">
        <v>0.89930555555555447</v>
      </c>
      <c r="M219" s="304" t="s">
        <v>54</v>
      </c>
    </row>
    <row r="220" spans="2:13" x14ac:dyDescent="0.25">
      <c r="B220" s="49" t="s">
        <v>43</v>
      </c>
      <c r="C220" s="3">
        <v>0.32291666666666669</v>
      </c>
      <c r="D220" s="3">
        <v>0.34375</v>
      </c>
      <c r="E220" s="241">
        <v>0</v>
      </c>
      <c r="F220" s="3" t="str">
        <f t="shared" si="39"/>
        <v/>
      </c>
      <c r="G220" s="26" t="str">
        <f t="shared" si="40"/>
        <v/>
      </c>
      <c r="H220" s="307" t="s">
        <v>57</v>
      </c>
      <c r="J220" s="49" t="str">
        <f t="array" ref="J220">IF(RIGHT(INDEX($B$2:$B$317,MATCH(M220&amp;K220,$H$2:$H$317&amp;$F$2:$F$317,0)),1)="C","Central","G. Osório")</f>
        <v>Central</v>
      </c>
      <c r="K220" s="3">
        <v>0.88888888888888795</v>
      </c>
      <c r="L220" s="26">
        <v>0.89930555555555447</v>
      </c>
      <c r="M220" s="305" t="s">
        <v>55</v>
      </c>
    </row>
    <row r="221" spans="2:13" x14ac:dyDescent="0.25">
      <c r="B221" s="49" t="s">
        <v>42</v>
      </c>
      <c r="C221" s="3">
        <v>0.35416666666666674</v>
      </c>
      <c r="D221" s="3">
        <v>0.39583333333333343</v>
      </c>
      <c r="E221" s="241">
        <f>(C221-D220)*24*60</f>
        <v>15.000000000000107</v>
      </c>
      <c r="F221" s="3">
        <f t="shared" si="39"/>
        <v>0.34375</v>
      </c>
      <c r="G221" s="26">
        <f t="shared" si="40"/>
        <v>0.35416666666666674</v>
      </c>
      <c r="H221" s="307" t="s">
        <v>57</v>
      </c>
      <c r="J221" s="49" t="str">
        <f t="array" ref="J221">IF(RIGHT(INDEX($B$2:$B$317,MATCH(M221&amp;K221,$H$2:$H$317&amp;$F$2:$F$317,0)),1)="C","Central","G. Osório")</f>
        <v>G. Osório</v>
      </c>
      <c r="K221" s="3">
        <v>0.89930555555555458</v>
      </c>
      <c r="L221" s="26">
        <v>0.9097222222222211</v>
      </c>
      <c r="M221" s="306" t="s">
        <v>56</v>
      </c>
    </row>
    <row r="222" spans="2:13" x14ac:dyDescent="0.25">
      <c r="B222" s="49" t="s">
        <v>43</v>
      </c>
      <c r="C222" s="3">
        <v>0.40625000000000017</v>
      </c>
      <c r="D222" s="3">
        <v>0.42708333333333348</v>
      </c>
      <c r="E222" s="241">
        <f>(C222-D221)*24*60</f>
        <v>15.000000000000107</v>
      </c>
      <c r="F222" s="3">
        <f t="shared" si="39"/>
        <v>0.39583333333333343</v>
      </c>
      <c r="G222" s="26">
        <f t="shared" si="40"/>
        <v>0.40625000000000017</v>
      </c>
      <c r="H222" s="307" t="s">
        <v>57</v>
      </c>
      <c r="J222" s="49" t="str">
        <f t="array" ref="J222">IF(RIGHT(INDEX($B$2:$B$317,MATCH(M222&amp;K222,$H$2:$H$317&amp;$F$2:$F$317,0)),1)="C","Central","G. Osório")</f>
        <v>Central</v>
      </c>
      <c r="K222" s="3">
        <v>0.89930555555555458</v>
      </c>
      <c r="L222" s="26">
        <v>0.9097222222222211</v>
      </c>
      <c r="M222" s="307" t="s">
        <v>57</v>
      </c>
    </row>
    <row r="223" spans="2:13" x14ac:dyDescent="0.25">
      <c r="B223" s="49" t="s">
        <v>42</v>
      </c>
      <c r="C223" s="3">
        <v>0.43750000000000022</v>
      </c>
      <c r="D223" s="3">
        <v>0.47916666666666691</v>
      </c>
      <c r="E223" s="241">
        <f t="shared" ref="E223:E236" si="41">(C223-D222)*24*60</f>
        <v>15.000000000000107</v>
      </c>
      <c r="F223" s="3">
        <f t="shared" si="39"/>
        <v>0.42708333333333348</v>
      </c>
      <c r="G223" s="26">
        <f t="shared" si="40"/>
        <v>0.43750000000000022</v>
      </c>
      <c r="H223" s="307" t="s">
        <v>57</v>
      </c>
      <c r="J223" s="49" t="str">
        <f t="array" ref="J223">IF(RIGHT(INDEX($B$2:$B$317,MATCH(M223&amp;K223,$H$2:$H$317&amp;$F$2:$F$317,0)),1)="C","Central","G. Osório")</f>
        <v>G. Osório</v>
      </c>
      <c r="K223" s="3">
        <v>0.90972222222222121</v>
      </c>
      <c r="L223" s="26">
        <v>0.92013888888888773</v>
      </c>
      <c r="M223" s="308" t="s">
        <v>58</v>
      </c>
    </row>
    <row r="224" spans="2:13" x14ac:dyDescent="0.25">
      <c r="B224" s="49" t="s">
        <v>43</v>
      </c>
      <c r="C224" s="3">
        <v>0.48958333333333365</v>
      </c>
      <c r="D224" s="3">
        <v>0.51041666666666696</v>
      </c>
      <c r="E224" s="241">
        <f t="shared" si="41"/>
        <v>15.000000000000107</v>
      </c>
      <c r="F224" s="3">
        <f t="shared" si="39"/>
        <v>0.47916666666666691</v>
      </c>
      <c r="G224" s="26">
        <f t="shared" si="40"/>
        <v>0.48958333333333365</v>
      </c>
      <c r="H224" s="307" t="s">
        <v>57</v>
      </c>
      <c r="J224" s="49" t="str">
        <f t="array" ref="J224">IF(RIGHT(INDEX($B$2:$B$317,MATCH(M224&amp;K224,$H$2:$H$317&amp;$F$2:$F$317,0)),1)="C","Central","G. Osório")</f>
        <v>Central</v>
      </c>
      <c r="K224" s="3">
        <v>0.90972222222222121</v>
      </c>
      <c r="L224" s="26">
        <v>0.92013888888888773</v>
      </c>
      <c r="M224" s="309" t="s">
        <v>59</v>
      </c>
    </row>
    <row r="225" spans="2:13" x14ac:dyDescent="0.25">
      <c r="B225" s="49" t="s">
        <v>42</v>
      </c>
      <c r="C225" s="3">
        <v>0.52083333333333359</v>
      </c>
      <c r="D225" s="3">
        <v>0.56250000000000022</v>
      </c>
      <c r="E225" s="241">
        <f t="shared" si="41"/>
        <v>14.999999999999947</v>
      </c>
      <c r="F225" s="3">
        <f t="shared" si="39"/>
        <v>0.51041666666666696</v>
      </c>
      <c r="G225" s="26">
        <f t="shared" si="40"/>
        <v>0.52083333333333359</v>
      </c>
      <c r="H225" s="307" t="s">
        <v>57</v>
      </c>
      <c r="J225" s="49" t="str">
        <f t="array" ref="J225">IF(RIGHT(INDEX($B$2:$B$317,MATCH(M225&amp;K225,$H$2:$H$317&amp;$F$2:$F$317,0)),1)="C","Central","G. Osório")</f>
        <v>G. Osório</v>
      </c>
      <c r="K225" s="3">
        <v>0.92013888888888784</v>
      </c>
      <c r="L225" s="129">
        <v>0.93055555555555436</v>
      </c>
      <c r="M225" s="305" t="s">
        <v>55</v>
      </c>
    </row>
    <row r="226" spans="2:13" x14ac:dyDescent="0.25">
      <c r="B226" s="49" t="s">
        <v>43</v>
      </c>
      <c r="C226" s="3">
        <v>0.57291666666666674</v>
      </c>
      <c r="D226" s="3">
        <v>0.59375000000000011</v>
      </c>
      <c r="E226" s="241">
        <f t="shared" si="41"/>
        <v>14.999999999999787</v>
      </c>
      <c r="F226" s="3">
        <f t="shared" si="39"/>
        <v>0.56250000000000022</v>
      </c>
      <c r="G226" s="26">
        <f t="shared" si="40"/>
        <v>0.57291666666666674</v>
      </c>
      <c r="H226" s="307" t="s">
        <v>57</v>
      </c>
      <c r="J226" s="49" t="str">
        <f t="array" ref="J226">IF(RIGHT(INDEX($B$2:$B$317,MATCH(M226&amp;K226,$H$2:$H$317&amp;$F$2:$F$317,0)),1)="C","Central","G. Osório")</f>
        <v>Central</v>
      </c>
      <c r="K226" s="3">
        <v>0.92013888888888784</v>
      </c>
      <c r="L226" s="26">
        <v>0.93055555555555436</v>
      </c>
      <c r="M226" s="310" t="s">
        <v>60</v>
      </c>
    </row>
    <row r="227" spans="2:13" x14ac:dyDescent="0.25">
      <c r="B227" s="49" t="s">
        <v>42</v>
      </c>
      <c r="C227" s="3">
        <v>0.60416666666666663</v>
      </c>
      <c r="D227" s="3">
        <v>0.64583333333333326</v>
      </c>
      <c r="E227" s="241">
        <f t="shared" si="41"/>
        <v>14.999999999999787</v>
      </c>
      <c r="F227" s="3">
        <f t="shared" si="39"/>
        <v>0.59375000000000011</v>
      </c>
      <c r="G227" s="26">
        <f t="shared" si="40"/>
        <v>0.60416666666666663</v>
      </c>
      <c r="H227" s="307" t="s">
        <v>57</v>
      </c>
      <c r="J227" s="49" t="str">
        <f t="array" ref="J227">IF(RIGHT(INDEX($B$2:$B$317,MATCH(M227&amp;K227,$H$2:$H$317&amp;$F$2:$F$317,0)),1)="C","Central","G. Osório")</f>
        <v>G. Osório</v>
      </c>
      <c r="K227" s="3">
        <v>0.93055555555555447</v>
      </c>
      <c r="L227" s="129">
        <v>0.94097222222222099</v>
      </c>
      <c r="M227" s="307" t="s">
        <v>57</v>
      </c>
    </row>
    <row r="228" spans="2:13" x14ac:dyDescent="0.25">
      <c r="B228" s="49" t="s">
        <v>43</v>
      </c>
      <c r="C228" s="3">
        <v>0.65624999999999978</v>
      </c>
      <c r="D228" s="3">
        <v>0.67708333333333315</v>
      </c>
      <c r="E228" s="241">
        <f t="shared" si="41"/>
        <v>14.999999999999787</v>
      </c>
      <c r="F228" s="3">
        <f t="shared" si="39"/>
        <v>0.64583333333333326</v>
      </c>
      <c r="G228" s="26">
        <f t="shared" si="40"/>
        <v>0.65624999999999978</v>
      </c>
      <c r="H228" s="307" t="s">
        <v>57</v>
      </c>
      <c r="J228" s="49" t="str">
        <f t="array" ref="J228">IF(RIGHT(INDEX($B$2:$B$317,MATCH(M228&amp;K228,$H$2:$H$317&amp;$F$2:$F$317,0)),1)="C","Central","G. Osório")</f>
        <v>Central</v>
      </c>
      <c r="K228" s="3">
        <v>0.93055555555555447</v>
      </c>
      <c r="L228" s="26">
        <v>0.94097222222222099</v>
      </c>
      <c r="M228" s="311" t="s">
        <v>61</v>
      </c>
    </row>
    <row r="229" spans="2:13" x14ac:dyDescent="0.25">
      <c r="B229" s="49" t="s">
        <v>42</v>
      </c>
      <c r="C229" s="3">
        <v>0.68749999999999967</v>
      </c>
      <c r="D229" s="3">
        <v>0.7291666666666663</v>
      </c>
      <c r="E229" s="241">
        <f t="shared" si="41"/>
        <v>14.999999999999787</v>
      </c>
      <c r="F229" s="3">
        <f t="shared" si="39"/>
        <v>0.67708333333333315</v>
      </c>
      <c r="G229" s="26">
        <f t="shared" si="40"/>
        <v>0.68749999999999967</v>
      </c>
      <c r="H229" s="307" t="s">
        <v>57</v>
      </c>
      <c r="J229" s="49" t="str">
        <f t="array" ref="J229">IF(RIGHT(INDEX($B$2:$B$317,MATCH(M229&amp;K229,$H$2:$H$317&amp;$F$2:$F$317,0)),1)="C","Central","G. Osório")</f>
        <v>Central</v>
      </c>
      <c r="K229" s="3">
        <v>0.9409722222222211</v>
      </c>
      <c r="L229" s="129">
        <v>0.95138888888888762</v>
      </c>
      <c r="M229" s="304" t="s">
        <v>54</v>
      </c>
    </row>
    <row r="230" spans="2:13" x14ac:dyDescent="0.25">
      <c r="B230" s="49" t="s">
        <v>43</v>
      </c>
      <c r="C230" s="3">
        <v>0.73958333333333282</v>
      </c>
      <c r="D230" s="3">
        <v>0.76041666666666619</v>
      </c>
      <c r="E230" s="241">
        <f t="shared" si="41"/>
        <v>14.999999999999787</v>
      </c>
      <c r="F230" s="3">
        <f t="shared" si="39"/>
        <v>0.7291666666666663</v>
      </c>
      <c r="G230" s="26">
        <f t="shared" si="40"/>
        <v>0.73958333333333282</v>
      </c>
      <c r="H230" s="307" t="s">
        <v>57</v>
      </c>
      <c r="J230" s="49" t="str">
        <f t="array" ref="J230">IF(RIGHT(INDEX($B$2:$B$317,MATCH(M230&amp;K230,$H$2:$H$317&amp;$F$2:$F$317,0)),1)="C","Central","G. Osório")</f>
        <v>G. Osório</v>
      </c>
      <c r="K230" s="3">
        <v>0.9409722222222211</v>
      </c>
      <c r="L230" s="129">
        <v>0.95138888888888762</v>
      </c>
      <c r="M230" s="309" t="s">
        <v>59</v>
      </c>
    </row>
    <row r="231" spans="2:13" x14ac:dyDescent="0.25">
      <c r="B231" s="49" t="s">
        <v>42</v>
      </c>
      <c r="C231" s="3">
        <v>0.7708333333333327</v>
      </c>
      <c r="D231" s="3">
        <v>0.81249999999999933</v>
      </c>
      <c r="E231" s="241">
        <f t="shared" si="41"/>
        <v>14.999999999999787</v>
      </c>
      <c r="F231" s="3">
        <f t="shared" si="39"/>
        <v>0.76041666666666619</v>
      </c>
      <c r="G231" s="26">
        <f t="shared" si="40"/>
        <v>0.7708333333333327</v>
      </c>
      <c r="H231" s="307" t="s">
        <v>57</v>
      </c>
      <c r="J231" s="49" t="str">
        <f t="array" ref="J231">IF(RIGHT(INDEX($B$2:$B$317,MATCH(M231&amp;K231,$H$2:$H$317&amp;$F$2:$F$317,0)),1)="C","Central","G. Osório")</f>
        <v>Central</v>
      </c>
      <c r="K231" s="3">
        <v>0.95138888888888773</v>
      </c>
      <c r="L231" s="129">
        <v>0.96180555555555425</v>
      </c>
      <c r="M231" s="306" t="s">
        <v>56</v>
      </c>
    </row>
    <row r="232" spans="2:13" x14ac:dyDescent="0.25">
      <c r="B232" s="49" t="s">
        <v>43</v>
      </c>
      <c r="C232" s="3">
        <v>0.82638888888888806</v>
      </c>
      <c r="D232" s="3">
        <v>0.84722222222222143</v>
      </c>
      <c r="E232" s="241">
        <f t="shared" si="41"/>
        <v>19.999999999999769</v>
      </c>
      <c r="F232" s="3">
        <f t="shared" si="39"/>
        <v>0.81249999999999933</v>
      </c>
      <c r="G232" s="26">
        <f t="shared" si="40"/>
        <v>0.82638888888888806</v>
      </c>
      <c r="H232" s="307" t="s">
        <v>57</v>
      </c>
      <c r="J232" s="49" t="str">
        <f t="array" ref="J232">IF(RIGHT(INDEX($B$2:$B$317,MATCH(M232&amp;K232,$H$2:$H$317&amp;$F$2:$F$317,0)),1)="C","Central","G. Osório")</f>
        <v>G. Osório</v>
      </c>
      <c r="K232" s="3">
        <v>0.95138888888888773</v>
      </c>
      <c r="L232" s="129">
        <v>0.96180555555555425</v>
      </c>
      <c r="M232" s="310" t="s">
        <v>60</v>
      </c>
    </row>
    <row r="233" spans="2:13" x14ac:dyDescent="0.25">
      <c r="B233" s="49" t="s">
        <v>42</v>
      </c>
      <c r="C233" s="3">
        <v>0.85763888888888795</v>
      </c>
      <c r="D233" s="3">
        <v>0.89930555555555458</v>
      </c>
      <c r="E233" s="241">
        <f t="shared" si="41"/>
        <v>14.999999999999787</v>
      </c>
      <c r="F233" s="3">
        <f t="shared" si="39"/>
        <v>0.84722222222222143</v>
      </c>
      <c r="G233" s="26">
        <f t="shared" si="40"/>
        <v>0.85763888888888795</v>
      </c>
      <c r="H233" s="307" t="s">
        <v>57</v>
      </c>
      <c r="J233" s="49" t="str">
        <f t="array" ref="J233">IF(RIGHT(INDEX($B$2:$B$317,MATCH(M233&amp;K233,$H$2:$H$317&amp;$F$2:$F$317,0)),1)="C","Central","G. Osório")</f>
        <v>Central</v>
      </c>
      <c r="K233" s="3">
        <v>0.96180555555555436</v>
      </c>
      <c r="L233" s="129">
        <v>0.97222222222222088</v>
      </c>
      <c r="M233" s="308" t="s">
        <v>58</v>
      </c>
    </row>
    <row r="234" spans="2:13" x14ac:dyDescent="0.25">
      <c r="B234" s="49" t="s">
        <v>43</v>
      </c>
      <c r="C234" s="3">
        <v>0.9097222222222211</v>
      </c>
      <c r="D234" s="3">
        <v>0.93055555555555447</v>
      </c>
      <c r="E234" s="241">
        <f t="shared" si="41"/>
        <v>14.999999999999787</v>
      </c>
      <c r="F234" s="3">
        <f t="shared" si="39"/>
        <v>0.89930555555555458</v>
      </c>
      <c r="G234" s="26">
        <f t="shared" si="40"/>
        <v>0.9097222222222211</v>
      </c>
      <c r="H234" s="307" t="s">
        <v>57</v>
      </c>
      <c r="J234" s="49" t="str">
        <f t="array" ref="J234">IF(RIGHT(INDEX($B$2:$B$317,MATCH(M234&amp;K234,$H$2:$H$317&amp;$F$2:$F$317,0)),1)="C","Central","G. Osório")</f>
        <v>G. Osório</v>
      </c>
      <c r="K234" s="3">
        <v>0.96180555555555436</v>
      </c>
      <c r="L234" s="129">
        <v>0.97222222222222088</v>
      </c>
      <c r="M234" s="311" t="s">
        <v>61</v>
      </c>
    </row>
    <row r="235" spans="2:13" x14ac:dyDescent="0.25">
      <c r="B235" s="49" t="s">
        <v>42</v>
      </c>
      <c r="C235" s="3">
        <v>0.94097222222222099</v>
      </c>
      <c r="D235" s="3">
        <v>0.98263888888888762</v>
      </c>
      <c r="E235" s="241">
        <f t="shared" si="41"/>
        <v>14.999999999999787</v>
      </c>
      <c r="F235" s="3">
        <f t="shared" si="39"/>
        <v>0.93055555555555447</v>
      </c>
      <c r="G235" s="129">
        <f t="shared" si="40"/>
        <v>0.94097222222222099</v>
      </c>
      <c r="H235" s="307" t="s">
        <v>57</v>
      </c>
      <c r="J235" s="49" t="str">
        <f t="array" ref="J235">IF(RIGHT(INDEX($B$2:$B$317,MATCH(M235&amp;K235,$H$2:$H$317&amp;$F$2:$F$317,0)),1)="C","Central","G. Osório")</f>
        <v>G. Osório</v>
      </c>
      <c r="K235" s="3">
        <v>0.97222222222222099</v>
      </c>
      <c r="L235" s="129">
        <v>0.98263888888888751</v>
      </c>
      <c r="M235" s="304" t="s">
        <v>54</v>
      </c>
    </row>
    <row r="236" spans="2:13" x14ac:dyDescent="0.25">
      <c r="B236" s="49" t="s">
        <v>43</v>
      </c>
      <c r="C236" s="3">
        <v>0.99305555555555414</v>
      </c>
      <c r="D236" s="3">
        <v>1.0138888888888875</v>
      </c>
      <c r="E236" s="241">
        <f t="shared" si="41"/>
        <v>14.999999999999787</v>
      </c>
      <c r="F236" s="3">
        <f t="shared" si="39"/>
        <v>0.98263888888888762</v>
      </c>
      <c r="G236" s="129">
        <f t="shared" si="40"/>
        <v>0.99305555555555414</v>
      </c>
      <c r="H236" s="307" t="s">
        <v>57</v>
      </c>
      <c r="J236" s="49" t="str">
        <f t="array" ref="J236">IF(RIGHT(INDEX($B$2:$B$317,MATCH(M236&amp;K236,$H$2:$H$317&amp;$F$2:$F$317,0)),1)="C","Central","G. Osório")</f>
        <v>Central</v>
      </c>
      <c r="K236" s="3">
        <v>0.97222222222222099</v>
      </c>
      <c r="L236" s="129">
        <v>0.98263888888888751</v>
      </c>
      <c r="M236" s="305" t="s">
        <v>55</v>
      </c>
    </row>
    <row r="237" spans="2:13" ht="15.75" thickBot="1" x14ac:dyDescent="0.3">
      <c r="B237" s="49" t="s">
        <v>102</v>
      </c>
      <c r="C237" s="59"/>
      <c r="D237" s="59"/>
      <c r="E237" s="65">
        <v>0</v>
      </c>
      <c r="F237" s="6" t="str">
        <f t="shared" si="39"/>
        <v/>
      </c>
      <c r="G237" s="128" t="str">
        <f t="shared" si="40"/>
        <v/>
      </c>
      <c r="H237" s="307" t="s">
        <v>57</v>
      </c>
      <c r="J237" s="49" t="str">
        <f t="array" ref="J237">IF(RIGHT(INDEX($B$2:$B$317,MATCH(M237&amp;K237,$H$2:$H$317&amp;$F$2:$F$317,0)),1)="C","Central","G. Osório")</f>
        <v>G. Osório</v>
      </c>
      <c r="K237" s="3">
        <v>0.98263888888888762</v>
      </c>
      <c r="L237" s="129">
        <v>0.99305555555555414</v>
      </c>
      <c r="M237" s="306" t="s">
        <v>56</v>
      </c>
    </row>
    <row r="238" spans="2:13" ht="15.75" thickBot="1" x14ac:dyDescent="0.3">
      <c r="B238" s="318" t="s">
        <v>58</v>
      </c>
      <c r="C238" s="319"/>
      <c r="D238" s="319"/>
      <c r="E238" s="319"/>
      <c r="F238" s="319"/>
      <c r="G238" s="319"/>
      <c r="H238" s="308" t="s">
        <v>58</v>
      </c>
      <c r="J238" s="49" t="str">
        <f t="array" ref="J238">IF(RIGHT(INDEX($B$2:$B$317,MATCH(M238&amp;K238,$H$2:$H$317&amp;$F$2:$F$317,0)),1)="C","Central","G. Osório")</f>
        <v>Central</v>
      </c>
      <c r="K238" s="3">
        <v>0.98263888888888762</v>
      </c>
      <c r="L238" s="129">
        <v>0.99305555555555414</v>
      </c>
      <c r="M238" s="307" t="s">
        <v>57</v>
      </c>
    </row>
    <row r="239" spans="2:13" ht="36.75" thickBot="1" x14ac:dyDescent="0.3">
      <c r="B239" s="255" t="s">
        <v>47</v>
      </c>
      <c r="C239" s="256" t="s">
        <v>44</v>
      </c>
      <c r="D239" s="256" t="s">
        <v>46</v>
      </c>
      <c r="E239" s="257" t="s">
        <v>105</v>
      </c>
      <c r="F239" s="257" t="s">
        <v>110</v>
      </c>
      <c r="G239" s="293" t="s">
        <v>111</v>
      </c>
      <c r="H239" s="308" t="s">
        <v>58</v>
      </c>
    </row>
    <row r="240" spans="2:13" x14ac:dyDescent="0.25">
      <c r="B240" s="49" t="s">
        <v>102</v>
      </c>
      <c r="C240" s="59"/>
      <c r="D240" s="59"/>
      <c r="E240" s="263">
        <v>0</v>
      </c>
      <c r="F240" s="5" t="str">
        <f t="shared" ref="F240:F257" si="42">IF(E240&lt;&gt;0,D239,"")</f>
        <v/>
      </c>
      <c r="G240" s="31" t="str">
        <f t="shared" ref="G240:G257" si="43">IF(E240&lt;&gt;0,C240,"")</f>
        <v/>
      </c>
      <c r="H240" s="308" t="s">
        <v>58</v>
      </c>
    </row>
    <row r="241" spans="2:8" x14ac:dyDescent="0.25">
      <c r="B241" s="49" t="s">
        <v>42</v>
      </c>
      <c r="C241" s="3">
        <v>0.33333333333333337</v>
      </c>
      <c r="D241" s="3">
        <v>0.37500000000000006</v>
      </c>
      <c r="E241" s="241">
        <v>0</v>
      </c>
      <c r="F241" s="3" t="str">
        <f t="shared" si="42"/>
        <v/>
      </c>
      <c r="G241" s="26" t="str">
        <f t="shared" si="43"/>
        <v/>
      </c>
      <c r="H241" s="308" t="s">
        <v>58</v>
      </c>
    </row>
    <row r="242" spans="2:8" x14ac:dyDescent="0.25">
      <c r="B242" s="49" t="s">
        <v>43</v>
      </c>
      <c r="C242" s="3">
        <v>0.3854166666666668</v>
      </c>
      <c r="D242" s="3">
        <v>0.40625000000000011</v>
      </c>
      <c r="E242" s="241">
        <f>(C242-D241)*24*60</f>
        <v>15.000000000000107</v>
      </c>
      <c r="F242" s="3">
        <f t="shared" si="42"/>
        <v>0.37500000000000006</v>
      </c>
      <c r="G242" s="26">
        <f t="shared" si="43"/>
        <v>0.3854166666666668</v>
      </c>
      <c r="H242" s="308" t="s">
        <v>58</v>
      </c>
    </row>
    <row r="243" spans="2:8" x14ac:dyDescent="0.25">
      <c r="B243" s="49" t="s">
        <v>42</v>
      </c>
      <c r="C243" s="3">
        <v>0.41666666666666685</v>
      </c>
      <c r="D243" s="3">
        <v>0.45833333333333354</v>
      </c>
      <c r="E243" s="241">
        <f>(C243-D242)*24*60</f>
        <v>15.000000000000107</v>
      </c>
      <c r="F243" s="3">
        <f t="shared" si="42"/>
        <v>0.40625000000000011</v>
      </c>
      <c r="G243" s="26">
        <f t="shared" si="43"/>
        <v>0.41666666666666685</v>
      </c>
      <c r="H243" s="308" t="s">
        <v>58</v>
      </c>
    </row>
    <row r="244" spans="2:8" x14ac:dyDescent="0.25">
      <c r="B244" s="49" t="s">
        <v>43</v>
      </c>
      <c r="C244" s="3">
        <v>0.46875000000000028</v>
      </c>
      <c r="D244" s="3">
        <v>0.48958333333333359</v>
      </c>
      <c r="E244" s="241">
        <f t="shared" ref="E244:E256" si="44">(C244-D243)*24*60</f>
        <v>15.000000000000107</v>
      </c>
      <c r="F244" s="3">
        <f t="shared" si="42"/>
        <v>0.45833333333333354</v>
      </c>
      <c r="G244" s="26">
        <f t="shared" si="43"/>
        <v>0.46875000000000028</v>
      </c>
      <c r="H244" s="308" t="s">
        <v>58</v>
      </c>
    </row>
    <row r="245" spans="2:8" x14ac:dyDescent="0.25">
      <c r="B245" s="49" t="s">
        <v>42</v>
      </c>
      <c r="C245" s="3">
        <v>0.50000000000000033</v>
      </c>
      <c r="D245" s="3">
        <v>0.54166666666666696</v>
      </c>
      <c r="E245" s="241">
        <f t="shared" si="44"/>
        <v>15.000000000000107</v>
      </c>
      <c r="F245" s="3">
        <f t="shared" si="42"/>
        <v>0.48958333333333359</v>
      </c>
      <c r="G245" s="26">
        <f t="shared" si="43"/>
        <v>0.50000000000000033</v>
      </c>
      <c r="H245" s="308" t="s">
        <v>58</v>
      </c>
    </row>
    <row r="246" spans="2:8" x14ac:dyDescent="0.25">
      <c r="B246" s="49" t="s">
        <v>43</v>
      </c>
      <c r="C246" s="3">
        <v>0.55208333333333348</v>
      </c>
      <c r="D246" s="3">
        <v>0.57291666666666685</v>
      </c>
      <c r="E246" s="241">
        <f t="shared" si="44"/>
        <v>14.999999999999787</v>
      </c>
      <c r="F246" s="3">
        <f t="shared" si="42"/>
        <v>0.54166666666666696</v>
      </c>
      <c r="G246" s="26">
        <f t="shared" si="43"/>
        <v>0.55208333333333348</v>
      </c>
      <c r="H246" s="308" t="s">
        <v>58</v>
      </c>
    </row>
    <row r="247" spans="2:8" x14ac:dyDescent="0.25">
      <c r="B247" s="49" t="s">
        <v>42</v>
      </c>
      <c r="C247" s="3">
        <v>0.58333333333333337</v>
      </c>
      <c r="D247" s="3">
        <v>0.625</v>
      </c>
      <c r="E247" s="241">
        <f t="shared" si="44"/>
        <v>14.999999999999787</v>
      </c>
      <c r="F247" s="3">
        <f t="shared" si="42"/>
        <v>0.57291666666666685</v>
      </c>
      <c r="G247" s="26">
        <f t="shared" si="43"/>
        <v>0.58333333333333337</v>
      </c>
      <c r="H247" s="308" t="s">
        <v>58</v>
      </c>
    </row>
    <row r="248" spans="2:8" x14ac:dyDescent="0.25">
      <c r="B248" s="49" t="s">
        <v>43</v>
      </c>
      <c r="C248" s="3">
        <v>0.63541666666666652</v>
      </c>
      <c r="D248" s="3">
        <v>0.65624999999999989</v>
      </c>
      <c r="E248" s="241">
        <f t="shared" si="44"/>
        <v>14.999999999999787</v>
      </c>
      <c r="F248" s="3">
        <f t="shared" si="42"/>
        <v>0.625</v>
      </c>
      <c r="G248" s="26">
        <f t="shared" si="43"/>
        <v>0.63541666666666652</v>
      </c>
      <c r="H248" s="308" t="s">
        <v>58</v>
      </c>
    </row>
    <row r="249" spans="2:8" x14ac:dyDescent="0.25">
      <c r="B249" s="49" t="s">
        <v>42</v>
      </c>
      <c r="C249" s="3">
        <v>0.66666666666666641</v>
      </c>
      <c r="D249" s="3">
        <v>0.70833333333333304</v>
      </c>
      <c r="E249" s="241">
        <f t="shared" si="44"/>
        <v>14.999999999999787</v>
      </c>
      <c r="F249" s="3">
        <f t="shared" si="42"/>
        <v>0.65624999999999989</v>
      </c>
      <c r="G249" s="26">
        <f t="shared" si="43"/>
        <v>0.66666666666666641</v>
      </c>
      <c r="H249" s="308" t="s">
        <v>58</v>
      </c>
    </row>
    <row r="250" spans="2:8" x14ac:dyDescent="0.25">
      <c r="B250" s="49" t="s">
        <v>43</v>
      </c>
      <c r="C250" s="3">
        <v>0.71874999999999956</v>
      </c>
      <c r="D250" s="3">
        <v>0.73958333333333293</v>
      </c>
      <c r="E250" s="241">
        <f t="shared" si="44"/>
        <v>14.999999999999787</v>
      </c>
      <c r="F250" s="3">
        <f t="shared" si="42"/>
        <v>0.70833333333333304</v>
      </c>
      <c r="G250" s="26">
        <f t="shared" si="43"/>
        <v>0.71874999999999956</v>
      </c>
      <c r="H250" s="308" t="s">
        <v>58</v>
      </c>
    </row>
    <row r="251" spans="2:8" x14ac:dyDescent="0.25">
      <c r="B251" s="49" t="s">
        <v>42</v>
      </c>
      <c r="C251" s="3">
        <v>0.74999999999999944</v>
      </c>
      <c r="D251" s="3">
        <v>0.79166666666666607</v>
      </c>
      <c r="E251" s="241">
        <f t="shared" si="44"/>
        <v>14.999999999999787</v>
      </c>
      <c r="F251" s="3">
        <f t="shared" si="42"/>
        <v>0.73958333333333293</v>
      </c>
      <c r="G251" s="26">
        <f t="shared" si="43"/>
        <v>0.74999999999999944</v>
      </c>
      <c r="H251" s="308" t="s">
        <v>58</v>
      </c>
    </row>
    <row r="252" spans="2:8" x14ac:dyDescent="0.25">
      <c r="B252" s="49" t="s">
        <v>43</v>
      </c>
      <c r="C252" s="3">
        <v>0.80208333333333259</v>
      </c>
      <c r="D252" s="3">
        <v>0.82291666666666596</v>
      </c>
      <c r="E252" s="241">
        <f t="shared" si="44"/>
        <v>14.999999999999787</v>
      </c>
      <c r="F252" s="3">
        <f t="shared" si="42"/>
        <v>0.79166666666666607</v>
      </c>
      <c r="G252" s="26">
        <f t="shared" si="43"/>
        <v>0.80208333333333259</v>
      </c>
      <c r="H252" s="308" t="s">
        <v>58</v>
      </c>
    </row>
    <row r="253" spans="2:8" x14ac:dyDescent="0.25">
      <c r="B253" s="49" t="s">
        <v>42</v>
      </c>
      <c r="C253" s="3">
        <v>0.83680555555555469</v>
      </c>
      <c r="D253" s="3">
        <v>0.87847222222222132</v>
      </c>
      <c r="E253" s="241">
        <f t="shared" si="44"/>
        <v>19.999999999999769</v>
      </c>
      <c r="F253" s="3">
        <f t="shared" si="42"/>
        <v>0.82291666666666596</v>
      </c>
      <c r="G253" s="26">
        <f t="shared" si="43"/>
        <v>0.83680555555555469</v>
      </c>
      <c r="H253" s="308" t="s">
        <v>58</v>
      </c>
    </row>
    <row r="254" spans="2:8" x14ac:dyDescent="0.25">
      <c r="B254" s="49" t="s">
        <v>43</v>
      </c>
      <c r="C254" s="3">
        <v>0.88888888888888784</v>
      </c>
      <c r="D254" s="3">
        <v>0.90972222222222121</v>
      </c>
      <c r="E254" s="241">
        <f t="shared" si="44"/>
        <v>14.999999999999787</v>
      </c>
      <c r="F254" s="3">
        <f t="shared" si="42"/>
        <v>0.87847222222222132</v>
      </c>
      <c r="G254" s="26">
        <f t="shared" si="43"/>
        <v>0.88888888888888784</v>
      </c>
      <c r="H254" s="308" t="s">
        <v>58</v>
      </c>
    </row>
    <row r="255" spans="2:8" x14ac:dyDescent="0.25">
      <c r="B255" s="49" t="s">
        <v>42</v>
      </c>
      <c r="C255" s="3">
        <v>0.92013888888888773</v>
      </c>
      <c r="D255" s="3">
        <v>0.96180555555555436</v>
      </c>
      <c r="E255" s="241">
        <f t="shared" si="44"/>
        <v>14.999999999999787</v>
      </c>
      <c r="F255" s="3">
        <f t="shared" si="42"/>
        <v>0.90972222222222121</v>
      </c>
      <c r="G255" s="26">
        <f t="shared" si="43"/>
        <v>0.92013888888888773</v>
      </c>
      <c r="H255" s="308" t="s">
        <v>58</v>
      </c>
    </row>
    <row r="256" spans="2:8" x14ac:dyDescent="0.25">
      <c r="B256" s="49" t="s">
        <v>43</v>
      </c>
      <c r="C256" s="3">
        <v>0.97222222222222088</v>
      </c>
      <c r="D256" s="3">
        <v>0.99305555555555425</v>
      </c>
      <c r="E256" s="241">
        <f t="shared" si="44"/>
        <v>14.999999999999787</v>
      </c>
      <c r="F256" s="3">
        <f t="shared" si="42"/>
        <v>0.96180555555555436</v>
      </c>
      <c r="G256" s="129">
        <f t="shared" si="43"/>
        <v>0.97222222222222088</v>
      </c>
      <c r="H256" s="308" t="s">
        <v>58</v>
      </c>
    </row>
    <row r="257" spans="2:26" ht="15.75" thickBot="1" x14ac:dyDescent="0.3">
      <c r="B257" s="49" t="s">
        <v>102</v>
      </c>
      <c r="C257" s="59"/>
      <c r="D257" s="59"/>
      <c r="E257" s="65">
        <v>0</v>
      </c>
      <c r="F257" s="6" t="str">
        <f t="shared" si="42"/>
        <v/>
      </c>
      <c r="G257" s="128" t="str">
        <f t="shared" si="43"/>
        <v/>
      </c>
      <c r="H257" s="308" t="s">
        <v>58</v>
      </c>
    </row>
    <row r="258" spans="2:26" ht="15.75" thickBot="1" x14ac:dyDescent="0.3">
      <c r="B258" s="316" t="s">
        <v>59</v>
      </c>
      <c r="C258" s="317"/>
      <c r="D258" s="317"/>
      <c r="E258" s="317"/>
      <c r="F258" s="317"/>
      <c r="G258" s="317"/>
      <c r="H258" s="309" t="s">
        <v>59</v>
      </c>
      <c r="U258"/>
      <c r="V258"/>
      <c r="W258"/>
      <c r="X258"/>
      <c r="Y258"/>
      <c r="Z258"/>
    </row>
    <row r="259" spans="2:26" ht="36.75" thickBot="1" x14ac:dyDescent="0.3">
      <c r="B259" s="255" t="s">
        <v>47</v>
      </c>
      <c r="C259" s="256" t="s">
        <v>44</v>
      </c>
      <c r="D259" s="256" t="s">
        <v>46</v>
      </c>
      <c r="E259" s="257" t="s">
        <v>105</v>
      </c>
      <c r="F259" s="257" t="s">
        <v>110</v>
      </c>
      <c r="G259" s="293" t="s">
        <v>111</v>
      </c>
      <c r="H259" s="309" t="s">
        <v>59</v>
      </c>
      <c r="U259"/>
      <c r="V259"/>
      <c r="W259"/>
      <c r="X259"/>
      <c r="Y259"/>
      <c r="Z259"/>
    </row>
    <row r="260" spans="2:26" x14ac:dyDescent="0.25">
      <c r="B260" s="61" t="s">
        <v>102</v>
      </c>
      <c r="C260" s="59"/>
      <c r="D260" s="59"/>
      <c r="E260" s="263">
        <v>0</v>
      </c>
      <c r="F260" s="5" t="str">
        <f t="shared" ref="F260:F277" si="45">IF(E260&lt;&gt;0,D259,"")</f>
        <v/>
      </c>
      <c r="G260" s="31" t="str">
        <f t="shared" ref="G260:G277" si="46">IF(E260&lt;&gt;0,C260,"")</f>
        <v/>
      </c>
      <c r="H260" s="309" t="s">
        <v>59</v>
      </c>
    </row>
    <row r="261" spans="2:26" x14ac:dyDescent="0.25">
      <c r="B261" s="61" t="s">
        <v>43</v>
      </c>
      <c r="C261" s="3">
        <v>0.33333333333333337</v>
      </c>
      <c r="D261" s="3">
        <v>0.35416666666666669</v>
      </c>
      <c r="E261" s="241">
        <v>0</v>
      </c>
      <c r="F261" s="3" t="str">
        <f t="shared" si="45"/>
        <v/>
      </c>
      <c r="G261" s="26" t="str">
        <f t="shared" si="46"/>
        <v/>
      </c>
      <c r="H261" s="309" t="s">
        <v>59</v>
      </c>
    </row>
    <row r="262" spans="2:26" x14ac:dyDescent="0.25">
      <c r="B262" s="61" t="s">
        <v>42</v>
      </c>
      <c r="C262" s="3">
        <v>0.36458333333333343</v>
      </c>
      <c r="D262" s="3">
        <v>0.40625000000000011</v>
      </c>
      <c r="E262" s="241">
        <f>(C262-D261)*24*60</f>
        <v>15.000000000000107</v>
      </c>
      <c r="F262" s="3">
        <f t="shared" si="45"/>
        <v>0.35416666666666669</v>
      </c>
      <c r="G262" s="26">
        <f t="shared" si="46"/>
        <v>0.36458333333333343</v>
      </c>
      <c r="H262" s="309" t="s">
        <v>59</v>
      </c>
    </row>
    <row r="263" spans="2:26" x14ac:dyDescent="0.25">
      <c r="B263" s="61" t="s">
        <v>43</v>
      </c>
      <c r="C263" s="3">
        <v>0.41666666666666685</v>
      </c>
      <c r="D263" s="3">
        <v>0.43750000000000017</v>
      </c>
      <c r="E263" s="241">
        <f>(C263-D262)*24*60</f>
        <v>15.000000000000107</v>
      </c>
      <c r="F263" s="3">
        <f t="shared" si="45"/>
        <v>0.40625000000000011</v>
      </c>
      <c r="G263" s="26">
        <f t="shared" si="46"/>
        <v>0.41666666666666685</v>
      </c>
      <c r="H263" s="309" t="s">
        <v>59</v>
      </c>
    </row>
    <row r="264" spans="2:26" x14ac:dyDescent="0.25">
      <c r="B264" s="61" t="s">
        <v>42</v>
      </c>
      <c r="C264" s="3">
        <v>0.44791666666666691</v>
      </c>
      <c r="D264" s="3">
        <v>0.48958333333333359</v>
      </c>
      <c r="E264" s="241">
        <f t="shared" ref="E264:E276" si="47">(C264-D263)*24*60</f>
        <v>15.000000000000107</v>
      </c>
      <c r="F264" s="3">
        <f t="shared" si="45"/>
        <v>0.43750000000000017</v>
      </c>
      <c r="G264" s="26">
        <f t="shared" si="46"/>
        <v>0.44791666666666691</v>
      </c>
      <c r="H264" s="309" t="s">
        <v>59</v>
      </c>
    </row>
    <row r="265" spans="2:26" x14ac:dyDescent="0.25">
      <c r="B265" s="61" t="s">
        <v>43</v>
      </c>
      <c r="C265" s="3">
        <v>0.50000000000000033</v>
      </c>
      <c r="D265" s="3">
        <v>0.5208333333333337</v>
      </c>
      <c r="E265" s="241">
        <f t="shared" si="47"/>
        <v>15.000000000000107</v>
      </c>
      <c r="F265" s="3">
        <f t="shared" si="45"/>
        <v>0.48958333333333359</v>
      </c>
      <c r="G265" s="26">
        <f t="shared" si="46"/>
        <v>0.50000000000000033</v>
      </c>
      <c r="H265" s="309" t="s">
        <v>59</v>
      </c>
    </row>
    <row r="266" spans="2:26" x14ac:dyDescent="0.25">
      <c r="B266" s="61" t="s">
        <v>42</v>
      </c>
      <c r="C266" s="3">
        <v>0.53125000000000022</v>
      </c>
      <c r="D266" s="3">
        <v>0.57291666666666685</v>
      </c>
      <c r="E266" s="241">
        <f t="shared" si="47"/>
        <v>14.999999999999787</v>
      </c>
      <c r="F266" s="3">
        <f t="shared" si="45"/>
        <v>0.5208333333333337</v>
      </c>
      <c r="G266" s="26">
        <f t="shared" si="46"/>
        <v>0.53125000000000022</v>
      </c>
      <c r="H266" s="309" t="s">
        <v>59</v>
      </c>
    </row>
    <row r="267" spans="2:26" x14ac:dyDescent="0.25">
      <c r="B267" s="61" t="s">
        <v>43</v>
      </c>
      <c r="C267" s="3">
        <v>0.58333333333333337</v>
      </c>
      <c r="D267" s="3">
        <v>0.60416666666666674</v>
      </c>
      <c r="E267" s="241">
        <f t="shared" si="47"/>
        <v>14.999999999999787</v>
      </c>
      <c r="F267" s="3">
        <f t="shared" si="45"/>
        <v>0.57291666666666685</v>
      </c>
      <c r="G267" s="26">
        <f t="shared" si="46"/>
        <v>0.58333333333333337</v>
      </c>
      <c r="H267" s="309" t="s">
        <v>59</v>
      </c>
    </row>
    <row r="268" spans="2:26" x14ac:dyDescent="0.25">
      <c r="B268" s="61" t="s">
        <v>42</v>
      </c>
      <c r="C268" s="3">
        <v>0.61458333333333326</v>
      </c>
      <c r="D268" s="3">
        <v>0.65624999999999989</v>
      </c>
      <c r="E268" s="241">
        <f t="shared" si="47"/>
        <v>14.999999999999787</v>
      </c>
      <c r="F268" s="3">
        <f t="shared" si="45"/>
        <v>0.60416666666666674</v>
      </c>
      <c r="G268" s="26">
        <f t="shared" si="46"/>
        <v>0.61458333333333326</v>
      </c>
      <c r="H268" s="309" t="s">
        <v>59</v>
      </c>
    </row>
    <row r="269" spans="2:26" x14ac:dyDescent="0.25">
      <c r="B269" s="61" t="s">
        <v>43</v>
      </c>
      <c r="C269" s="3">
        <v>0.66666666666666641</v>
      </c>
      <c r="D269" s="3">
        <v>0.68749999999999978</v>
      </c>
      <c r="E269" s="241">
        <f t="shared" si="47"/>
        <v>14.999999999999787</v>
      </c>
      <c r="F269" s="3">
        <f t="shared" si="45"/>
        <v>0.65624999999999989</v>
      </c>
      <c r="G269" s="26">
        <f t="shared" si="46"/>
        <v>0.66666666666666641</v>
      </c>
      <c r="H269" s="309" t="s">
        <v>59</v>
      </c>
    </row>
    <row r="270" spans="2:26" x14ac:dyDescent="0.25">
      <c r="B270" s="61" t="s">
        <v>42</v>
      </c>
      <c r="C270" s="3">
        <v>0.6979166666666663</v>
      </c>
      <c r="D270" s="3">
        <v>0.73958333333333293</v>
      </c>
      <c r="E270" s="241">
        <f t="shared" si="47"/>
        <v>14.999999999999787</v>
      </c>
      <c r="F270" s="3">
        <f t="shared" si="45"/>
        <v>0.68749999999999978</v>
      </c>
      <c r="G270" s="26">
        <f t="shared" si="46"/>
        <v>0.6979166666666663</v>
      </c>
      <c r="H270" s="309" t="s">
        <v>59</v>
      </c>
    </row>
    <row r="271" spans="2:26" x14ac:dyDescent="0.25">
      <c r="B271" s="61" t="s">
        <v>43</v>
      </c>
      <c r="C271" s="3">
        <v>0.74999999999999944</v>
      </c>
      <c r="D271" s="3">
        <v>0.77083333333333282</v>
      </c>
      <c r="E271" s="241">
        <f t="shared" si="47"/>
        <v>14.999999999999787</v>
      </c>
      <c r="F271" s="3">
        <f t="shared" si="45"/>
        <v>0.73958333333333293</v>
      </c>
      <c r="G271" s="26">
        <f t="shared" si="46"/>
        <v>0.74999999999999944</v>
      </c>
      <c r="H271" s="309" t="s">
        <v>59</v>
      </c>
    </row>
    <row r="272" spans="2:26" x14ac:dyDescent="0.25">
      <c r="B272" s="61" t="s">
        <v>42</v>
      </c>
      <c r="C272" s="3">
        <v>0.78124999999999933</v>
      </c>
      <c r="D272" s="3">
        <v>0.82291666666666596</v>
      </c>
      <c r="E272" s="241">
        <f t="shared" si="47"/>
        <v>14.999999999999787</v>
      </c>
      <c r="F272" s="3">
        <f t="shared" si="45"/>
        <v>0.77083333333333282</v>
      </c>
      <c r="G272" s="26">
        <f t="shared" si="46"/>
        <v>0.78124999999999933</v>
      </c>
      <c r="H272" s="309" t="s">
        <v>59</v>
      </c>
    </row>
    <row r="273" spans="2:8" x14ac:dyDescent="0.25">
      <c r="B273" s="61" t="s">
        <v>43</v>
      </c>
      <c r="C273" s="3">
        <v>0.83680555555555469</v>
      </c>
      <c r="D273" s="3">
        <v>0.85763888888888806</v>
      </c>
      <c r="E273" s="241">
        <f t="shared" si="47"/>
        <v>19.999999999999769</v>
      </c>
      <c r="F273" s="3">
        <f t="shared" si="45"/>
        <v>0.82291666666666596</v>
      </c>
      <c r="G273" s="26">
        <f t="shared" si="46"/>
        <v>0.83680555555555469</v>
      </c>
      <c r="H273" s="309" t="s">
        <v>59</v>
      </c>
    </row>
    <row r="274" spans="2:8" x14ac:dyDescent="0.25">
      <c r="B274" s="61" t="s">
        <v>42</v>
      </c>
      <c r="C274" s="3">
        <v>0.86805555555555458</v>
      </c>
      <c r="D274" s="3">
        <v>0.90972222222222121</v>
      </c>
      <c r="E274" s="241">
        <f t="shared" si="47"/>
        <v>14.999999999999787</v>
      </c>
      <c r="F274" s="3">
        <f t="shared" si="45"/>
        <v>0.85763888888888806</v>
      </c>
      <c r="G274" s="26">
        <f t="shared" si="46"/>
        <v>0.86805555555555458</v>
      </c>
      <c r="H274" s="309" t="s">
        <v>59</v>
      </c>
    </row>
    <row r="275" spans="2:8" x14ac:dyDescent="0.25">
      <c r="B275" s="61" t="s">
        <v>43</v>
      </c>
      <c r="C275" s="3">
        <v>0.92013888888888773</v>
      </c>
      <c r="D275" s="3">
        <v>0.9409722222222211</v>
      </c>
      <c r="E275" s="241">
        <f t="shared" si="47"/>
        <v>14.999999999999787</v>
      </c>
      <c r="F275" s="3">
        <f t="shared" si="45"/>
        <v>0.90972222222222121</v>
      </c>
      <c r="G275" s="26">
        <f t="shared" si="46"/>
        <v>0.92013888888888773</v>
      </c>
      <c r="H275" s="309" t="s">
        <v>59</v>
      </c>
    </row>
    <row r="276" spans="2:8" x14ac:dyDescent="0.25">
      <c r="B276" s="61" t="s">
        <v>42</v>
      </c>
      <c r="C276" s="3">
        <v>0.95138888888888762</v>
      </c>
      <c r="D276" s="3">
        <v>0.99305555555555425</v>
      </c>
      <c r="E276" s="241">
        <f t="shared" si="47"/>
        <v>14.999999999999787</v>
      </c>
      <c r="F276" s="3">
        <f t="shared" si="45"/>
        <v>0.9409722222222211</v>
      </c>
      <c r="G276" s="129">
        <f t="shared" si="46"/>
        <v>0.95138888888888762</v>
      </c>
      <c r="H276" s="309" t="s">
        <v>59</v>
      </c>
    </row>
    <row r="277" spans="2:8" ht="15.75" thickBot="1" x14ac:dyDescent="0.3">
      <c r="B277" s="64" t="s">
        <v>102</v>
      </c>
      <c r="C277" s="70"/>
      <c r="D277" s="70"/>
      <c r="E277" s="65">
        <v>0</v>
      </c>
      <c r="F277" s="6" t="str">
        <f t="shared" si="45"/>
        <v/>
      </c>
      <c r="G277" s="128" t="str">
        <f t="shared" si="46"/>
        <v/>
      </c>
      <c r="H277" s="309" t="s">
        <v>59</v>
      </c>
    </row>
    <row r="278" spans="2:8" ht="15.75" thickBot="1" x14ac:dyDescent="0.3">
      <c r="B278" s="314" t="s">
        <v>60</v>
      </c>
      <c r="C278" s="315"/>
      <c r="D278" s="315"/>
      <c r="E278" s="315"/>
      <c r="F278" s="315"/>
      <c r="G278" s="315"/>
      <c r="H278" s="310" t="s">
        <v>60</v>
      </c>
    </row>
    <row r="279" spans="2:8" ht="36.75" thickBot="1" x14ac:dyDescent="0.3">
      <c r="B279" s="255" t="s">
        <v>47</v>
      </c>
      <c r="C279" s="256" t="s">
        <v>44</v>
      </c>
      <c r="D279" s="256" t="s">
        <v>46</v>
      </c>
      <c r="E279" s="257" t="s">
        <v>105</v>
      </c>
      <c r="F279" s="257" t="s">
        <v>110</v>
      </c>
      <c r="G279" s="293" t="s">
        <v>111</v>
      </c>
      <c r="H279" s="310" t="s">
        <v>60</v>
      </c>
    </row>
    <row r="280" spans="2:8" x14ac:dyDescent="0.25">
      <c r="B280" s="61" t="s">
        <v>102</v>
      </c>
      <c r="C280" s="59"/>
      <c r="D280" s="59"/>
      <c r="E280" s="263">
        <v>0</v>
      </c>
      <c r="F280" s="5" t="str">
        <f t="shared" ref="F280:F297" si="48">IF(E280&lt;&gt;0,D279,"")</f>
        <v/>
      </c>
      <c r="G280" s="31" t="str">
        <f t="shared" ref="G280:G297" si="49">IF(E280&lt;&gt;0,C280,"")</f>
        <v/>
      </c>
      <c r="H280" s="310" t="s">
        <v>60</v>
      </c>
    </row>
    <row r="281" spans="2:8" x14ac:dyDescent="0.25">
      <c r="B281" s="61" t="s">
        <v>43</v>
      </c>
      <c r="C281" s="3">
        <v>0.34375000000000006</v>
      </c>
      <c r="D281" s="3">
        <v>0.36458333333333337</v>
      </c>
      <c r="E281" s="241">
        <v>0</v>
      </c>
      <c r="F281" s="3" t="str">
        <f t="shared" si="48"/>
        <v/>
      </c>
      <c r="G281" s="26" t="str">
        <f t="shared" si="49"/>
        <v/>
      </c>
      <c r="H281" s="310" t="s">
        <v>60</v>
      </c>
    </row>
    <row r="282" spans="2:8" x14ac:dyDescent="0.25">
      <c r="B282" s="61" t="s">
        <v>42</v>
      </c>
      <c r="C282" s="3">
        <v>0.37500000000000011</v>
      </c>
      <c r="D282" s="3">
        <v>0.4166666666666668</v>
      </c>
      <c r="E282" s="241">
        <f>(C282-D281)*24*60</f>
        <v>15.000000000000107</v>
      </c>
      <c r="F282" s="3">
        <f t="shared" si="48"/>
        <v>0.36458333333333337</v>
      </c>
      <c r="G282" s="26">
        <f t="shared" si="49"/>
        <v>0.37500000000000011</v>
      </c>
      <c r="H282" s="310" t="s">
        <v>60</v>
      </c>
    </row>
    <row r="283" spans="2:8" x14ac:dyDescent="0.25">
      <c r="B283" s="61" t="s">
        <v>43</v>
      </c>
      <c r="C283" s="3">
        <v>0.42708333333333354</v>
      </c>
      <c r="D283" s="3">
        <v>0.44791666666666685</v>
      </c>
      <c r="E283" s="241">
        <f>(C283-D282)*24*60</f>
        <v>15.000000000000107</v>
      </c>
      <c r="F283" s="3">
        <f t="shared" si="48"/>
        <v>0.4166666666666668</v>
      </c>
      <c r="G283" s="26">
        <f t="shared" si="49"/>
        <v>0.42708333333333354</v>
      </c>
      <c r="H283" s="310" t="s">
        <v>60</v>
      </c>
    </row>
    <row r="284" spans="2:8" x14ac:dyDescent="0.25">
      <c r="B284" s="61" t="s">
        <v>42</v>
      </c>
      <c r="C284" s="3">
        <v>0.45833333333333359</v>
      </c>
      <c r="D284" s="3">
        <v>0.50000000000000022</v>
      </c>
      <c r="E284" s="241">
        <f t="shared" ref="E284:E296" si="50">(C284-D283)*24*60</f>
        <v>15.000000000000107</v>
      </c>
      <c r="F284" s="3">
        <f t="shared" si="48"/>
        <v>0.44791666666666685</v>
      </c>
      <c r="G284" s="26">
        <f t="shared" si="49"/>
        <v>0.45833333333333359</v>
      </c>
      <c r="H284" s="310" t="s">
        <v>60</v>
      </c>
    </row>
    <row r="285" spans="2:8" x14ac:dyDescent="0.25">
      <c r="B285" s="61" t="s">
        <v>43</v>
      </c>
      <c r="C285" s="3">
        <v>0.51041666666666696</v>
      </c>
      <c r="D285" s="3">
        <v>0.53125000000000033</v>
      </c>
      <c r="E285" s="241">
        <f t="shared" si="50"/>
        <v>15.000000000000107</v>
      </c>
      <c r="F285" s="3">
        <f t="shared" si="48"/>
        <v>0.50000000000000022</v>
      </c>
      <c r="G285" s="26">
        <f t="shared" si="49"/>
        <v>0.51041666666666696</v>
      </c>
      <c r="H285" s="310" t="s">
        <v>60</v>
      </c>
    </row>
    <row r="286" spans="2:8" x14ac:dyDescent="0.25">
      <c r="B286" s="61" t="s">
        <v>42</v>
      </c>
      <c r="C286" s="3">
        <v>0.54166666666666685</v>
      </c>
      <c r="D286" s="3">
        <v>0.58333333333333348</v>
      </c>
      <c r="E286" s="241">
        <f t="shared" si="50"/>
        <v>14.999999999999787</v>
      </c>
      <c r="F286" s="3">
        <f t="shared" si="48"/>
        <v>0.53125000000000033</v>
      </c>
      <c r="G286" s="26">
        <f t="shared" si="49"/>
        <v>0.54166666666666685</v>
      </c>
      <c r="H286" s="310" t="s">
        <v>60</v>
      </c>
    </row>
    <row r="287" spans="2:8" x14ac:dyDescent="0.25">
      <c r="B287" s="61" t="s">
        <v>43</v>
      </c>
      <c r="C287" s="3">
        <v>0.59375</v>
      </c>
      <c r="D287" s="3">
        <v>0.61458333333333337</v>
      </c>
      <c r="E287" s="241">
        <f t="shared" si="50"/>
        <v>14.999999999999787</v>
      </c>
      <c r="F287" s="3">
        <f t="shared" si="48"/>
        <v>0.58333333333333348</v>
      </c>
      <c r="G287" s="26">
        <f t="shared" si="49"/>
        <v>0.59375</v>
      </c>
      <c r="H287" s="310" t="s">
        <v>60</v>
      </c>
    </row>
    <row r="288" spans="2:8" x14ac:dyDescent="0.25">
      <c r="B288" s="61" t="s">
        <v>42</v>
      </c>
      <c r="C288" s="3">
        <v>0.62499999999999989</v>
      </c>
      <c r="D288" s="3">
        <v>0.66666666666666652</v>
      </c>
      <c r="E288" s="241">
        <f t="shared" si="50"/>
        <v>14.999999999999787</v>
      </c>
      <c r="F288" s="3">
        <f t="shared" si="48"/>
        <v>0.61458333333333337</v>
      </c>
      <c r="G288" s="26">
        <f t="shared" si="49"/>
        <v>0.62499999999999989</v>
      </c>
      <c r="H288" s="310" t="s">
        <v>60</v>
      </c>
    </row>
    <row r="289" spans="2:8" x14ac:dyDescent="0.25">
      <c r="B289" s="61" t="s">
        <v>43</v>
      </c>
      <c r="C289" s="3">
        <v>0.67708333333333304</v>
      </c>
      <c r="D289" s="3">
        <v>0.69791666666666641</v>
      </c>
      <c r="E289" s="241">
        <f t="shared" si="50"/>
        <v>14.999999999999787</v>
      </c>
      <c r="F289" s="3">
        <f t="shared" si="48"/>
        <v>0.66666666666666652</v>
      </c>
      <c r="G289" s="26">
        <f t="shared" si="49"/>
        <v>0.67708333333333304</v>
      </c>
      <c r="H289" s="310" t="s">
        <v>60</v>
      </c>
    </row>
    <row r="290" spans="2:8" x14ac:dyDescent="0.25">
      <c r="B290" s="61" t="s">
        <v>42</v>
      </c>
      <c r="C290" s="3">
        <v>0.70833333333333293</v>
      </c>
      <c r="D290" s="3">
        <v>0.74999999999999956</v>
      </c>
      <c r="E290" s="241">
        <f t="shared" si="50"/>
        <v>14.999999999999787</v>
      </c>
      <c r="F290" s="3">
        <f t="shared" si="48"/>
        <v>0.69791666666666641</v>
      </c>
      <c r="G290" s="26">
        <f t="shared" si="49"/>
        <v>0.70833333333333293</v>
      </c>
      <c r="H290" s="310" t="s">
        <v>60</v>
      </c>
    </row>
    <row r="291" spans="2:8" x14ac:dyDescent="0.25">
      <c r="B291" s="61" t="s">
        <v>43</v>
      </c>
      <c r="C291" s="3">
        <v>0.76041666666666607</v>
      </c>
      <c r="D291" s="3">
        <v>0.78124999999999944</v>
      </c>
      <c r="E291" s="241">
        <f t="shared" si="50"/>
        <v>14.999999999999787</v>
      </c>
      <c r="F291" s="3">
        <f t="shared" si="48"/>
        <v>0.74999999999999956</v>
      </c>
      <c r="G291" s="26">
        <f t="shared" si="49"/>
        <v>0.76041666666666607</v>
      </c>
      <c r="H291" s="310" t="s">
        <v>60</v>
      </c>
    </row>
    <row r="292" spans="2:8" x14ac:dyDescent="0.25">
      <c r="B292" s="61" t="s">
        <v>42</v>
      </c>
      <c r="C292" s="3">
        <v>0.79166666666666596</v>
      </c>
      <c r="D292" s="3">
        <v>0.83333333333333259</v>
      </c>
      <c r="E292" s="241">
        <f t="shared" si="50"/>
        <v>14.999999999999787</v>
      </c>
      <c r="F292" s="3">
        <f t="shared" si="48"/>
        <v>0.78124999999999944</v>
      </c>
      <c r="G292" s="26">
        <f t="shared" si="49"/>
        <v>0.79166666666666596</v>
      </c>
      <c r="H292" s="310" t="s">
        <v>60</v>
      </c>
    </row>
    <row r="293" spans="2:8" x14ac:dyDescent="0.25">
      <c r="B293" s="61" t="s">
        <v>43</v>
      </c>
      <c r="C293" s="3">
        <v>0.84722222222222132</v>
      </c>
      <c r="D293" s="3">
        <v>0.86805555555555469</v>
      </c>
      <c r="E293" s="241">
        <f t="shared" si="50"/>
        <v>19.999999999999769</v>
      </c>
      <c r="F293" s="3">
        <f t="shared" si="48"/>
        <v>0.83333333333333259</v>
      </c>
      <c r="G293" s="26">
        <f t="shared" si="49"/>
        <v>0.84722222222222132</v>
      </c>
      <c r="H293" s="310" t="s">
        <v>60</v>
      </c>
    </row>
    <row r="294" spans="2:8" x14ac:dyDescent="0.25">
      <c r="B294" s="61" t="s">
        <v>42</v>
      </c>
      <c r="C294" s="3">
        <v>0.87847222222222121</v>
      </c>
      <c r="D294" s="3">
        <v>0.92013888888888784</v>
      </c>
      <c r="E294" s="241">
        <f t="shared" si="50"/>
        <v>14.999999999999787</v>
      </c>
      <c r="F294" s="3">
        <f t="shared" si="48"/>
        <v>0.86805555555555469</v>
      </c>
      <c r="G294" s="26">
        <f t="shared" si="49"/>
        <v>0.87847222222222121</v>
      </c>
      <c r="H294" s="310" t="s">
        <v>60</v>
      </c>
    </row>
    <row r="295" spans="2:8" x14ac:dyDescent="0.25">
      <c r="B295" s="61" t="s">
        <v>43</v>
      </c>
      <c r="C295" s="3">
        <v>0.93055555555555436</v>
      </c>
      <c r="D295" s="3">
        <v>0.95138888888888773</v>
      </c>
      <c r="E295" s="241">
        <f t="shared" si="50"/>
        <v>14.999999999999787</v>
      </c>
      <c r="F295" s="3">
        <f t="shared" si="48"/>
        <v>0.92013888888888784</v>
      </c>
      <c r="G295" s="26">
        <f t="shared" si="49"/>
        <v>0.93055555555555436</v>
      </c>
      <c r="H295" s="310" t="s">
        <v>60</v>
      </c>
    </row>
    <row r="296" spans="2:8" x14ac:dyDescent="0.25">
      <c r="B296" s="61" t="s">
        <v>42</v>
      </c>
      <c r="C296" s="3">
        <v>0.96180555555555425</v>
      </c>
      <c r="D296" s="3">
        <v>1.003472222222221</v>
      </c>
      <c r="E296" s="241">
        <f t="shared" si="50"/>
        <v>14.999999999999787</v>
      </c>
      <c r="F296" s="3">
        <f t="shared" si="48"/>
        <v>0.95138888888888773</v>
      </c>
      <c r="G296" s="129">
        <f t="shared" si="49"/>
        <v>0.96180555555555425</v>
      </c>
      <c r="H296" s="310" t="s">
        <v>60</v>
      </c>
    </row>
    <row r="297" spans="2:8" ht="15.75" thickBot="1" x14ac:dyDescent="0.3">
      <c r="B297" s="64" t="s">
        <v>102</v>
      </c>
      <c r="C297" s="70"/>
      <c r="D297" s="70"/>
      <c r="E297" s="65">
        <v>0</v>
      </c>
      <c r="F297" s="6" t="str">
        <f t="shared" si="48"/>
        <v/>
      </c>
      <c r="G297" s="128" t="str">
        <f t="shared" si="49"/>
        <v/>
      </c>
      <c r="H297" s="310" t="s">
        <v>60</v>
      </c>
    </row>
    <row r="298" spans="2:8" ht="15.75" thickBot="1" x14ac:dyDescent="0.3">
      <c r="B298" s="312" t="s">
        <v>61</v>
      </c>
      <c r="C298" s="313"/>
      <c r="D298" s="313"/>
      <c r="E298" s="313"/>
      <c r="F298" s="313"/>
      <c r="G298" s="313"/>
      <c r="H298" s="311" t="s">
        <v>61</v>
      </c>
    </row>
    <row r="299" spans="2:8" ht="36.75" thickBot="1" x14ac:dyDescent="0.3">
      <c r="B299" s="255" t="s">
        <v>47</v>
      </c>
      <c r="C299" s="256" t="s">
        <v>44</v>
      </c>
      <c r="D299" s="256" t="s">
        <v>46</v>
      </c>
      <c r="E299" s="257" t="s">
        <v>105</v>
      </c>
      <c r="F299" s="257" t="s">
        <v>110</v>
      </c>
      <c r="G299" s="293" t="s">
        <v>111</v>
      </c>
      <c r="H299" s="311" t="s">
        <v>61</v>
      </c>
    </row>
    <row r="300" spans="2:8" x14ac:dyDescent="0.25">
      <c r="B300" s="61" t="s">
        <v>102</v>
      </c>
      <c r="C300" s="59"/>
      <c r="D300" s="59"/>
      <c r="E300" s="263">
        <v>0</v>
      </c>
      <c r="F300" s="5" t="str">
        <f t="shared" ref="F300:F317" si="51">IF(E300&lt;&gt;0,D299,"")</f>
        <v/>
      </c>
      <c r="G300" s="31" t="str">
        <f t="shared" ref="G300:G317" si="52">IF(E300&lt;&gt;0,C300,"")</f>
        <v/>
      </c>
      <c r="H300" s="311" t="s">
        <v>61</v>
      </c>
    </row>
    <row r="301" spans="2:8" x14ac:dyDescent="0.25">
      <c r="B301" s="61" t="s">
        <v>43</v>
      </c>
      <c r="C301" s="3">
        <v>0.35416666666666674</v>
      </c>
      <c r="D301" s="3">
        <v>0.37500000000000006</v>
      </c>
      <c r="E301" s="241">
        <v>0</v>
      </c>
      <c r="F301" s="3" t="str">
        <f t="shared" si="51"/>
        <v/>
      </c>
      <c r="G301" s="26" t="str">
        <f t="shared" si="52"/>
        <v/>
      </c>
      <c r="H301" s="311" t="s">
        <v>61</v>
      </c>
    </row>
    <row r="302" spans="2:8" x14ac:dyDescent="0.25">
      <c r="B302" s="61" t="s">
        <v>42</v>
      </c>
      <c r="C302" s="3">
        <v>0.3854166666666668</v>
      </c>
      <c r="D302" s="3">
        <v>0.42708333333333348</v>
      </c>
      <c r="E302" s="241">
        <f>(C302-D301)*24*60</f>
        <v>15.000000000000107</v>
      </c>
      <c r="F302" s="3">
        <f t="shared" si="51"/>
        <v>0.37500000000000006</v>
      </c>
      <c r="G302" s="26">
        <f t="shared" si="52"/>
        <v>0.3854166666666668</v>
      </c>
      <c r="H302" s="311" t="s">
        <v>61</v>
      </c>
    </row>
    <row r="303" spans="2:8" x14ac:dyDescent="0.25">
      <c r="B303" s="61" t="s">
        <v>43</v>
      </c>
      <c r="C303" s="3">
        <v>0.43750000000000022</v>
      </c>
      <c r="D303" s="3">
        <v>0.45833333333333354</v>
      </c>
      <c r="E303" s="241">
        <f>(C303-D302)*24*60</f>
        <v>15.000000000000107</v>
      </c>
      <c r="F303" s="3">
        <f t="shared" si="51"/>
        <v>0.42708333333333348</v>
      </c>
      <c r="G303" s="26">
        <f t="shared" si="52"/>
        <v>0.43750000000000022</v>
      </c>
      <c r="H303" s="311" t="s">
        <v>61</v>
      </c>
    </row>
    <row r="304" spans="2:8" x14ac:dyDescent="0.25">
      <c r="B304" s="61" t="s">
        <v>42</v>
      </c>
      <c r="C304" s="3">
        <v>0.46875000000000028</v>
      </c>
      <c r="D304" s="3">
        <v>0.51041666666666696</v>
      </c>
      <c r="E304" s="241">
        <f t="shared" ref="E304:E316" si="53">(C304-D303)*24*60</f>
        <v>15.000000000000107</v>
      </c>
      <c r="F304" s="3">
        <f t="shared" si="51"/>
        <v>0.45833333333333354</v>
      </c>
      <c r="G304" s="26">
        <f t="shared" si="52"/>
        <v>0.46875000000000028</v>
      </c>
      <c r="H304" s="311" t="s">
        <v>61</v>
      </c>
    </row>
    <row r="305" spans="2:13" x14ac:dyDescent="0.25">
      <c r="B305" s="61" t="s">
        <v>43</v>
      </c>
      <c r="C305" s="3">
        <v>0.52083333333333359</v>
      </c>
      <c r="D305" s="3">
        <v>0.54166666666666696</v>
      </c>
      <c r="E305" s="241">
        <f t="shared" si="53"/>
        <v>14.999999999999947</v>
      </c>
      <c r="F305" s="3">
        <f t="shared" si="51"/>
        <v>0.51041666666666696</v>
      </c>
      <c r="G305" s="26">
        <f t="shared" si="52"/>
        <v>0.52083333333333359</v>
      </c>
      <c r="H305" s="311" t="s">
        <v>61</v>
      </c>
    </row>
    <row r="306" spans="2:13" x14ac:dyDescent="0.25">
      <c r="B306" s="61" t="s">
        <v>42</v>
      </c>
      <c r="C306" s="3">
        <v>0.55208333333333348</v>
      </c>
      <c r="D306" s="3">
        <v>0.59375000000000011</v>
      </c>
      <c r="E306" s="241">
        <f t="shared" si="53"/>
        <v>14.999999999999787</v>
      </c>
      <c r="F306" s="3">
        <f t="shared" si="51"/>
        <v>0.54166666666666696</v>
      </c>
      <c r="G306" s="26">
        <f t="shared" si="52"/>
        <v>0.55208333333333348</v>
      </c>
      <c r="H306" s="311" t="s">
        <v>61</v>
      </c>
    </row>
    <row r="307" spans="2:13" x14ac:dyDescent="0.25">
      <c r="B307" s="61" t="s">
        <v>43</v>
      </c>
      <c r="C307" s="3">
        <v>0.60416666666666663</v>
      </c>
      <c r="D307" s="3">
        <v>0.625</v>
      </c>
      <c r="E307" s="241">
        <f t="shared" si="53"/>
        <v>14.999999999999787</v>
      </c>
      <c r="F307" s="3">
        <f t="shared" si="51"/>
        <v>0.59375000000000011</v>
      </c>
      <c r="G307" s="26">
        <f t="shared" si="52"/>
        <v>0.60416666666666663</v>
      </c>
      <c r="H307" s="311" t="s">
        <v>61</v>
      </c>
    </row>
    <row r="308" spans="2:13" x14ac:dyDescent="0.25">
      <c r="B308" s="61" t="s">
        <v>42</v>
      </c>
      <c r="C308" s="3">
        <v>0.63541666666666652</v>
      </c>
      <c r="D308" s="3">
        <v>0.67708333333333315</v>
      </c>
      <c r="E308" s="241">
        <f t="shared" si="53"/>
        <v>14.999999999999787</v>
      </c>
      <c r="F308" s="3">
        <f t="shared" si="51"/>
        <v>0.625</v>
      </c>
      <c r="G308" s="26">
        <f t="shared" si="52"/>
        <v>0.63541666666666652</v>
      </c>
      <c r="H308" s="311" t="s">
        <v>61</v>
      </c>
    </row>
    <row r="309" spans="2:13" x14ac:dyDescent="0.25">
      <c r="B309" s="61" t="s">
        <v>43</v>
      </c>
      <c r="C309" s="3">
        <v>0.68749999999999967</v>
      </c>
      <c r="D309" s="3">
        <v>0.70833333333333304</v>
      </c>
      <c r="E309" s="241">
        <f t="shared" si="53"/>
        <v>14.999999999999787</v>
      </c>
      <c r="F309" s="3">
        <f t="shared" si="51"/>
        <v>0.67708333333333315</v>
      </c>
      <c r="G309" s="26">
        <f t="shared" si="52"/>
        <v>0.68749999999999967</v>
      </c>
      <c r="H309" s="311" t="s">
        <v>61</v>
      </c>
    </row>
    <row r="310" spans="2:13" x14ac:dyDescent="0.25">
      <c r="B310" s="61" t="s">
        <v>42</v>
      </c>
      <c r="C310" s="3">
        <v>0.71874999999999956</v>
      </c>
      <c r="D310" s="3">
        <v>0.76041666666666619</v>
      </c>
      <c r="E310" s="241">
        <f t="shared" si="53"/>
        <v>14.999999999999787</v>
      </c>
      <c r="F310" s="3">
        <f t="shared" si="51"/>
        <v>0.70833333333333304</v>
      </c>
      <c r="G310" s="26">
        <f t="shared" si="52"/>
        <v>0.71874999999999956</v>
      </c>
      <c r="H310" s="311" t="s">
        <v>61</v>
      </c>
    </row>
    <row r="311" spans="2:13" x14ac:dyDescent="0.25">
      <c r="B311" s="61" t="s">
        <v>43</v>
      </c>
      <c r="C311" s="3">
        <v>0.7708333333333327</v>
      </c>
      <c r="D311" s="3">
        <v>0.79166666666666607</v>
      </c>
      <c r="E311" s="241">
        <f t="shared" si="53"/>
        <v>14.999999999999787</v>
      </c>
      <c r="F311" s="3">
        <f t="shared" si="51"/>
        <v>0.76041666666666619</v>
      </c>
      <c r="G311" s="26">
        <f t="shared" si="52"/>
        <v>0.7708333333333327</v>
      </c>
      <c r="H311" s="311" t="s">
        <v>61</v>
      </c>
    </row>
    <row r="312" spans="2:13" x14ac:dyDescent="0.25">
      <c r="B312" s="61" t="s">
        <v>42</v>
      </c>
      <c r="C312" s="3">
        <v>0.80208333333333259</v>
      </c>
      <c r="D312" s="3">
        <v>0.84374999999999922</v>
      </c>
      <c r="E312" s="241">
        <f t="shared" si="53"/>
        <v>14.999999999999787</v>
      </c>
      <c r="F312" s="3">
        <f t="shared" si="51"/>
        <v>0.79166666666666607</v>
      </c>
      <c r="G312" s="26">
        <f t="shared" si="52"/>
        <v>0.80208333333333259</v>
      </c>
      <c r="H312" s="311" t="s">
        <v>61</v>
      </c>
    </row>
    <row r="313" spans="2:13" x14ac:dyDescent="0.25">
      <c r="B313" s="61" t="s">
        <v>43</v>
      </c>
      <c r="C313" s="3">
        <v>0.85763888888888795</v>
      </c>
      <c r="D313" s="3">
        <v>0.87847222222222132</v>
      </c>
      <c r="E313" s="241">
        <f t="shared" si="53"/>
        <v>19.999999999999769</v>
      </c>
      <c r="F313" s="3">
        <f t="shared" si="51"/>
        <v>0.84374999999999922</v>
      </c>
      <c r="G313" s="26">
        <f t="shared" si="52"/>
        <v>0.85763888888888795</v>
      </c>
      <c r="H313" s="311" t="s">
        <v>61</v>
      </c>
    </row>
    <row r="314" spans="2:13" x14ac:dyDescent="0.25">
      <c r="B314" s="61" t="s">
        <v>42</v>
      </c>
      <c r="C314" s="3">
        <v>0.88888888888888784</v>
      </c>
      <c r="D314" s="3">
        <v>0.93055555555555447</v>
      </c>
      <c r="E314" s="241">
        <f t="shared" si="53"/>
        <v>14.999999999999787</v>
      </c>
      <c r="F314" s="3">
        <f t="shared" si="51"/>
        <v>0.87847222222222132</v>
      </c>
      <c r="G314" s="26">
        <f t="shared" si="52"/>
        <v>0.88888888888888784</v>
      </c>
      <c r="H314" s="311" t="s">
        <v>61</v>
      </c>
    </row>
    <row r="315" spans="2:13" x14ac:dyDescent="0.25">
      <c r="B315" s="61" t="s">
        <v>43</v>
      </c>
      <c r="C315" s="3">
        <v>0.94097222222222099</v>
      </c>
      <c r="D315" s="3">
        <v>0.96180555555555436</v>
      </c>
      <c r="E315" s="241">
        <f t="shared" si="53"/>
        <v>14.999999999999787</v>
      </c>
      <c r="F315" s="3">
        <f t="shared" si="51"/>
        <v>0.93055555555555447</v>
      </c>
      <c r="G315" s="26">
        <f t="shared" si="52"/>
        <v>0.94097222222222099</v>
      </c>
      <c r="H315" s="311" t="s">
        <v>61</v>
      </c>
    </row>
    <row r="316" spans="2:13" x14ac:dyDescent="0.25">
      <c r="B316" s="61" t="s">
        <v>42</v>
      </c>
      <c r="C316" s="3">
        <v>0.97222222222222088</v>
      </c>
      <c r="D316" s="3">
        <v>1.0138888888888875</v>
      </c>
      <c r="E316" s="241">
        <f t="shared" si="53"/>
        <v>14.999999999999787</v>
      </c>
      <c r="F316" s="3">
        <f t="shared" si="51"/>
        <v>0.96180555555555436</v>
      </c>
      <c r="G316" s="129">
        <f t="shared" si="52"/>
        <v>0.97222222222222088</v>
      </c>
      <c r="H316" s="311" t="s">
        <v>61</v>
      </c>
    </row>
    <row r="317" spans="2:13" ht="15.75" thickBot="1" x14ac:dyDescent="0.3">
      <c r="B317" s="64" t="s">
        <v>102</v>
      </c>
      <c r="C317" s="70"/>
      <c r="D317" s="70"/>
      <c r="E317" s="65">
        <v>0</v>
      </c>
      <c r="F317" s="6" t="str">
        <f t="shared" si="51"/>
        <v/>
      </c>
      <c r="G317" s="128" t="str">
        <f t="shared" si="52"/>
        <v/>
      </c>
      <c r="H317" s="311" t="s">
        <v>61</v>
      </c>
      <c r="K317"/>
      <c r="L317"/>
      <c r="M317"/>
    </row>
    <row r="318" spans="2:13" x14ac:dyDescent="0.25">
      <c r="K318"/>
      <c r="L318"/>
      <c r="M318"/>
    </row>
    <row r="320" spans="2:13" x14ac:dyDescent="0.25">
      <c r="C320"/>
      <c r="D320"/>
      <c r="E320"/>
      <c r="F320"/>
    </row>
  </sheetData>
  <sortState xmlns:xlrd2="http://schemas.microsoft.com/office/spreadsheetml/2017/richdata2" ref="K4:M238">
    <sortCondition ref="K4:K238"/>
  </sortState>
  <phoneticPr fontId="6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64EA-1A6A-4035-8F71-236564B3DC98}">
  <dimension ref="A1:AZ1448"/>
  <sheetViews>
    <sheetView showGridLines="0" topLeftCell="N1" zoomScaleNormal="100" workbookViewId="0">
      <selection activeCell="Q1" sqref="Q1"/>
    </sheetView>
  </sheetViews>
  <sheetFormatPr defaultRowHeight="15" x14ac:dyDescent="0.25"/>
  <cols>
    <col min="1" max="1" width="1.85546875" customWidth="1"/>
    <col min="2" max="2" width="7.5703125" style="1" bestFit="1" customWidth="1"/>
    <col min="7" max="7" width="10.85546875" customWidth="1"/>
    <col min="8" max="8" width="11" customWidth="1"/>
    <col min="9" max="10" width="10.5703125" customWidth="1"/>
    <col min="11" max="12" width="14.140625" customWidth="1"/>
    <col min="13" max="13" width="11.140625" customWidth="1"/>
    <col min="14" max="14" width="11.7109375" customWidth="1"/>
    <col min="15" max="15" width="8.85546875" hidden="1" customWidth="1"/>
    <col min="16" max="16" width="8.5703125" hidden="1" customWidth="1"/>
    <col min="17" max="20" width="10" customWidth="1"/>
    <col min="21" max="21" width="7.7109375" customWidth="1"/>
    <col min="27" max="27" width="12.28515625" bestFit="1" customWidth="1"/>
    <col min="28" max="28" width="8.5703125" style="1" customWidth="1"/>
    <col min="29" max="29" width="8.85546875" bestFit="1" customWidth="1"/>
    <col min="30" max="30" width="6.140625" bestFit="1" customWidth="1"/>
    <col min="31" max="32" width="6.140625" customWidth="1"/>
    <col min="33" max="33" width="8.5703125" bestFit="1" customWidth="1"/>
    <col min="34" max="34" width="8.5703125" customWidth="1"/>
    <col min="35" max="35" width="18.42578125" bestFit="1" customWidth="1"/>
    <col min="36" max="36" width="8.5703125" customWidth="1"/>
    <col min="37" max="37" width="7.5703125" bestFit="1" customWidth="1"/>
    <col min="38" max="38" width="18.85546875" customWidth="1"/>
    <col min="39" max="39" width="5" style="1" customWidth="1"/>
    <col min="40" max="40" width="9.5703125" bestFit="1" customWidth="1"/>
    <col min="41" max="41" width="12.28515625" bestFit="1" customWidth="1"/>
    <col min="42" max="42" width="8.5703125" customWidth="1"/>
    <col min="43" max="43" width="8.85546875" bestFit="1" customWidth="1"/>
    <col min="44" max="44" width="5.7109375" bestFit="1" customWidth="1"/>
    <col min="45" max="45" width="8.5703125" bestFit="1" customWidth="1"/>
    <col min="46" max="46" width="8.5703125" customWidth="1"/>
    <col min="47" max="47" width="12.28515625" bestFit="1" customWidth="1"/>
    <col min="48" max="48" width="8.5703125" customWidth="1"/>
    <col min="49" max="49" width="8.85546875" bestFit="1" customWidth="1"/>
    <col min="50" max="50" width="5.7109375" bestFit="1" customWidth="1"/>
    <col min="51" max="51" width="8.5703125" bestFit="1" customWidth="1"/>
    <col min="52" max="52" width="8.5703125" customWidth="1"/>
    <col min="53" max="53" width="12.28515625" bestFit="1" customWidth="1"/>
    <col min="54" max="54" width="8.5703125" customWidth="1"/>
    <col min="55" max="55" width="8.85546875" bestFit="1" customWidth="1"/>
    <col min="56" max="56" width="5.5703125" bestFit="1" customWidth="1"/>
    <col min="57" max="57" width="7.5703125" bestFit="1" customWidth="1"/>
    <col min="58" max="58" width="8" bestFit="1" customWidth="1"/>
    <col min="59" max="59" width="12.28515625" bestFit="1" customWidth="1"/>
    <col min="60" max="60" width="8.140625" bestFit="1" customWidth="1"/>
    <col min="61" max="61" width="8.85546875" bestFit="1" customWidth="1"/>
    <col min="62" max="62" width="5.5703125" bestFit="1" customWidth="1"/>
    <col min="63" max="63" width="7.5703125" bestFit="1" customWidth="1"/>
    <col min="64" max="64" width="8" bestFit="1" customWidth="1"/>
    <col min="65" max="65" width="12.28515625" bestFit="1" customWidth="1"/>
    <col min="66" max="66" width="8.140625" bestFit="1" customWidth="1"/>
    <col min="67" max="67" width="8.85546875" bestFit="1" customWidth="1"/>
    <col min="68" max="68" width="5.5703125" bestFit="1" customWidth="1"/>
    <col min="69" max="69" width="7.5703125" bestFit="1" customWidth="1"/>
    <col min="70" max="70" width="8" bestFit="1" customWidth="1"/>
    <col min="71" max="71" width="12.28515625" bestFit="1" customWidth="1"/>
    <col min="72" max="72" width="8.140625" bestFit="1" customWidth="1"/>
    <col min="73" max="73" width="8.85546875" bestFit="1" customWidth="1"/>
    <col min="74" max="74" width="5.5703125" bestFit="1" customWidth="1"/>
    <col min="75" max="75" width="7.5703125" bestFit="1" customWidth="1"/>
    <col min="76" max="76" width="8" bestFit="1" customWidth="1"/>
    <col min="77" max="77" width="12.28515625" bestFit="1" customWidth="1"/>
    <col min="78" max="78" width="8.140625" bestFit="1" customWidth="1"/>
    <col min="79" max="79" width="8.85546875" bestFit="1" customWidth="1"/>
    <col min="80" max="80" width="5.5703125" bestFit="1" customWidth="1"/>
    <col min="81" max="81" width="7.5703125" bestFit="1" customWidth="1"/>
    <col min="82" max="82" width="8" bestFit="1" customWidth="1"/>
    <col min="83" max="83" width="12.28515625" bestFit="1" customWidth="1"/>
    <col min="84" max="84" width="8.140625" bestFit="1" customWidth="1"/>
    <col min="85" max="85" width="8.85546875" bestFit="1" customWidth="1"/>
    <col min="86" max="86" width="5.5703125" bestFit="1" customWidth="1"/>
    <col min="87" max="87" width="7.5703125" bestFit="1" customWidth="1"/>
    <col min="88" max="88" width="8" bestFit="1" customWidth="1"/>
    <col min="89" max="89" width="12.28515625" bestFit="1" customWidth="1"/>
    <col min="90" max="90" width="8.140625" bestFit="1" customWidth="1"/>
  </cols>
  <sheetData>
    <row r="1" spans="2:37" ht="24.75" customHeight="1" thickBot="1" x14ac:dyDescent="0.3">
      <c r="C1" s="849" t="s">
        <v>124</v>
      </c>
      <c r="D1" s="850"/>
      <c r="E1" s="850"/>
      <c r="F1" s="851"/>
      <c r="G1" s="847" t="s">
        <v>286</v>
      </c>
      <c r="H1" s="848"/>
      <c r="I1" s="852" t="s">
        <v>287</v>
      </c>
      <c r="J1" s="853"/>
      <c r="K1" s="487"/>
      <c r="L1" s="487"/>
    </row>
    <row r="2" spans="2:37" x14ac:dyDescent="0.25">
      <c r="B2" s="865" t="s">
        <v>8</v>
      </c>
      <c r="C2" s="859" t="s">
        <v>122</v>
      </c>
      <c r="D2" s="860"/>
      <c r="E2" s="860" t="s">
        <v>123</v>
      </c>
      <c r="F2" s="861"/>
      <c r="G2" s="867" t="s">
        <v>116</v>
      </c>
      <c r="H2" s="868"/>
      <c r="I2" s="868" t="s">
        <v>121</v>
      </c>
      <c r="J2" s="869"/>
      <c r="K2" s="863" t="s">
        <v>275</v>
      </c>
      <c r="L2" s="863" t="s">
        <v>277</v>
      </c>
      <c r="M2" s="863" t="s">
        <v>117</v>
      </c>
      <c r="N2" s="870" t="s">
        <v>120</v>
      </c>
      <c r="O2" s="572" t="str">
        <f>"Dmáx = "&amp;ROUND($AJ$4,0)&amp;"KW"</f>
        <v>Dmáx = 480KW</v>
      </c>
      <c r="P2" t="s">
        <v>362</v>
      </c>
    </row>
    <row r="3" spans="2:37" ht="16.5" customHeight="1" x14ac:dyDescent="0.25">
      <c r="B3" s="866"/>
      <c r="C3" s="354" t="s">
        <v>114</v>
      </c>
      <c r="D3" s="353" t="s">
        <v>115</v>
      </c>
      <c r="E3" s="353" t="s">
        <v>114</v>
      </c>
      <c r="F3" s="355" t="s">
        <v>115</v>
      </c>
      <c r="G3" s="354" t="s">
        <v>114</v>
      </c>
      <c r="H3" s="353" t="s">
        <v>115</v>
      </c>
      <c r="I3" s="353" t="s">
        <v>114</v>
      </c>
      <c r="J3" s="355" t="s">
        <v>115</v>
      </c>
      <c r="K3" s="864"/>
      <c r="L3" s="864"/>
      <c r="M3" s="864"/>
      <c r="N3" s="871"/>
      <c r="O3" t="str">
        <f>"Dmáx + 5% = "&amp;ROUND($O$4,0)&amp;"KW"</f>
        <v>Dmáx + 5% = 504KW</v>
      </c>
      <c r="P3" t="str">
        <f>"Dmédia = "&amp;ROUND($AJ$5,0)&amp;"KW"</f>
        <v>Dmédia = 302KW</v>
      </c>
      <c r="AI3" s="858" t="s">
        <v>127</v>
      </c>
      <c r="AJ3" s="858"/>
    </row>
    <row r="4" spans="2:37" ht="18" x14ac:dyDescent="0.25">
      <c r="B4" s="181">
        <v>0</v>
      </c>
      <c r="C4" s="61"/>
      <c r="D4" s="349"/>
      <c r="E4" s="349"/>
      <c r="F4" s="63"/>
      <c r="G4" s="356">
        <f>IF(SUM(C4,E4)=0,0,SUM(C4,E4))</f>
        <v>0</v>
      </c>
      <c r="H4" s="350">
        <f>IF(SUM(D4,F4)=0,0,SUM(D4,F4))</f>
        <v>0</v>
      </c>
      <c r="I4" s="235">
        <f>IF(G4="","",G4*(1/60))</f>
        <v>0</v>
      </c>
      <c r="J4" s="193">
        <f>IF(H4="","",H4*(1/60))</f>
        <v>0</v>
      </c>
      <c r="K4" s="489">
        <f>'Gasto Energético'!GN4</f>
        <v>480</v>
      </c>
      <c r="L4" s="495">
        <f>SUM(G4:H4)</f>
        <v>0</v>
      </c>
      <c r="M4" s="356">
        <f>K4+L4</f>
        <v>480</v>
      </c>
      <c r="N4" s="359">
        <f>M4/60</f>
        <v>8</v>
      </c>
      <c r="O4">
        <f>1.05*MAX($M$4:$M$1444)</f>
        <v>504</v>
      </c>
      <c r="P4" s="239">
        <f>SUM($N$4:$N$1444)/(COUNT($N$4:$N$1444)/60)</f>
        <v>299.7362942401092</v>
      </c>
      <c r="AI4" s="368" t="s">
        <v>360</v>
      </c>
      <c r="AJ4" s="351">
        <f>MAX($M$4:$M$1444)</f>
        <v>480</v>
      </c>
    </row>
    <row r="5" spans="2:37" ht="18" x14ac:dyDescent="0.25">
      <c r="B5" s="181">
        <v>6.9444444444444447E-4</v>
      </c>
      <c r="C5" s="61"/>
      <c r="D5" s="349"/>
      <c r="E5" s="349"/>
      <c r="F5" s="63"/>
      <c r="G5" s="356">
        <f t="shared" ref="G5:G68" si="0">IF(SUM(C5,E5)=0,0,SUM(C5,E5))</f>
        <v>0</v>
      </c>
      <c r="H5" s="350">
        <f t="shared" ref="H5:H68" si="1">IF(SUM(D5,F5)=0,0,SUM(D5,F5))</f>
        <v>0</v>
      </c>
      <c r="I5" s="235">
        <f t="shared" ref="I5:I68" si="2">IF(G5="","",G5*(1/60))</f>
        <v>0</v>
      </c>
      <c r="J5" s="193">
        <f t="shared" ref="J5:J68" si="3">IF(H5="","",H5*(1/60))</f>
        <v>0</v>
      </c>
      <c r="K5" s="489">
        <f>'Gasto Energético'!GN5</f>
        <v>480</v>
      </c>
      <c r="L5" s="495">
        <f t="shared" ref="L5:L68" si="4">SUM(G5:H5)</f>
        <v>0</v>
      </c>
      <c r="M5" s="356">
        <f t="shared" ref="M5:M68" si="5">K5+L5</f>
        <v>480</v>
      </c>
      <c r="N5" s="359">
        <f t="shared" ref="N5:N68" si="6">M5/60</f>
        <v>8</v>
      </c>
      <c r="O5">
        <f t="shared" ref="O5:O68" si="7">1.05*MAX($M$4:$M$1444)</f>
        <v>504</v>
      </c>
      <c r="P5" s="239">
        <f t="shared" ref="P5:P68" si="8">SUM($N$4:$N$1444)/(COUNT($N$4:$N$1444)/60)</f>
        <v>299.7362942401092</v>
      </c>
      <c r="AI5" s="363" t="s">
        <v>361</v>
      </c>
      <c r="AJ5" s="351">
        <f>AVERAGE(M4:M1433)</f>
        <v>302.04195804195803</v>
      </c>
    </row>
    <row r="6" spans="2:37" ht="18" x14ac:dyDescent="0.35">
      <c r="B6" s="181">
        <v>1.3888888888888889E-3</v>
      </c>
      <c r="C6" s="61"/>
      <c r="D6" s="349"/>
      <c r="E6" s="349"/>
      <c r="F6" s="63"/>
      <c r="G6" s="356">
        <f t="shared" si="0"/>
        <v>0</v>
      </c>
      <c r="H6" s="350">
        <f t="shared" si="1"/>
        <v>0</v>
      </c>
      <c r="I6" s="235">
        <f t="shared" si="2"/>
        <v>0</v>
      </c>
      <c r="J6" s="193">
        <f t="shared" si="3"/>
        <v>0</v>
      </c>
      <c r="K6" s="489">
        <f>'Gasto Energético'!GN6</f>
        <v>480</v>
      </c>
      <c r="L6" s="495">
        <f t="shared" si="4"/>
        <v>0</v>
      </c>
      <c r="M6" s="356">
        <f t="shared" si="5"/>
        <v>480</v>
      </c>
      <c r="N6" s="359">
        <f t="shared" si="6"/>
        <v>8</v>
      </c>
      <c r="O6">
        <f t="shared" si="7"/>
        <v>504</v>
      </c>
      <c r="P6" s="239">
        <f t="shared" si="8"/>
        <v>299.7362942401092</v>
      </c>
      <c r="AI6" s="572" t="s">
        <v>365</v>
      </c>
      <c r="AJ6" s="351">
        <f>AVERAGE(M4:M1444)</f>
        <v>299.73629424011102</v>
      </c>
    </row>
    <row r="7" spans="2:37" x14ac:dyDescent="0.25">
      <c r="B7" s="181">
        <v>2.0833333333333333E-3</v>
      </c>
      <c r="C7" s="61"/>
      <c r="D7" s="349"/>
      <c r="E7" s="349"/>
      <c r="F7" s="63"/>
      <c r="G7" s="356">
        <f t="shared" si="0"/>
        <v>0</v>
      </c>
      <c r="H7" s="350">
        <f t="shared" si="1"/>
        <v>0</v>
      </c>
      <c r="I7" s="235">
        <f t="shared" si="2"/>
        <v>0</v>
      </c>
      <c r="J7" s="193">
        <f t="shared" si="3"/>
        <v>0</v>
      </c>
      <c r="K7" s="489">
        <f>'Gasto Energético'!GN7</f>
        <v>480</v>
      </c>
      <c r="L7" s="495">
        <f t="shared" si="4"/>
        <v>0</v>
      </c>
      <c r="M7" s="356">
        <f t="shared" si="5"/>
        <v>480</v>
      </c>
      <c r="N7" s="359">
        <f t="shared" si="6"/>
        <v>8</v>
      </c>
      <c r="O7">
        <f t="shared" si="7"/>
        <v>504</v>
      </c>
      <c r="P7" s="239">
        <f t="shared" si="8"/>
        <v>299.7362942401092</v>
      </c>
      <c r="AI7" s="363" t="s">
        <v>126</v>
      </c>
      <c r="AJ7" s="362">
        <f>AJ5/AJ4</f>
        <v>0.62925407925407917</v>
      </c>
    </row>
    <row r="8" spans="2:37" ht="18" x14ac:dyDescent="0.25">
      <c r="B8" s="181">
        <v>2.7777777777777779E-3</v>
      </c>
      <c r="C8" s="61"/>
      <c r="D8" s="349"/>
      <c r="E8" s="349"/>
      <c r="F8" s="63"/>
      <c r="G8" s="356">
        <f t="shared" si="0"/>
        <v>0</v>
      </c>
      <c r="H8" s="350">
        <f t="shared" si="1"/>
        <v>0</v>
      </c>
      <c r="I8" s="235">
        <f t="shared" si="2"/>
        <v>0</v>
      </c>
      <c r="J8" s="193">
        <f t="shared" si="3"/>
        <v>0</v>
      </c>
      <c r="K8" s="489">
        <f>'Gasto Energético'!GN8</f>
        <v>480</v>
      </c>
      <c r="L8" s="495">
        <f t="shared" si="4"/>
        <v>0</v>
      </c>
      <c r="M8" s="356">
        <f t="shared" si="5"/>
        <v>480</v>
      </c>
      <c r="N8" s="359">
        <f t="shared" si="6"/>
        <v>8</v>
      </c>
      <c r="O8">
        <f t="shared" si="7"/>
        <v>504</v>
      </c>
      <c r="P8" s="239">
        <f t="shared" si="8"/>
        <v>299.7362942401092</v>
      </c>
      <c r="AI8" s="685" t="s">
        <v>366</v>
      </c>
      <c r="AJ8" s="362">
        <f>AJ6/AJ4</f>
        <v>0.6244506130002313</v>
      </c>
    </row>
    <row r="9" spans="2:37" x14ac:dyDescent="0.25">
      <c r="B9" s="181">
        <v>3.472222222222222E-3</v>
      </c>
      <c r="C9" s="61"/>
      <c r="D9" s="349"/>
      <c r="E9" s="349"/>
      <c r="F9" s="63"/>
      <c r="G9" s="356">
        <f t="shared" si="0"/>
        <v>0</v>
      </c>
      <c r="H9" s="350">
        <f t="shared" si="1"/>
        <v>0</v>
      </c>
      <c r="I9" s="235">
        <f t="shared" si="2"/>
        <v>0</v>
      </c>
      <c r="J9" s="193">
        <f t="shared" si="3"/>
        <v>0</v>
      </c>
      <c r="K9" s="489">
        <f>'Gasto Energético'!GN9</f>
        <v>480</v>
      </c>
      <c r="L9" s="495">
        <f t="shared" si="4"/>
        <v>0</v>
      </c>
      <c r="M9" s="356">
        <f t="shared" si="5"/>
        <v>480</v>
      </c>
      <c r="N9" s="359">
        <f t="shared" si="6"/>
        <v>8</v>
      </c>
      <c r="O9">
        <f t="shared" si="7"/>
        <v>504</v>
      </c>
      <c r="P9" s="239">
        <f t="shared" si="8"/>
        <v>299.7362942401092</v>
      </c>
      <c r="AI9" s="366" t="s">
        <v>125</v>
      </c>
      <c r="AJ9" s="360">
        <f>SUM(N4:N1444)</f>
        <v>7198.6666666666224</v>
      </c>
    </row>
    <row r="10" spans="2:37" x14ac:dyDescent="0.25">
      <c r="B10" s="181">
        <v>4.1666666666666666E-3</v>
      </c>
      <c r="C10" s="61"/>
      <c r="D10" s="349"/>
      <c r="E10" s="349"/>
      <c r="F10" s="63"/>
      <c r="G10" s="356">
        <f t="shared" si="0"/>
        <v>0</v>
      </c>
      <c r="H10" s="350">
        <f t="shared" si="1"/>
        <v>0</v>
      </c>
      <c r="I10" s="235">
        <f t="shared" si="2"/>
        <v>0</v>
      </c>
      <c r="J10" s="193">
        <f t="shared" si="3"/>
        <v>0</v>
      </c>
      <c r="K10" s="489">
        <f>'Gasto Energético'!GN10</f>
        <v>480</v>
      </c>
      <c r="L10" s="495">
        <f t="shared" si="4"/>
        <v>0</v>
      </c>
      <c r="M10" s="356">
        <f t="shared" si="5"/>
        <v>480</v>
      </c>
      <c r="N10" s="359">
        <f t="shared" si="6"/>
        <v>8</v>
      </c>
      <c r="O10">
        <f t="shared" si="7"/>
        <v>504</v>
      </c>
      <c r="P10" s="239">
        <f t="shared" si="8"/>
        <v>299.7362942401092</v>
      </c>
    </row>
    <row r="11" spans="2:37" x14ac:dyDescent="0.25">
      <c r="B11" s="181">
        <v>4.8611111111111112E-3</v>
      </c>
      <c r="C11" s="61"/>
      <c r="D11" s="349"/>
      <c r="E11" s="349"/>
      <c r="F11" s="63"/>
      <c r="G11" s="356">
        <f t="shared" si="0"/>
        <v>0</v>
      </c>
      <c r="H11" s="350">
        <f t="shared" si="1"/>
        <v>0</v>
      </c>
      <c r="I11" s="235">
        <f t="shared" si="2"/>
        <v>0</v>
      </c>
      <c r="J11" s="193">
        <f t="shared" si="3"/>
        <v>0</v>
      </c>
      <c r="K11" s="489">
        <f>'Gasto Energético'!GN11</f>
        <v>480</v>
      </c>
      <c r="L11" s="495">
        <f t="shared" si="4"/>
        <v>0</v>
      </c>
      <c r="M11" s="356">
        <f t="shared" si="5"/>
        <v>480</v>
      </c>
      <c r="N11" s="359">
        <f t="shared" si="6"/>
        <v>8</v>
      </c>
      <c r="O11">
        <f t="shared" si="7"/>
        <v>504</v>
      </c>
      <c r="P11" s="239">
        <f t="shared" si="8"/>
        <v>299.7362942401092</v>
      </c>
    </row>
    <row r="12" spans="2:37" x14ac:dyDescent="0.25">
      <c r="B12" s="181">
        <v>5.5555555555555558E-3</v>
      </c>
      <c r="C12" s="61"/>
      <c r="D12" s="349"/>
      <c r="E12" s="349"/>
      <c r="F12" s="63"/>
      <c r="G12" s="356">
        <f t="shared" si="0"/>
        <v>0</v>
      </c>
      <c r="H12" s="350">
        <f t="shared" si="1"/>
        <v>0</v>
      </c>
      <c r="I12" s="235">
        <f t="shared" si="2"/>
        <v>0</v>
      </c>
      <c r="J12" s="193">
        <f t="shared" si="3"/>
        <v>0</v>
      </c>
      <c r="K12" s="489">
        <f>'Gasto Energético'!GN12</f>
        <v>480</v>
      </c>
      <c r="L12" s="495">
        <f t="shared" si="4"/>
        <v>0</v>
      </c>
      <c r="M12" s="356">
        <f t="shared" si="5"/>
        <v>480</v>
      </c>
      <c r="N12" s="359">
        <f t="shared" si="6"/>
        <v>8</v>
      </c>
      <c r="O12">
        <f t="shared" si="7"/>
        <v>504</v>
      </c>
      <c r="P12" s="239">
        <f t="shared" si="8"/>
        <v>299.7362942401092</v>
      </c>
    </row>
    <row r="13" spans="2:37" x14ac:dyDescent="0.25">
      <c r="B13" s="181">
        <v>6.2499999999999995E-3</v>
      </c>
      <c r="C13" s="61"/>
      <c r="D13" s="349"/>
      <c r="E13" s="349"/>
      <c r="F13" s="63"/>
      <c r="G13" s="356">
        <f t="shared" si="0"/>
        <v>0</v>
      </c>
      <c r="H13" s="350">
        <f t="shared" si="1"/>
        <v>0</v>
      </c>
      <c r="I13" s="235">
        <f t="shared" si="2"/>
        <v>0</v>
      </c>
      <c r="J13" s="193">
        <f t="shared" si="3"/>
        <v>0</v>
      </c>
      <c r="K13" s="489">
        <f>'Gasto Energético'!GN13</f>
        <v>480</v>
      </c>
      <c r="L13" s="495">
        <f t="shared" si="4"/>
        <v>0</v>
      </c>
      <c r="M13" s="356">
        <f t="shared" si="5"/>
        <v>480</v>
      </c>
      <c r="N13" s="359">
        <f t="shared" si="6"/>
        <v>8</v>
      </c>
      <c r="O13">
        <f t="shared" si="7"/>
        <v>504</v>
      </c>
      <c r="P13" s="239">
        <f t="shared" si="8"/>
        <v>299.7362942401092</v>
      </c>
      <c r="AI13" s="862" t="s">
        <v>155</v>
      </c>
      <c r="AJ13" s="369" t="s">
        <v>153</v>
      </c>
      <c r="AK13" s="350">
        <f>MAX($M$4:$M$1053,$M$1235:$M$1444)</f>
        <v>480</v>
      </c>
    </row>
    <row r="14" spans="2:37" x14ac:dyDescent="0.25">
      <c r="B14" s="181">
        <v>6.9444444444444441E-3</v>
      </c>
      <c r="C14" s="61"/>
      <c r="D14" s="349"/>
      <c r="E14" s="349"/>
      <c r="F14" s="63"/>
      <c r="G14" s="356">
        <f t="shared" si="0"/>
        <v>0</v>
      </c>
      <c r="H14" s="350">
        <f t="shared" si="1"/>
        <v>0</v>
      </c>
      <c r="I14" s="235">
        <f t="shared" si="2"/>
        <v>0</v>
      </c>
      <c r="J14" s="193">
        <f t="shared" si="3"/>
        <v>0</v>
      </c>
      <c r="K14" s="489">
        <f>'Gasto Energético'!GN14</f>
        <v>480</v>
      </c>
      <c r="L14" s="495">
        <f t="shared" si="4"/>
        <v>0</v>
      </c>
      <c r="M14" s="356">
        <f t="shared" si="5"/>
        <v>480</v>
      </c>
      <c r="N14" s="359">
        <f t="shared" si="6"/>
        <v>8</v>
      </c>
      <c r="O14">
        <f t="shared" si="7"/>
        <v>504</v>
      </c>
      <c r="P14" s="239">
        <f t="shared" si="8"/>
        <v>299.7362942401092</v>
      </c>
      <c r="AI14" s="862"/>
      <c r="AJ14" s="369" t="s">
        <v>154</v>
      </c>
      <c r="AK14" s="349">
        <f>MAX($M$1054:$M$1234)</f>
        <v>320</v>
      </c>
    </row>
    <row r="15" spans="2:37" x14ac:dyDescent="0.25">
      <c r="B15" s="181">
        <v>7.6388888888888886E-3</v>
      </c>
      <c r="C15" s="61"/>
      <c r="D15" s="349"/>
      <c r="E15" s="349"/>
      <c r="F15" s="63"/>
      <c r="G15" s="356">
        <f t="shared" si="0"/>
        <v>0</v>
      </c>
      <c r="H15" s="350">
        <f t="shared" si="1"/>
        <v>0</v>
      </c>
      <c r="I15" s="235">
        <f t="shared" si="2"/>
        <v>0</v>
      </c>
      <c r="J15" s="193">
        <f t="shared" si="3"/>
        <v>0</v>
      </c>
      <c r="K15" s="489">
        <f>'Gasto Energético'!GN15</f>
        <v>480</v>
      </c>
      <c r="L15" s="495">
        <f t="shared" si="4"/>
        <v>0</v>
      </c>
      <c r="M15" s="356">
        <f t="shared" si="5"/>
        <v>480</v>
      </c>
      <c r="N15" s="359">
        <f t="shared" si="6"/>
        <v>8</v>
      </c>
      <c r="O15">
        <f t="shared" si="7"/>
        <v>504</v>
      </c>
      <c r="P15" s="239">
        <f t="shared" si="8"/>
        <v>299.7362942401092</v>
      </c>
      <c r="AI15" s="862" t="s">
        <v>156</v>
      </c>
      <c r="AJ15" s="369" t="s">
        <v>153</v>
      </c>
      <c r="AK15" s="38">
        <f>SUM($N$4:$N$1053,$N$1235:$N$1444)</f>
        <v>6367.99999999998</v>
      </c>
    </row>
    <row r="16" spans="2:37" x14ac:dyDescent="0.25">
      <c r="B16" s="181">
        <v>8.3333333333333332E-3</v>
      </c>
      <c r="C16" s="61"/>
      <c r="D16" s="349"/>
      <c r="E16" s="349"/>
      <c r="F16" s="63"/>
      <c r="G16" s="356">
        <f t="shared" si="0"/>
        <v>0</v>
      </c>
      <c r="H16" s="350">
        <f t="shared" si="1"/>
        <v>0</v>
      </c>
      <c r="I16" s="235">
        <f t="shared" si="2"/>
        <v>0</v>
      </c>
      <c r="J16" s="193">
        <f t="shared" si="3"/>
        <v>0</v>
      </c>
      <c r="K16" s="489">
        <f>'Gasto Energético'!GN16</f>
        <v>480</v>
      </c>
      <c r="L16" s="495">
        <f t="shared" si="4"/>
        <v>0</v>
      </c>
      <c r="M16" s="356">
        <f t="shared" si="5"/>
        <v>480</v>
      </c>
      <c r="N16" s="359">
        <f t="shared" si="6"/>
        <v>8</v>
      </c>
      <c r="O16">
        <f t="shared" si="7"/>
        <v>504</v>
      </c>
      <c r="P16" s="239">
        <f t="shared" si="8"/>
        <v>299.7362942401092</v>
      </c>
      <c r="AI16" s="862"/>
      <c r="AJ16" s="369" t="s">
        <v>154</v>
      </c>
      <c r="AK16" s="38">
        <f>SUM($N$1054:$N$1234)</f>
        <v>830.66666666666526</v>
      </c>
    </row>
    <row r="17" spans="2:36" x14ac:dyDescent="0.25">
      <c r="B17" s="181">
        <v>9.0277777777777787E-3</v>
      </c>
      <c r="C17" s="61"/>
      <c r="D17" s="349"/>
      <c r="E17" s="349"/>
      <c r="F17" s="63"/>
      <c r="G17" s="356">
        <f t="shared" si="0"/>
        <v>0</v>
      </c>
      <c r="H17" s="350">
        <f t="shared" si="1"/>
        <v>0</v>
      </c>
      <c r="I17" s="235">
        <f t="shared" si="2"/>
        <v>0</v>
      </c>
      <c r="J17" s="193">
        <f t="shared" si="3"/>
        <v>0</v>
      </c>
      <c r="K17" s="489">
        <f>'Gasto Energético'!GN17</f>
        <v>480</v>
      </c>
      <c r="L17" s="495">
        <f t="shared" si="4"/>
        <v>0</v>
      </c>
      <c r="M17" s="356">
        <f t="shared" si="5"/>
        <v>480</v>
      </c>
      <c r="N17" s="359">
        <f t="shared" si="6"/>
        <v>8</v>
      </c>
      <c r="O17">
        <f t="shared" si="7"/>
        <v>504</v>
      </c>
      <c r="P17" s="239">
        <f t="shared" si="8"/>
        <v>299.7362942401092</v>
      </c>
    </row>
    <row r="18" spans="2:36" x14ac:dyDescent="0.25">
      <c r="B18" s="181">
        <v>9.7222222222222224E-3</v>
      </c>
      <c r="C18" s="61"/>
      <c r="D18" s="349"/>
      <c r="E18" s="349"/>
      <c r="F18" s="63"/>
      <c r="G18" s="356">
        <f t="shared" si="0"/>
        <v>0</v>
      </c>
      <c r="H18" s="350">
        <f t="shared" si="1"/>
        <v>0</v>
      </c>
      <c r="I18" s="235">
        <f t="shared" si="2"/>
        <v>0</v>
      </c>
      <c r="J18" s="193">
        <f t="shared" si="3"/>
        <v>0</v>
      </c>
      <c r="K18" s="489">
        <f>'Gasto Energético'!GN18</f>
        <v>480</v>
      </c>
      <c r="L18" s="495">
        <f t="shared" si="4"/>
        <v>0</v>
      </c>
      <c r="M18" s="356">
        <f t="shared" si="5"/>
        <v>480</v>
      </c>
      <c r="N18" s="359">
        <f t="shared" si="6"/>
        <v>8</v>
      </c>
      <c r="O18">
        <f t="shared" si="7"/>
        <v>504</v>
      </c>
      <c r="P18" s="239">
        <f t="shared" si="8"/>
        <v>299.7362942401092</v>
      </c>
      <c r="AB18"/>
    </row>
    <row r="19" spans="2:36" x14ac:dyDescent="0.25">
      <c r="B19" s="181">
        <v>1.0416666666666666E-2</v>
      </c>
      <c r="C19" s="61"/>
      <c r="D19" s="349"/>
      <c r="E19" s="349"/>
      <c r="F19" s="63"/>
      <c r="G19" s="356">
        <f t="shared" si="0"/>
        <v>0</v>
      </c>
      <c r="H19" s="350">
        <f t="shared" si="1"/>
        <v>0</v>
      </c>
      <c r="I19" s="235">
        <f t="shared" si="2"/>
        <v>0</v>
      </c>
      <c r="J19" s="193">
        <f t="shared" si="3"/>
        <v>0</v>
      </c>
      <c r="K19" s="489">
        <f>'Gasto Energético'!GN19</f>
        <v>480</v>
      </c>
      <c r="L19" s="495">
        <f t="shared" si="4"/>
        <v>0</v>
      </c>
      <c r="M19" s="356">
        <f t="shared" si="5"/>
        <v>480</v>
      </c>
      <c r="N19" s="359">
        <f t="shared" si="6"/>
        <v>8</v>
      </c>
      <c r="O19">
        <f t="shared" si="7"/>
        <v>504</v>
      </c>
      <c r="P19" s="239">
        <f t="shared" si="8"/>
        <v>299.7362942401092</v>
      </c>
      <c r="AB19"/>
    </row>
    <row r="20" spans="2:36" x14ac:dyDescent="0.25">
      <c r="B20" s="181">
        <v>1.1111111111111112E-2</v>
      </c>
      <c r="C20" s="61"/>
      <c r="D20" s="349"/>
      <c r="E20" s="349"/>
      <c r="F20" s="63"/>
      <c r="G20" s="356">
        <f t="shared" si="0"/>
        <v>0</v>
      </c>
      <c r="H20" s="350">
        <f t="shared" si="1"/>
        <v>0</v>
      </c>
      <c r="I20" s="235">
        <f t="shared" si="2"/>
        <v>0</v>
      </c>
      <c r="J20" s="193">
        <f t="shared" si="3"/>
        <v>0</v>
      </c>
      <c r="K20" s="489">
        <f>'Gasto Energético'!GN20</f>
        <v>480</v>
      </c>
      <c r="L20" s="495">
        <f t="shared" si="4"/>
        <v>0</v>
      </c>
      <c r="M20" s="356">
        <f t="shared" si="5"/>
        <v>480</v>
      </c>
      <c r="N20" s="359">
        <f t="shared" si="6"/>
        <v>8</v>
      </c>
      <c r="O20">
        <f t="shared" si="7"/>
        <v>504</v>
      </c>
      <c r="P20" s="239">
        <f t="shared" si="8"/>
        <v>299.7362942401092</v>
      </c>
      <c r="AB20"/>
    </row>
    <row r="21" spans="2:36" x14ac:dyDescent="0.25">
      <c r="B21" s="181">
        <v>1.1805555555555555E-2</v>
      </c>
      <c r="C21" s="61"/>
      <c r="D21" s="349"/>
      <c r="E21" s="349"/>
      <c r="F21" s="63"/>
      <c r="G21" s="356">
        <f t="shared" si="0"/>
        <v>0</v>
      </c>
      <c r="H21" s="350">
        <f t="shared" si="1"/>
        <v>0</v>
      </c>
      <c r="I21" s="235">
        <f t="shared" si="2"/>
        <v>0</v>
      </c>
      <c r="J21" s="193">
        <f t="shared" si="3"/>
        <v>0</v>
      </c>
      <c r="K21" s="489">
        <f>'Gasto Energético'!GN21</f>
        <v>480</v>
      </c>
      <c r="L21" s="495">
        <f t="shared" si="4"/>
        <v>0</v>
      </c>
      <c r="M21" s="356">
        <f t="shared" si="5"/>
        <v>480</v>
      </c>
      <c r="N21" s="359">
        <f t="shared" si="6"/>
        <v>8</v>
      </c>
      <c r="O21">
        <f t="shared" si="7"/>
        <v>504</v>
      </c>
      <c r="P21" s="239">
        <f t="shared" si="8"/>
        <v>299.7362942401092</v>
      </c>
      <c r="AB21"/>
      <c r="AI21" s="854" t="s">
        <v>102</v>
      </c>
      <c r="AJ21" s="855"/>
    </row>
    <row r="22" spans="2:36" ht="18" x14ac:dyDescent="0.25">
      <c r="B22" s="181">
        <v>1.2499999999999999E-2</v>
      </c>
      <c r="C22" s="61"/>
      <c r="D22" s="349"/>
      <c r="E22" s="349"/>
      <c r="F22" s="63"/>
      <c r="G22" s="356">
        <f t="shared" si="0"/>
        <v>0</v>
      </c>
      <c r="H22" s="350">
        <f t="shared" si="1"/>
        <v>0</v>
      </c>
      <c r="I22" s="235">
        <f t="shared" si="2"/>
        <v>0</v>
      </c>
      <c r="J22" s="193">
        <f t="shared" si="3"/>
        <v>0</v>
      </c>
      <c r="K22" s="489">
        <f>'Gasto Energético'!GN22</f>
        <v>480</v>
      </c>
      <c r="L22" s="495">
        <f t="shared" si="4"/>
        <v>0</v>
      </c>
      <c r="M22" s="356">
        <f t="shared" si="5"/>
        <v>480</v>
      </c>
      <c r="N22" s="359">
        <f t="shared" si="6"/>
        <v>8</v>
      </c>
      <c r="O22">
        <f t="shared" si="7"/>
        <v>504</v>
      </c>
      <c r="P22" s="239">
        <f t="shared" si="8"/>
        <v>299.7362942401092</v>
      </c>
      <c r="AB22"/>
      <c r="AH22" s="367"/>
      <c r="AI22" s="368" t="s">
        <v>360</v>
      </c>
      <c r="AJ22" s="364">
        <f>MAX($K$4:$K$1444)</f>
        <v>480</v>
      </c>
    </row>
    <row r="23" spans="2:36" ht="18" x14ac:dyDescent="0.25">
      <c r="B23" s="181">
        <v>1.3194444444444444E-2</v>
      </c>
      <c r="C23" s="61"/>
      <c r="D23" s="349"/>
      <c r="E23" s="349"/>
      <c r="F23" s="63"/>
      <c r="G23" s="356">
        <f t="shared" si="0"/>
        <v>0</v>
      </c>
      <c r="H23" s="350">
        <f t="shared" si="1"/>
        <v>0</v>
      </c>
      <c r="I23" s="235">
        <f t="shared" si="2"/>
        <v>0</v>
      </c>
      <c r="J23" s="193">
        <f t="shared" si="3"/>
        <v>0</v>
      </c>
      <c r="K23" s="489">
        <f>'Gasto Energético'!GN23</f>
        <v>480</v>
      </c>
      <c r="L23" s="495">
        <f t="shared" si="4"/>
        <v>0</v>
      </c>
      <c r="M23" s="356">
        <f t="shared" si="5"/>
        <v>480</v>
      </c>
      <c r="N23" s="359">
        <f t="shared" si="6"/>
        <v>8</v>
      </c>
      <c r="O23">
        <f t="shared" si="7"/>
        <v>504</v>
      </c>
      <c r="P23" s="239">
        <f t="shared" si="8"/>
        <v>299.7362942401092</v>
      </c>
      <c r="AB23"/>
      <c r="AH23" s="367"/>
      <c r="AI23" s="363" t="s">
        <v>361</v>
      </c>
      <c r="AJ23" s="364">
        <f>AVERAGE($K$4:$K$344)</f>
        <v>430.26392961876832</v>
      </c>
    </row>
    <row r="24" spans="2:36" ht="18" x14ac:dyDescent="0.35">
      <c r="B24" s="181">
        <v>1.3888888888888888E-2</v>
      </c>
      <c r="C24" s="61"/>
      <c r="D24" s="349"/>
      <c r="E24" s="349"/>
      <c r="F24" s="63"/>
      <c r="G24" s="356">
        <f t="shared" si="0"/>
        <v>0</v>
      </c>
      <c r="H24" s="350">
        <f t="shared" si="1"/>
        <v>0</v>
      </c>
      <c r="I24" s="235">
        <f t="shared" si="2"/>
        <v>0</v>
      </c>
      <c r="J24" s="193">
        <f t="shared" si="3"/>
        <v>0</v>
      </c>
      <c r="K24" s="489">
        <f>'Gasto Energético'!GN24</f>
        <v>480</v>
      </c>
      <c r="L24" s="495">
        <f t="shared" si="4"/>
        <v>0</v>
      </c>
      <c r="M24" s="356">
        <f t="shared" si="5"/>
        <v>480</v>
      </c>
      <c r="N24" s="359">
        <f t="shared" si="6"/>
        <v>8</v>
      </c>
      <c r="O24">
        <f t="shared" si="7"/>
        <v>504</v>
      </c>
      <c r="P24" s="239">
        <f t="shared" si="8"/>
        <v>299.7362942401092</v>
      </c>
      <c r="AB24"/>
      <c r="AH24" s="367"/>
      <c r="AI24" s="572" t="s">
        <v>365</v>
      </c>
      <c r="AJ24" s="351">
        <f>AVERAGE($K$4:$K$1444)</f>
        <v>101.81818181818181</v>
      </c>
    </row>
    <row r="25" spans="2:36" x14ac:dyDescent="0.25">
      <c r="B25" s="181">
        <v>1.4583333333333332E-2</v>
      </c>
      <c r="C25" s="61"/>
      <c r="D25" s="349"/>
      <c r="E25" s="349"/>
      <c r="F25" s="63"/>
      <c r="G25" s="356">
        <f t="shared" si="0"/>
        <v>0</v>
      </c>
      <c r="H25" s="350">
        <f t="shared" si="1"/>
        <v>0</v>
      </c>
      <c r="I25" s="235">
        <f t="shared" si="2"/>
        <v>0</v>
      </c>
      <c r="J25" s="193">
        <f t="shared" si="3"/>
        <v>0</v>
      </c>
      <c r="K25" s="489">
        <f>'Gasto Energético'!GN25</f>
        <v>480</v>
      </c>
      <c r="L25" s="495">
        <f t="shared" si="4"/>
        <v>0</v>
      </c>
      <c r="M25" s="356">
        <f t="shared" si="5"/>
        <v>480</v>
      </c>
      <c r="N25" s="359">
        <f t="shared" si="6"/>
        <v>8</v>
      </c>
      <c r="O25">
        <f t="shared" si="7"/>
        <v>504</v>
      </c>
      <c r="P25" s="239">
        <f t="shared" si="8"/>
        <v>299.7362942401092</v>
      </c>
      <c r="AB25"/>
      <c r="AH25" s="367"/>
      <c r="AI25" s="363" t="s">
        <v>126</v>
      </c>
      <c r="AJ25" s="365">
        <f>AJ23/AJ22</f>
        <v>0.89638318670576733</v>
      </c>
    </row>
    <row r="26" spans="2:36" ht="18" x14ac:dyDescent="0.25">
      <c r="B26" s="181">
        <v>1.5277777777777777E-2</v>
      </c>
      <c r="C26" s="61"/>
      <c r="D26" s="349"/>
      <c r="E26" s="349"/>
      <c r="F26" s="63"/>
      <c r="G26" s="356">
        <f t="shared" si="0"/>
        <v>0</v>
      </c>
      <c r="H26" s="350">
        <f t="shared" si="1"/>
        <v>0</v>
      </c>
      <c r="I26" s="235">
        <f t="shared" si="2"/>
        <v>0</v>
      </c>
      <c r="J26" s="193">
        <f t="shared" si="3"/>
        <v>0</v>
      </c>
      <c r="K26" s="489">
        <f>'Gasto Energético'!GN26</f>
        <v>480</v>
      </c>
      <c r="L26" s="495">
        <f t="shared" si="4"/>
        <v>0</v>
      </c>
      <c r="M26" s="356">
        <f t="shared" si="5"/>
        <v>480</v>
      </c>
      <c r="N26" s="359">
        <f t="shared" si="6"/>
        <v>8</v>
      </c>
      <c r="O26">
        <f t="shared" si="7"/>
        <v>504</v>
      </c>
      <c r="P26" s="239">
        <f t="shared" si="8"/>
        <v>299.7362942401092</v>
      </c>
      <c r="AB26"/>
      <c r="AI26" s="685" t="s">
        <v>366</v>
      </c>
      <c r="AJ26" s="365">
        <f>AJ24/AJ22</f>
        <v>0.2121212121212121</v>
      </c>
    </row>
    <row r="27" spans="2:36" x14ac:dyDescent="0.25">
      <c r="B27" s="181">
        <v>1.5972222222222224E-2</v>
      </c>
      <c r="C27" s="61"/>
      <c r="D27" s="349"/>
      <c r="E27" s="349"/>
      <c r="F27" s="63"/>
      <c r="G27" s="356">
        <f t="shared" si="0"/>
        <v>0</v>
      </c>
      <c r="H27" s="350">
        <f t="shared" si="1"/>
        <v>0</v>
      </c>
      <c r="I27" s="235">
        <f t="shared" si="2"/>
        <v>0</v>
      </c>
      <c r="J27" s="193">
        <f t="shared" si="3"/>
        <v>0</v>
      </c>
      <c r="K27" s="489">
        <f>'Gasto Energético'!GN27</f>
        <v>480</v>
      </c>
      <c r="L27" s="495">
        <f t="shared" si="4"/>
        <v>0</v>
      </c>
      <c r="M27" s="356">
        <f t="shared" si="5"/>
        <v>480</v>
      </c>
      <c r="N27" s="359">
        <f t="shared" si="6"/>
        <v>8</v>
      </c>
      <c r="O27">
        <f t="shared" si="7"/>
        <v>504</v>
      </c>
      <c r="P27" s="239">
        <f t="shared" si="8"/>
        <v>299.7362942401092</v>
      </c>
      <c r="AB27"/>
      <c r="AI27" s="366" t="s">
        <v>125</v>
      </c>
      <c r="AJ27" s="360">
        <f>SUM($N$4:$N$1444)-SUM($I$4:$J$1444)</f>
        <v>2445.3333333335067</v>
      </c>
    </row>
    <row r="28" spans="2:36" x14ac:dyDescent="0.25">
      <c r="B28" s="181">
        <v>1.6666666666666666E-2</v>
      </c>
      <c r="C28" s="61"/>
      <c r="D28" s="349"/>
      <c r="E28" s="349"/>
      <c r="F28" s="63"/>
      <c r="G28" s="356">
        <f t="shared" si="0"/>
        <v>0</v>
      </c>
      <c r="H28" s="350">
        <f t="shared" si="1"/>
        <v>0</v>
      </c>
      <c r="I28" s="235">
        <f t="shared" si="2"/>
        <v>0</v>
      </c>
      <c r="J28" s="193">
        <f t="shared" si="3"/>
        <v>0</v>
      </c>
      <c r="K28" s="489">
        <f>'Gasto Energético'!GN28</f>
        <v>480</v>
      </c>
      <c r="L28" s="495">
        <f t="shared" si="4"/>
        <v>0</v>
      </c>
      <c r="M28" s="356">
        <f t="shared" si="5"/>
        <v>480</v>
      </c>
      <c r="N28" s="359">
        <f t="shared" si="6"/>
        <v>8</v>
      </c>
      <c r="O28">
        <f t="shared" si="7"/>
        <v>504</v>
      </c>
      <c r="P28" s="239">
        <f t="shared" si="8"/>
        <v>299.7362942401092</v>
      </c>
      <c r="AB28"/>
    </row>
    <row r="29" spans="2:36" x14ac:dyDescent="0.25">
      <c r="B29" s="181">
        <v>1.7361111111111112E-2</v>
      </c>
      <c r="C29" s="61"/>
      <c r="D29" s="349"/>
      <c r="E29" s="349"/>
      <c r="F29" s="63"/>
      <c r="G29" s="356">
        <f t="shared" si="0"/>
        <v>0</v>
      </c>
      <c r="H29" s="350">
        <f t="shared" si="1"/>
        <v>0</v>
      </c>
      <c r="I29" s="235">
        <f t="shared" si="2"/>
        <v>0</v>
      </c>
      <c r="J29" s="193">
        <f t="shared" si="3"/>
        <v>0</v>
      </c>
      <c r="K29" s="489">
        <f>'Gasto Energético'!GN29</f>
        <v>480</v>
      </c>
      <c r="L29" s="495">
        <f t="shared" si="4"/>
        <v>0</v>
      </c>
      <c r="M29" s="356">
        <f t="shared" si="5"/>
        <v>480</v>
      </c>
      <c r="N29" s="359">
        <f t="shared" si="6"/>
        <v>8</v>
      </c>
      <c r="O29">
        <f t="shared" si="7"/>
        <v>504</v>
      </c>
      <c r="P29" s="239">
        <f t="shared" si="8"/>
        <v>299.7362942401092</v>
      </c>
      <c r="AB29"/>
      <c r="AI29" s="856" t="s">
        <v>278</v>
      </c>
      <c r="AJ29" s="857"/>
    </row>
    <row r="30" spans="2:36" ht="18" x14ac:dyDescent="0.25">
      <c r="B30" s="181">
        <v>1.8055555555555557E-2</v>
      </c>
      <c r="C30" s="61"/>
      <c r="D30" s="349"/>
      <c r="E30" s="349"/>
      <c r="F30" s="63"/>
      <c r="G30" s="356">
        <f t="shared" si="0"/>
        <v>0</v>
      </c>
      <c r="H30" s="350">
        <f t="shared" si="1"/>
        <v>0</v>
      </c>
      <c r="I30" s="235">
        <f t="shared" si="2"/>
        <v>0</v>
      </c>
      <c r="J30" s="193">
        <f t="shared" si="3"/>
        <v>0</v>
      </c>
      <c r="K30" s="489">
        <f>'Gasto Energético'!GN30</f>
        <v>480</v>
      </c>
      <c r="L30" s="495">
        <f t="shared" si="4"/>
        <v>0</v>
      </c>
      <c r="M30" s="356">
        <f t="shared" si="5"/>
        <v>480</v>
      </c>
      <c r="N30" s="359">
        <f t="shared" si="6"/>
        <v>8</v>
      </c>
      <c r="O30">
        <f t="shared" si="7"/>
        <v>504</v>
      </c>
      <c r="P30" s="239">
        <f t="shared" si="8"/>
        <v>299.7362942401092</v>
      </c>
      <c r="AB30"/>
      <c r="AI30" s="368" t="s">
        <v>360</v>
      </c>
      <c r="AJ30" s="351">
        <f>MAX($L$4:$L$1444)</f>
        <v>320</v>
      </c>
    </row>
    <row r="31" spans="2:36" ht="18" x14ac:dyDescent="0.25">
      <c r="B31" s="181">
        <v>1.8749999999999999E-2</v>
      </c>
      <c r="C31" s="61"/>
      <c r="D31" s="349"/>
      <c r="E31" s="349"/>
      <c r="F31" s="63"/>
      <c r="G31" s="356">
        <f t="shared" si="0"/>
        <v>0</v>
      </c>
      <c r="H31" s="350">
        <f t="shared" si="1"/>
        <v>0</v>
      </c>
      <c r="I31" s="235">
        <f t="shared" si="2"/>
        <v>0</v>
      </c>
      <c r="J31" s="193">
        <f t="shared" si="3"/>
        <v>0</v>
      </c>
      <c r="K31" s="489">
        <f>'Gasto Energético'!GN31</f>
        <v>480</v>
      </c>
      <c r="L31" s="495">
        <f t="shared" si="4"/>
        <v>0</v>
      </c>
      <c r="M31" s="356">
        <f t="shared" si="5"/>
        <v>480</v>
      </c>
      <c r="N31" s="359">
        <f t="shared" si="6"/>
        <v>8</v>
      </c>
      <c r="O31">
        <f t="shared" si="7"/>
        <v>504</v>
      </c>
      <c r="P31" s="239">
        <f t="shared" si="8"/>
        <v>299.7362942401092</v>
      </c>
      <c r="AB31"/>
      <c r="AI31" s="363" t="s">
        <v>361</v>
      </c>
      <c r="AJ31" s="351">
        <f>AVERAGE($L$324:$L$1433)</f>
        <v>256.93693693693695</v>
      </c>
    </row>
    <row r="32" spans="2:36" ht="18" x14ac:dyDescent="0.35">
      <c r="B32" s="181">
        <v>1.9444444444444445E-2</v>
      </c>
      <c r="C32" s="61"/>
      <c r="D32" s="349"/>
      <c r="E32" s="349"/>
      <c r="F32" s="63"/>
      <c r="G32" s="356">
        <f t="shared" si="0"/>
        <v>0</v>
      </c>
      <c r="H32" s="350">
        <f t="shared" si="1"/>
        <v>0</v>
      </c>
      <c r="I32" s="235">
        <f t="shared" si="2"/>
        <v>0</v>
      </c>
      <c r="J32" s="193">
        <f t="shared" si="3"/>
        <v>0</v>
      </c>
      <c r="K32" s="489">
        <f>'Gasto Energético'!GN32</f>
        <v>480</v>
      </c>
      <c r="L32" s="495">
        <f t="shared" si="4"/>
        <v>0</v>
      </c>
      <c r="M32" s="356">
        <f t="shared" si="5"/>
        <v>480</v>
      </c>
      <c r="N32" s="359">
        <f t="shared" si="6"/>
        <v>8</v>
      </c>
      <c r="O32">
        <f t="shared" si="7"/>
        <v>504</v>
      </c>
      <c r="P32" s="239">
        <f t="shared" si="8"/>
        <v>299.7362942401092</v>
      </c>
      <c r="AB32"/>
      <c r="AI32" s="572" t="s">
        <v>365</v>
      </c>
      <c r="AJ32" s="351">
        <f>AVERAGE($L$4:$L$1444)</f>
        <v>197.91811242192921</v>
      </c>
    </row>
    <row r="33" spans="2:36" x14ac:dyDescent="0.25">
      <c r="B33" s="181">
        <v>2.013888888888889E-2</v>
      </c>
      <c r="C33" s="61"/>
      <c r="D33" s="349"/>
      <c r="E33" s="349"/>
      <c r="F33" s="63"/>
      <c r="G33" s="356">
        <f t="shared" si="0"/>
        <v>0</v>
      </c>
      <c r="H33" s="350">
        <f t="shared" si="1"/>
        <v>0</v>
      </c>
      <c r="I33" s="235">
        <f t="shared" si="2"/>
        <v>0</v>
      </c>
      <c r="J33" s="193">
        <f t="shared" si="3"/>
        <v>0</v>
      </c>
      <c r="K33" s="489">
        <f>'Gasto Energético'!GN33</f>
        <v>480</v>
      </c>
      <c r="L33" s="495">
        <f t="shared" si="4"/>
        <v>0</v>
      </c>
      <c r="M33" s="356">
        <f t="shared" si="5"/>
        <v>480</v>
      </c>
      <c r="N33" s="359">
        <f t="shared" si="6"/>
        <v>8</v>
      </c>
      <c r="O33">
        <f t="shared" si="7"/>
        <v>504</v>
      </c>
      <c r="P33" s="239">
        <f t="shared" si="8"/>
        <v>299.7362942401092</v>
      </c>
      <c r="AB33"/>
      <c r="AI33" s="363" t="s">
        <v>126</v>
      </c>
      <c r="AJ33" s="362">
        <f>AJ31/AJ30</f>
        <v>0.802927927927928</v>
      </c>
    </row>
    <row r="34" spans="2:36" ht="18" x14ac:dyDescent="0.25">
      <c r="B34" s="181">
        <v>2.0833333333333332E-2</v>
      </c>
      <c r="C34" s="61"/>
      <c r="D34" s="349"/>
      <c r="E34" s="349"/>
      <c r="F34" s="63"/>
      <c r="G34" s="356">
        <f t="shared" si="0"/>
        <v>0</v>
      </c>
      <c r="H34" s="350">
        <f t="shared" si="1"/>
        <v>0</v>
      </c>
      <c r="I34" s="235">
        <f t="shared" si="2"/>
        <v>0</v>
      </c>
      <c r="J34" s="193">
        <f t="shared" si="3"/>
        <v>0</v>
      </c>
      <c r="K34" s="489">
        <f>'Gasto Energético'!GN34</f>
        <v>480</v>
      </c>
      <c r="L34" s="495">
        <f t="shared" si="4"/>
        <v>0</v>
      </c>
      <c r="M34" s="356">
        <f t="shared" si="5"/>
        <v>480</v>
      </c>
      <c r="N34" s="359">
        <f t="shared" si="6"/>
        <v>8</v>
      </c>
      <c r="O34">
        <f t="shared" si="7"/>
        <v>504</v>
      </c>
      <c r="P34" s="239">
        <f t="shared" si="8"/>
        <v>299.7362942401092</v>
      </c>
      <c r="AB34"/>
      <c r="AI34" s="685" t="s">
        <v>366</v>
      </c>
      <c r="AJ34" s="362">
        <f>AJ32/AJ30</f>
        <v>0.61849410131852878</v>
      </c>
    </row>
    <row r="35" spans="2:36" x14ac:dyDescent="0.25">
      <c r="B35" s="181">
        <v>2.1527777777777781E-2</v>
      </c>
      <c r="C35" s="61"/>
      <c r="D35" s="349"/>
      <c r="E35" s="349"/>
      <c r="F35" s="63"/>
      <c r="G35" s="356">
        <f t="shared" si="0"/>
        <v>0</v>
      </c>
      <c r="H35" s="350">
        <f t="shared" si="1"/>
        <v>0</v>
      </c>
      <c r="I35" s="235">
        <f t="shared" si="2"/>
        <v>0</v>
      </c>
      <c r="J35" s="193">
        <f t="shared" si="3"/>
        <v>0</v>
      </c>
      <c r="K35" s="489">
        <f>'Gasto Energético'!GN35</f>
        <v>480</v>
      </c>
      <c r="L35" s="495">
        <f t="shared" si="4"/>
        <v>0</v>
      </c>
      <c r="M35" s="356">
        <f t="shared" si="5"/>
        <v>480</v>
      </c>
      <c r="N35" s="359">
        <f t="shared" si="6"/>
        <v>8</v>
      </c>
      <c r="O35">
        <f t="shared" si="7"/>
        <v>504</v>
      </c>
      <c r="P35" s="239">
        <f t="shared" si="8"/>
        <v>299.7362942401092</v>
      </c>
      <c r="AB35"/>
      <c r="AI35" s="366" t="s">
        <v>125</v>
      </c>
      <c r="AJ35" s="360">
        <f>SUM($I$4:$J$1444)</f>
        <v>4753.3333333331157</v>
      </c>
    </row>
    <row r="36" spans="2:36" x14ac:dyDescent="0.25">
      <c r="B36" s="181">
        <v>2.2222222222222223E-2</v>
      </c>
      <c r="C36" s="61"/>
      <c r="D36" s="349"/>
      <c r="E36" s="349"/>
      <c r="F36" s="63"/>
      <c r="G36" s="356">
        <f t="shared" si="0"/>
        <v>0</v>
      </c>
      <c r="H36" s="350">
        <f t="shared" si="1"/>
        <v>0</v>
      </c>
      <c r="I36" s="235">
        <f t="shared" si="2"/>
        <v>0</v>
      </c>
      <c r="J36" s="193">
        <f t="shared" si="3"/>
        <v>0</v>
      </c>
      <c r="K36" s="489">
        <f>'Gasto Energético'!GN36</f>
        <v>480</v>
      </c>
      <c r="L36" s="495">
        <f t="shared" si="4"/>
        <v>0</v>
      </c>
      <c r="M36" s="356">
        <f t="shared" si="5"/>
        <v>480</v>
      </c>
      <c r="N36" s="359">
        <f t="shared" si="6"/>
        <v>8</v>
      </c>
      <c r="O36">
        <f t="shared" si="7"/>
        <v>504</v>
      </c>
      <c r="P36" s="239">
        <f t="shared" si="8"/>
        <v>299.7362942401092</v>
      </c>
      <c r="AB36"/>
    </row>
    <row r="37" spans="2:36" x14ac:dyDescent="0.25">
      <c r="B37" s="181">
        <v>2.2916666666666669E-2</v>
      </c>
      <c r="C37" s="61"/>
      <c r="D37" s="349"/>
      <c r="E37" s="349"/>
      <c r="F37" s="63"/>
      <c r="G37" s="356">
        <f t="shared" si="0"/>
        <v>0</v>
      </c>
      <c r="H37" s="350">
        <f t="shared" si="1"/>
        <v>0</v>
      </c>
      <c r="I37" s="235">
        <f t="shared" si="2"/>
        <v>0</v>
      </c>
      <c r="J37" s="193">
        <f t="shared" si="3"/>
        <v>0</v>
      </c>
      <c r="K37" s="489">
        <f>'Gasto Energético'!GN37</f>
        <v>480</v>
      </c>
      <c r="L37" s="495">
        <f t="shared" si="4"/>
        <v>0</v>
      </c>
      <c r="M37" s="356">
        <f t="shared" si="5"/>
        <v>480</v>
      </c>
      <c r="N37" s="359">
        <f t="shared" si="6"/>
        <v>8</v>
      </c>
      <c r="O37">
        <f t="shared" si="7"/>
        <v>504</v>
      </c>
      <c r="P37" s="239">
        <f t="shared" si="8"/>
        <v>299.7362942401092</v>
      </c>
      <c r="AB37"/>
    </row>
    <row r="38" spans="2:36" x14ac:dyDescent="0.25">
      <c r="B38" s="181">
        <v>2.361111111111111E-2</v>
      </c>
      <c r="C38" s="61"/>
      <c r="D38" s="349"/>
      <c r="E38" s="349"/>
      <c r="F38" s="63"/>
      <c r="G38" s="356">
        <f t="shared" si="0"/>
        <v>0</v>
      </c>
      <c r="H38" s="350">
        <f t="shared" si="1"/>
        <v>0</v>
      </c>
      <c r="I38" s="235">
        <f t="shared" si="2"/>
        <v>0</v>
      </c>
      <c r="J38" s="193">
        <f t="shared" si="3"/>
        <v>0</v>
      </c>
      <c r="K38" s="489">
        <f>'Gasto Energético'!GN38</f>
        <v>480</v>
      </c>
      <c r="L38" s="495">
        <f t="shared" si="4"/>
        <v>0</v>
      </c>
      <c r="M38" s="356">
        <f t="shared" si="5"/>
        <v>480</v>
      </c>
      <c r="N38" s="359">
        <f t="shared" si="6"/>
        <v>8</v>
      </c>
      <c r="O38">
        <f t="shared" si="7"/>
        <v>504</v>
      </c>
      <c r="P38" s="239">
        <f t="shared" si="8"/>
        <v>299.7362942401092</v>
      </c>
      <c r="AB38"/>
    </row>
    <row r="39" spans="2:36" x14ac:dyDescent="0.25">
      <c r="B39" s="181">
        <v>2.4305555555555556E-2</v>
      </c>
      <c r="C39" s="61"/>
      <c r="D39" s="349"/>
      <c r="E39" s="349"/>
      <c r="F39" s="63"/>
      <c r="G39" s="356">
        <f t="shared" si="0"/>
        <v>0</v>
      </c>
      <c r="H39" s="350">
        <f t="shared" si="1"/>
        <v>0</v>
      </c>
      <c r="I39" s="235">
        <f t="shared" si="2"/>
        <v>0</v>
      </c>
      <c r="J39" s="193">
        <f t="shared" si="3"/>
        <v>0</v>
      </c>
      <c r="K39" s="489">
        <f>'Gasto Energético'!GN39</f>
        <v>480</v>
      </c>
      <c r="L39" s="495">
        <f t="shared" si="4"/>
        <v>0</v>
      </c>
      <c r="M39" s="356">
        <f t="shared" si="5"/>
        <v>480</v>
      </c>
      <c r="N39" s="359">
        <f t="shared" si="6"/>
        <v>8</v>
      </c>
      <c r="O39">
        <f t="shared" si="7"/>
        <v>504</v>
      </c>
      <c r="P39" s="239">
        <f t="shared" si="8"/>
        <v>299.7362942401092</v>
      </c>
      <c r="AB39"/>
    </row>
    <row r="40" spans="2:36" x14ac:dyDescent="0.25">
      <c r="B40" s="181">
        <v>2.4999999999999998E-2</v>
      </c>
      <c r="C40" s="61"/>
      <c r="D40" s="349"/>
      <c r="E40" s="349"/>
      <c r="F40" s="63"/>
      <c r="G40" s="356">
        <f t="shared" si="0"/>
        <v>0</v>
      </c>
      <c r="H40" s="350">
        <f t="shared" si="1"/>
        <v>0</v>
      </c>
      <c r="I40" s="235">
        <f t="shared" si="2"/>
        <v>0</v>
      </c>
      <c r="J40" s="193">
        <f t="shared" si="3"/>
        <v>0</v>
      </c>
      <c r="K40" s="489">
        <f>'Gasto Energético'!GN40</f>
        <v>480</v>
      </c>
      <c r="L40" s="495">
        <f t="shared" si="4"/>
        <v>0</v>
      </c>
      <c r="M40" s="356">
        <f t="shared" si="5"/>
        <v>480</v>
      </c>
      <c r="N40" s="359">
        <f t="shared" si="6"/>
        <v>8</v>
      </c>
      <c r="O40">
        <f t="shared" si="7"/>
        <v>504</v>
      </c>
      <c r="P40" s="239">
        <f t="shared" si="8"/>
        <v>299.7362942401092</v>
      </c>
      <c r="AB40"/>
    </row>
    <row r="41" spans="2:36" x14ac:dyDescent="0.25">
      <c r="B41" s="181">
        <v>2.5694444444444447E-2</v>
      </c>
      <c r="C41" s="61"/>
      <c r="D41" s="349"/>
      <c r="E41" s="349"/>
      <c r="F41" s="63"/>
      <c r="G41" s="356">
        <f t="shared" si="0"/>
        <v>0</v>
      </c>
      <c r="H41" s="350">
        <f t="shared" si="1"/>
        <v>0</v>
      </c>
      <c r="I41" s="235">
        <f t="shared" si="2"/>
        <v>0</v>
      </c>
      <c r="J41" s="193">
        <f t="shared" si="3"/>
        <v>0</v>
      </c>
      <c r="K41" s="489">
        <f>'Gasto Energético'!GN41</f>
        <v>480</v>
      </c>
      <c r="L41" s="495">
        <f t="shared" si="4"/>
        <v>0</v>
      </c>
      <c r="M41" s="356">
        <f t="shared" si="5"/>
        <v>480</v>
      </c>
      <c r="N41" s="359">
        <f t="shared" si="6"/>
        <v>8</v>
      </c>
      <c r="O41">
        <f t="shared" si="7"/>
        <v>504</v>
      </c>
      <c r="P41" s="239">
        <f t="shared" si="8"/>
        <v>299.7362942401092</v>
      </c>
      <c r="AB41"/>
    </row>
    <row r="42" spans="2:36" x14ac:dyDescent="0.25">
      <c r="B42" s="181">
        <v>2.6388888888888889E-2</v>
      </c>
      <c r="C42" s="61"/>
      <c r="D42" s="349"/>
      <c r="E42" s="349"/>
      <c r="F42" s="63"/>
      <c r="G42" s="356">
        <f t="shared" si="0"/>
        <v>0</v>
      </c>
      <c r="H42" s="350">
        <f t="shared" si="1"/>
        <v>0</v>
      </c>
      <c r="I42" s="235">
        <f t="shared" si="2"/>
        <v>0</v>
      </c>
      <c r="J42" s="193">
        <f t="shared" si="3"/>
        <v>0</v>
      </c>
      <c r="K42" s="489">
        <f>'Gasto Energético'!GN42</f>
        <v>480</v>
      </c>
      <c r="L42" s="495">
        <f t="shared" si="4"/>
        <v>0</v>
      </c>
      <c r="M42" s="356">
        <f t="shared" si="5"/>
        <v>480</v>
      </c>
      <c r="N42" s="359">
        <f t="shared" si="6"/>
        <v>8</v>
      </c>
      <c r="O42">
        <f t="shared" si="7"/>
        <v>504</v>
      </c>
      <c r="P42" s="239">
        <f t="shared" si="8"/>
        <v>299.7362942401092</v>
      </c>
      <c r="AB42"/>
    </row>
    <row r="43" spans="2:36" x14ac:dyDescent="0.25">
      <c r="B43" s="181">
        <v>2.7083333333333334E-2</v>
      </c>
      <c r="C43" s="61"/>
      <c r="D43" s="349"/>
      <c r="E43" s="349"/>
      <c r="F43" s="63"/>
      <c r="G43" s="356">
        <f t="shared" si="0"/>
        <v>0</v>
      </c>
      <c r="H43" s="350">
        <f t="shared" si="1"/>
        <v>0</v>
      </c>
      <c r="I43" s="235">
        <f t="shared" si="2"/>
        <v>0</v>
      </c>
      <c r="J43" s="193">
        <f t="shared" si="3"/>
        <v>0</v>
      </c>
      <c r="K43" s="489">
        <f>'Gasto Energético'!GN43</f>
        <v>480</v>
      </c>
      <c r="L43" s="495">
        <f t="shared" si="4"/>
        <v>0</v>
      </c>
      <c r="M43" s="356">
        <f t="shared" si="5"/>
        <v>480</v>
      </c>
      <c r="N43" s="359">
        <f t="shared" si="6"/>
        <v>8</v>
      </c>
      <c r="O43">
        <f t="shared" si="7"/>
        <v>504</v>
      </c>
      <c r="P43" s="239">
        <f t="shared" si="8"/>
        <v>299.7362942401092</v>
      </c>
      <c r="AB43"/>
    </row>
    <row r="44" spans="2:36" x14ac:dyDescent="0.25">
      <c r="B44" s="181">
        <v>2.7777777777777776E-2</v>
      </c>
      <c r="C44" s="61"/>
      <c r="D44" s="349"/>
      <c r="E44" s="349"/>
      <c r="F44" s="63"/>
      <c r="G44" s="356">
        <f t="shared" si="0"/>
        <v>0</v>
      </c>
      <c r="H44" s="350">
        <f t="shared" si="1"/>
        <v>0</v>
      </c>
      <c r="I44" s="235">
        <f t="shared" si="2"/>
        <v>0</v>
      </c>
      <c r="J44" s="193">
        <f t="shared" si="3"/>
        <v>0</v>
      </c>
      <c r="K44" s="489">
        <f>'Gasto Energético'!GN44</f>
        <v>480</v>
      </c>
      <c r="L44" s="495">
        <f t="shared" si="4"/>
        <v>0</v>
      </c>
      <c r="M44" s="356">
        <f t="shared" si="5"/>
        <v>480</v>
      </c>
      <c r="N44" s="359">
        <f t="shared" si="6"/>
        <v>8</v>
      </c>
      <c r="O44">
        <f t="shared" si="7"/>
        <v>504</v>
      </c>
      <c r="P44" s="239">
        <f t="shared" si="8"/>
        <v>299.7362942401092</v>
      </c>
      <c r="AB44"/>
    </row>
    <row r="45" spans="2:36" x14ac:dyDescent="0.25">
      <c r="B45" s="181">
        <v>2.8472222222222222E-2</v>
      </c>
      <c r="C45" s="61"/>
      <c r="D45" s="349"/>
      <c r="E45" s="349"/>
      <c r="F45" s="63"/>
      <c r="G45" s="356">
        <f t="shared" si="0"/>
        <v>0</v>
      </c>
      <c r="H45" s="350">
        <f t="shared" si="1"/>
        <v>0</v>
      </c>
      <c r="I45" s="235">
        <f t="shared" si="2"/>
        <v>0</v>
      </c>
      <c r="J45" s="193">
        <f t="shared" si="3"/>
        <v>0</v>
      </c>
      <c r="K45" s="489">
        <f>'Gasto Energético'!GN45</f>
        <v>480</v>
      </c>
      <c r="L45" s="495">
        <f t="shared" si="4"/>
        <v>0</v>
      </c>
      <c r="M45" s="356">
        <f t="shared" si="5"/>
        <v>480</v>
      </c>
      <c r="N45" s="359">
        <f t="shared" si="6"/>
        <v>8</v>
      </c>
      <c r="O45">
        <f t="shared" si="7"/>
        <v>504</v>
      </c>
      <c r="P45" s="239">
        <f t="shared" si="8"/>
        <v>299.7362942401092</v>
      </c>
      <c r="AB45"/>
    </row>
    <row r="46" spans="2:36" x14ac:dyDescent="0.25">
      <c r="B46" s="181">
        <v>2.9166666666666664E-2</v>
      </c>
      <c r="C46" s="61"/>
      <c r="D46" s="349"/>
      <c r="E46" s="349"/>
      <c r="F46" s="63"/>
      <c r="G46" s="356">
        <f t="shared" si="0"/>
        <v>0</v>
      </c>
      <c r="H46" s="350">
        <f t="shared" si="1"/>
        <v>0</v>
      </c>
      <c r="I46" s="235">
        <f t="shared" si="2"/>
        <v>0</v>
      </c>
      <c r="J46" s="193">
        <f t="shared" si="3"/>
        <v>0</v>
      </c>
      <c r="K46" s="489">
        <f>'Gasto Energético'!GN46</f>
        <v>480</v>
      </c>
      <c r="L46" s="495">
        <f t="shared" si="4"/>
        <v>0</v>
      </c>
      <c r="M46" s="356">
        <f t="shared" si="5"/>
        <v>480</v>
      </c>
      <c r="N46" s="359">
        <f t="shared" si="6"/>
        <v>8</v>
      </c>
      <c r="O46">
        <f t="shared" si="7"/>
        <v>504</v>
      </c>
      <c r="P46" s="239">
        <f t="shared" si="8"/>
        <v>299.7362942401092</v>
      </c>
      <c r="AB46"/>
    </row>
    <row r="47" spans="2:36" x14ac:dyDescent="0.25">
      <c r="B47" s="181">
        <v>2.9861111111111113E-2</v>
      </c>
      <c r="C47" s="61"/>
      <c r="D47" s="349"/>
      <c r="E47" s="349"/>
      <c r="F47" s="63"/>
      <c r="G47" s="356">
        <f t="shared" si="0"/>
        <v>0</v>
      </c>
      <c r="H47" s="350">
        <f t="shared" si="1"/>
        <v>0</v>
      </c>
      <c r="I47" s="235">
        <f t="shared" si="2"/>
        <v>0</v>
      </c>
      <c r="J47" s="193">
        <f t="shared" si="3"/>
        <v>0</v>
      </c>
      <c r="K47" s="489">
        <f>'Gasto Energético'!GN47</f>
        <v>480</v>
      </c>
      <c r="L47" s="495">
        <f t="shared" si="4"/>
        <v>0</v>
      </c>
      <c r="M47" s="356">
        <f t="shared" si="5"/>
        <v>480</v>
      </c>
      <c r="N47" s="359">
        <f t="shared" si="6"/>
        <v>8</v>
      </c>
      <c r="O47">
        <f t="shared" si="7"/>
        <v>504</v>
      </c>
      <c r="P47" s="239">
        <f t="shared" si="8"/>
        <v>299.7362942401092</v>
      </c>
      <c r="AB47"/>
    </row>
    <row r="48" spans="2:36" x14ac:dyDescent="0.25">
      <c r="B48" s="181">
        <v>3.0555555555555555E-2</v>
      </c>
      <c r="C48" s="61"/>
      <c r="D48" s="349"/>
      <c r="E48" s="349"/>
      <c r="F48" s="63"/>
      <c r="G48" s="356">
        <f t="shared" si="0"/>
        <v>0</v>
      </c>
      <c r="H48" s="350">
        <f t="shared" si="1"/>
        <v>0</v>
      </c>
      <c r="I48" s="235">
        <f t="shared" si="2"/>
        <v>0</v>
      </c>
      <c r="J48" s="193">
        <f t="shared" si="3"/>
        <v>0</v>
      </c>
      <c r="K48" s="489">
        <f>'Gasto Energético'!GN48</f>
        <v>480</v>
      </c>
      <c r="L48" s="495">
        <f t="shared" si="4"/>
        <v>0</v>
      </c>
      <c r="M48" s="356">
        <f t="shared" si="5"/>
        <v>480</v>
      </c>
      <c r="N48" s="359">
        <f t="shared" si="6"/>
        <v>8</v>
      </c>
      <c r="O48">
        <f t="shared" si="7"/>
        <v>504</v>
      </c>
      <c r="P48" s="239">
        <f t="shared" si="8"/>
        <v>299.7362942401092</v>
      </c>
      <c r="AB48"/>
    </row>
    <row r="49" spans="1:52" x14ac:dyDescent="0.25">
      <c r="B49" s="181">
        <v>3.125E-2</v>
      </c>
      <c r="C49" s="61"/>
      <c r="D49" s="349"/>
      <c r="E49" s="349"/>
      <c r="F49" s="63"/>
      <c r="G49" s="356">
        <f t="shared" si="0"/>
        <v>0</v>
      </c>
      <c r="H49" s="350">
        <f t="shared" si="1"/>
        <v>0</v>
      </c>
      <c r="I49" s="235">
        <f t="shared" si="2"/>
        <v>0</v>
      </c>
      <c r="J49" s="193">
        <f t="shared" si="3"/>
        <v>0</v>
      </c>
      <c r="K49" s="489">
        <f>'Gasto Energético'!GN49</f>
        <v>480</v>
      </c>
      <c r="L49" s="495">
        <f t="shared" si="4"/>
        <v>0</v>
      </c>
      <c r="M49" s="356">
        <f t="shared" si="5"/>
        <v>480</v>
      </c>
      <c r="N49" s="359">
        <f t="shared" si="6"/>
        <v>8</v>
      </c>
      <c r="O49">
        <f t="shared" si="7"/>
        <v>504</v>
      </c>
      <c r="P49" s="239">
        <f t="shared" si="8"/>
        <v>299.7362942401092</v>
      </c>
      <c r="AB49"/>
    </row>
    <row r="50" spans="1:52" x14ac:dyDescent="0.25">
      <c r="B50" s="181">
        <v>3.1944444444444449E-2</v>
      </c>
      <c r="C50" s="61"/>
      <c r="D50" s="349"/>
      <c r="E50" s="349"/>
      <c r="F50" s="63"/>
      <c r="G50" s="356">
        <f t="shared" si="0"/>
        <v>0</v>
      </c>
      <c r="H50" s="350">
        <f t="shared" si="1"/>
        <v>0</v>
      </c>
      <c r="I50" s="235">
        <f t="shared" si="2"/>
        <v>0</v>
      </c>
      <c r="J50" s="193">
        <f t="shared" si="3"/>
        <v>0</v>
      </c>
      <c r="K50" s="489">
        <f>'Gasto Energético'!GN50</f>
        <v>480</v>
      </c>
      <c r="L50" s="495">
        <f t="shared" si="4"/>
        <v>0</v>
      </c>
      <c r="M50" s="356">
        <f t="shared" si="5"/>
        <v>480</v>
      </c>
      <c r="N50" s="359">
        <f t="shared" si="6"/>
        <v>8</v>
      </c>
      <c r="O50">
        <f t="shared" si="7"/>
        <v>504</v>
      </c>
      <c r="P50" s="239">
        <f t="shared" si="8"/>
        <v>299.7362942401092</v>
      </c>
      <c r="AB50"/>
    </row>
    <row r="51" spans="1:52" x14ac:dyDescent="0.25">
      <c r="B51" s="181">
        <v>3.2638888888888891E-2</v>
      </c>
      <c r="C51" s="61"/>
      <c r="D51" s="349"/>
      <c r="E51" s="349"/>
      <c r="F51" s="63"/>
      <c r="G51" s="356">
        <f t="shared" si="0"/>
        <v>0</v>
      </c>
      <c r="H51" s="350">
        <f t="shared" si="1"/>
        <v>0</v>
      </c>
      <c r="I51" s="235">
        <f t="shared" si="2"/>
        <v>0</v>
      </c>
      <c r="J51" s="193">
        <f t="shared" si="3"/>
        <v>0</v>
      </c>
      <c r="K51" s="489">
        <f>'Gasto Energético'!GN51</f>
        <v>480</v>
      </c>
      <c r="L51" s="495">
        <f t="shared" si="4"/>
        <v>0</v>
      </c>
      <c r="M51" s="356">
        <f t="shared" si="5"/>
        <v>480</v>
      </c>
      <c r="N51" s="359">
        <f t="shared" si="6"/>
        <v>8</v>
      </c>
      <c r="O51">
        <f t="shared" si="7"/>
        <v>504</v>
      </c>
      <c r="P51" s="239">
        <f t="shared" si="8"/>
        <v>299.7362942401092</v>
      </c>
      <c r="AB51"/>
    </row>
    <row r="52" spans="1:52" x14ac:dyDescent="0.25">
      <c r="B52" s="181">
        <v>3.3333333333333333E-2</v>
      </c>
      <c r="C52" s="61"/>
      <c r="D52" s="349"/>
      <c r="E52" s="349"/>
      <c r="F52" s="63"/>
      <c r="G52" s="356">
        <f t="shared" si="0"/>
        <v>0</v>
      </c>
      <c r="H52" s="350">
        <f t="shared" si="1"/>
        <v>0</v>
      </c>
      <c r="I52" s="235">
        <f t="shared" si="2"/>
        <v>0</v>
      </c>
      <c r="J52" s="193">
        <f t="shared" si="3"/>
        <v>0</v>
      </c>
      <c r="K52" s="489">
        <f>'Gasto Energético'!GN52</f>
        <v>480</v>
      </c>
      <c r="L52" s="495">
        <f t="shared" si="4"/>
        <v>0</v>
      </c>
      <c r="M52" s="356">
        <f t="shared" si="5"/>
        <v>480</v>
      </c>
      <c r="N52" s="359">
        <f t="shared" si="6"/>
        <v>8</v>
      </c>
      <c r="O52">
        <f t="shared" si="7"/>
        <v>504</v>
      </c>
      <c r="P52" s="239">
        <f t="shared" si="8"/>
        <v>299.7362942401092</v>
      </c>
    </row>
    <row r="53" spans="1:52" x14ac:dyDescent="0.25">
      <c r="B53" s="181">
        <v>3.4027777777777775E-2</v>
      </c>
      <c r="C53" s="61"/>
      <c r="D53" s="349"/>
      <c r="E53" s="349"/>
      <c r="F53" s="63"/>
      <c r="G53" s="356">
        <f t="shared" si="0"/>
        <v>0</v>
      </c>
      <c r="H53" s="350">
        <f t="shared" si="1"/>
        <v>0</v>
      </c>
      <c r="I53" s="235">
        <f t="shared" si="2"/>
        <v>0</v>
      </c>
      <c r="J53" s="193">
        <f t="shared" si="3"/>
        <v>0</v>
      </c>
      <c r="K53" s="489">
        <f>'Gasto Energético'!GN53</f>
        <v>480</v>
      </c>
      <c r="L53" s="495">
        <f t="shared" si="4"/>
        <v>0</v>
      </c>
      <c r="M53" s="356">
        <f t="shared" si="5"/>
        <v>480</v>
      </c>
      <c r="N53" s="359">
        <f t="shared" si="6"/>
        <v>8</v>
      </c>
      <c r="O53">
        <f t="shared" si="7"/>
        <v>504</v>
      </c>
      <c r="P53" s="239">
        <f t="shared" si="8"/>
        <v>299.7362942401092</v>
      </c>
    </row>
    <row r="54" spans="1:52" x14ac:dyDescent="0.25">
      <c r="B54" s="181">
        <v>3.4722222222222224E-2</v>
      </c>
      <c r="C54" s="61"/>
      <c r="D54" s="349"/>
      <c r="E54" s="349"/>
      <c r="F54" s="63"/>
      <c r="G54" s="356">
        <f t="shared" si="0"/>
        <v>0</v>
      </c>
      <c r="H54" s="350">
        <f t="shared" si="1"/>
        <v>0</v>
      </c>
      <c r="I54" s="235">
        <f t="shared" si="2"/>
        <v>0</v>
      </c>
      <c r="J54" s="193">
        <f t="shared" si="3"/>
        <v>0</v>
      </c>
      <c r="K54" s="489">
        <f>'Gasto Energético'!GN54</f>
        <v>480</v>
      </c>
      <c r="L54" s="495">
        <f t="shared" si="4"/>
        <v>0</v>
      </c>
      <c r="M54" s="356">
        <f t="shared" si="5"/>
        <v>480</v>
      </c>
      <c r="N54" s="359">
        <f t="shared" si="6"/>
        <v>8</v>
      </c>
      <c r="O54">
        <f t="shared" si="7"/>
        <v>504</v>
      </c>
      <c r="P54" s="239">
        <f t="shared" si="8"/>
        <v>299.7362942401092</v>
      </c>
    </row>
    <row r="55" spans="1:52" x14ac:dyDescent="0.25">
      <c r="B55" s="181">
        <v>3.5416666666666666E-2</v>
      </c>
      <c r="C55" s="61"/>
      <c r="D55" s="349"/>
      <c r="E55" s="349"/>
      <c r="F55" s="63"/>
      <c r="G55" s="356">
        <f t="shared" si="0"/>
        <v>0</v>
      </c>
      <c r="H55" s="350">
        <f t="shared" si="1"/>
        <v>0</v>
      </c>
      <c r="I55" s="235">
        <f t="shared" si="2"/>
        <v>0</v>
      </c>
      <c r="J55" s="193">
        <f t="shared" si="3"/>
        <v>0</v>
      </c>
      <c r="K55" s="489">
        <f>'Gasto Energético'!GN55</f>
        <v>480</v>
      </c>
      <c r="L55" s="495">
        <f t="shared" si="4"/>
        <v>0</v>
      </c>
      <c r="M55" s="356">
        <f t="shared" si="5"/>
        <v>480</v>
      </c>
      <c r="N55" s="359">
        <f t="shared" si="6"/>
        <v>8</v>
      </c>
      <c r="O55">
        <f t="shared" si="7"/>
        <v>504</v>
      </c>
      <c r="P55" s="239">
        <f t="shared" si="8"/>
        <v>299.7362942401092</v>
      </c>
    </row>
    <row r="56" spans="1:52" x14ac:dyDescent="0.25">
      <c r="B56" s="181">
        <v>3.6111111111111115E-2</v>
      </c>
      <c r="C56" s="61"/>
      <c r="D56" s="349"/>
      <c r="E56" s="349"/>
      <c r="F56" s="63"/>
      <c r="G56" s="356">
        <f t="shared" si="0"/>
        <v>0</v>
      </c>
      <c r="H56" s="350">
        <f t="shared" si="1"/>
        <v>0</v>
      </c>
      <c r="I56" s="235">
        <f t="shared" si="2"/>
        <v>0</v>
      </c>
      <c r="J56" s="193">
        <f t="shared" si="3"/>
        <v>0</v>
      </c>
      <c r="K56" s="489">
        <f>'Gasto Energético'!GN56</f>
        <v>480</v>
      </c>
      <c r="L56" s="495">
        <f t="shared" si="4"/>
        <v>0</v>
      </c>
      <c r="M56" s="356">
        <f t="shared" si="5"/>
        <v>480</v>
      </c>
      <c r="N56" s="359">
        <f t="shared" si="6"/>
        <v>8</v>
      </c>
      <c r="O56">
        <f t="shared" si="7"/>
        <v>504</v>
      </c>
      <c r="P56" s="239">
        <f t="shared" si="8"/>
        <v>299.7362942401092</v>
      </c>
    </row>
    <row r="57" spans="1:52" x14ac:dyDescent="0.25">
      <c r="B57" s="181">
        <v>3.6805555555555557E-2</v>
      </c>
      <c r="C57" s="61"/>
      <c r="D57" s="349"/>
      <c r="E57" s="349"/>
      <c r="F57" s="63"/>
      <c r="G57" s="356">
        <f t="shared" si="0"/>
        <v>0</v>
      </c>
      <c r="H57" s="350">
        <f t="shared" si="1"/>
        <v>0</v>
      </c>
      <c r="I57" s="235">
        <f t="shared" si="2"/>
        <v>0</v>
      </c>
      <c r="J57" s="193">
        <f t="shared" si="3"/>
        <v>0</v>
      </c>
      <c r="K57" s="489">
        <f>'Gasto Energético'!GN57</f>
        <v>480</v>
      </c>
      <c r="L57" s="495">
        <f t="shared" si="4"/>
        <v>0</v>
      </c>
      <c r="M57" s="356">
        <f t="shared" si="5"/>
        <v>480</v>
      </c>
      <c r="N57" s="359">
        <f t="shared" si="6"/>
        <v>8</v>
      </c>
      <c r="O57">
        <f t="shared" si="7"/>
        <v>504</v>
      </c>
      <c r="P57" s="239">
        <f t="shared" si="8"/>
        <v>299.7362942401092</v>
      </c>
    </row>
    <row r="58" spans="1:52" x14ac:dyDescent="0.25">
      <c r="B58" s="181">
        <v>3.7499999999999999E-2</v>
      </c>
      <c r="C58" s="61"/>
      <c r="D58" s="349"/>
      <c r="E58" s="349"/>
      <c r="F58" s="63"/>
      <c r="G58" s="356">
        <f t="shared" si="0"/>
        <v>0</v>
      </c>
      <c r="H58" s="350">
        <f t="shared" si="1"/>
        <v>0</v>
      </c>
      <c r="I58" s="235">
        <f t="shared" si="2"/>
        <v>0</v>
      </c>
      <c r="J58" s="193">
        <f t="shared" si="3"/>
        <v>0</v>
      </c>
      <c r="K58" s="489">
        <f>'Gasto Energético'!GN58</f>
        <v>480</v>
      </c>
      <c r="L58" s="495">
        <f t="shared" si="4"/>
        <v>0</v>
      </c>
      <c r="M58" s="356">
        <f t="shared" si="5"/>
        <v>480</v>
      </c>
      <c r="N58" s="359">
        <f t="shared" si="6"/>
        <v>8</v>
      </c>
      <c r="O58">
        <f t="shared" si="7"/>
        <v>504</v>
      </c>
      <c r="P58" s="239">
        <f t="shared" si="8"/>
        <v>299.7362942401092</v>
      </c>
    </row>
    <row r="59" spans="1:52" x14ac:dyDescent="0.25">
      <c r="B59" s="181">
        <v>3.8194444444444441E-2</v>
      </c>
      <c r="C59" s="61"/>
      <c r="D59" s="349"/>
      <c r="E59" s="349"/>
      <c r="F59" s="63"/>
      <c r="G59" s="356">
        <f t="shared" si="0"/>
        <v>0</v>
      </c>
      <c r="H59" s="350">
        <f t="shared" si="1"/>
        <v>0</v>
      </c>
      <c r="I59" s="235">
        <f t="shared" si="2"/>
        <v>0</v>
      </c>
      <c r="J59" s="193">
        <f t="shared" si="3"/>
        <v>0</v>
      </c>
      <c r="K59" s="489">
        <f>'Gasto Energético'!GN59</f>
        <v>480</v>
      </c>
      <c r="L59" s="495">
        <f t="shared" si="4"/>
        <v>0</v>
      </c>
      <c r="M59" s="356">
        <f t="shared" si="5"/>
        <v>480</v>
      </c>
      <c r="N59" s="359">
        <f t="shared" si="6"/>
        <v>8</v>
      </c>
      <c r="O59">
        <f t="shared" si="7"/>
        <v>504</v>
      </c>
      <c r="P59" s="239">
        <f t="shared" si="8"/>
        <v>299.7362942401092</v>
      </c>
    </row>
    <row r="60" spans="1:52" s="1" customFormat="1" x14ac:dyDescent="0.25">
      <c r="A60"/>
      <c r="B60" s="181">
        <v>3.888888888888889E-2</v>
      </c>
      <c r="C60" s="61"/>
      <c r="D60" s="349"/>
      <c r="E60" s="349"/>
      <c r="F60" s="63"/>
      <c r="G60" s="356">
        <f t="shared" si="0"/>
        <v>0</v>
      </c>
      <c r="H60" s="350">
        <f t="shared" si="1"/>
        <v>0</v>
      </c>
      <c r="I60" s="235">
        <f t="shared" si="2"/>
        <v>0</v>
      </c>
      <c r="J60" s="193">
        <f t="shared" si="3"/>
        <v>0</v>
      </c>
      <c r="K60" s="489">
        <f>'Gasto Energético'!GN60</f>
        <v>480</v>
      </c>
      <c r="L60" s="495">
        <f t="shared" si="4"/>
        <v>0</v>
      </c>
      <c r="M60" s="356">
        <f t="shared" si="5"/>
        <v>480</v>
      </c>
      <c r="N60" s="359">
        <f t="shared" si="6"/>
        <v>8</v>
      </c>
      <c r="O60">
        <f t="shared" si="7"/>
        <v>504</v>
      </c>
      <c r="P60" s="239">
        <f t="shared" si="8"/>
        <v>299.7362942401092</v>
      </c>
      <c r="Q60"/>
      <c r="R60"/>
      <c r="S60"/>
      <c r="T60"/>
      <c r="U60"/>
      <c r="AA60"/>
      <c r="AC60"/>
      <c r="AD60"/>
      <c r="AE60"/>
      <c r="AF60"/>
      <c r="AG60"/>
      <c r="AH60"/>
      <c r="AI60"/>
      <c r="AJ60"/>
      <c r="AK60"/>
      <c r="AL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 s="1" customFormat="1" x14ac:dyDescent="0.25">
      <c r="A61"/>
      <c r="B61" s="181">
        <v>3.9583333333333331E-2</v>
      </c>
      <c r="C61" s="61"/>
      <c r="D61" s="349"/>
      <c r="E61" s="349"/>
      <c r="F61" s="63"/>
      <c r="G61" s="356">
        <f t="shared" si="0"/>
        <v>0</v>
      </c>
      <c r="H61" s="350">
        <f t="shared" si="1"/>
        <v>0</v>
      </c>
      <c r="I61" s="235">
        <f t="shared" si="2"/>
        <v>0</v>
      </c>
      <c r="J61" s="193">
        <f t="shared" si="3"/>
        <v>0</v>
      </c>
      <c r="K61" s="489">
        <f>'Gasto Energético'!GN61</f>
        <v>480</v>
      </c>
      <c r="L61" s="495">
        <f t="shared" si="4"/>
        <v>0</v>
      </c>
      <c r="M61" s="356">
        <f t="shared" si="5"/>
        <v>480</v>
      </c>
      <c r="N61" s="359">
        <f t="shared" si="6"/>
        <v>8</v>
      </c>
      <c r="O61">
        <f t="shared" si="7"/>
        <v>504</v>
      </c>
      <c r="P61" s="239">
        <f t="shared" si="8"/>
        <v>299.7362942401092</v>
      </c>
      <c r="Q61"/>
      <c r="R61"/>
      <c r="S61"/>
      <c r="T61"/>
      <c r="U61"/>
      <c r="AA61"/>
      <c r="AC61"/>
      <c r="AD61"/>
      <c r="AE61"/>
      <c r="AF61"/>
      <c r="AG61"/>
      <c r="AH61"/>
      <c r="AI61"/>
      <c r="AJ61"/>
      <c r="AK61"/>
      <c r="AL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1" customFormat="1" x14ac:dyDescent="0.25">
      <c r="A62"/>
      <c r="B62" s="181">
        <v>4.027777777777778E-2</v>
      </c>
      <c r="C62" s="61"/>
      <c r="D62" s="349"/>
      <c r="E62" s="349"/>
      <c r="F62" s="63"/>
      <c r="G62" s="356">
        <f t="shared" si="0"/>
        <v>0</v>
      </c>
      <c r="H62" s="350">
        <f t="shared" si="1"/>
        <v>0</v>
      </c>
      <c r="I62" s="235">
        <f t="shared" si="2"/>
        <v>0</v>
      </c>
      <c r="J62" s="193">
        <f t="shared" si="3"/>
        <v>0</v>
      </c>
      <c r="K62" s="489">
        <f>'Gasto Energético'!GN62</f>
        <v>480</v>
      </c>
      <c r="L62" s="495">
        <f t="shared" si="4"/>
        <v>0</v>
      </c>
      <c r="M62" s="356">
        <f t="shared" si="5"/>
        <v>480</v>
      </c>
      <c r="N62" s="359">
        <f t="shared" si="6"/>
        <v>8</v>
      </c>
      <c r="O62">
        <f t="shared" si="7"/>
        <v>504</v>
      </c>
      <c r="P62" s="239">
        <f t="shared" si="8"/>
        <v>299.7362942401092</v>
      </c>
      <c r="Q62"/>
      <c r="R62"/>
      <c r="S62"/>
      <c r="T62"/>
      <c r="U62"/>
      <c r="AA62"/>
      <c r="AC62"/>
      <c r="AD62"/>
      <c r="AE62"/>
      <c r="AF62"/>
      <c r="AG62"/>
      <c r="AH62"/>
      <c r="AI62"/>
      <c r="AJ62"/>
      <c r="AK62"/>
      <c r="AL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1" customFormat="1" x14ac:dyDescent="0.25">
      <c r="A63"/>
      <c r="B63" s="181">
        <v>4.0972222222222222E-2</v>
      </c>
      <c r="C63" s="61"/>
      <c r="D63" s="349"/>
      <c r="E63" s="349"/>
      <c r="F63" s="63"/>
      <c r="G63" s="356">
        <f t="shared" si="0"/>
        <v>0</v>
      </c>
      <c r="H63" s="350">
        <f t="shared" si="1"/>
        <v>0</v>
      </c>
      <c r="I63" s="235">
        <f t="shared" si="2"/>
        <v>0</v>
      </c>
      <c r="J63" s="193">
        <f t="shared" si="3"/>
        <v>0</v>
      </c>
      <c r="K63" s="489">
        <f>'Gasto Energético'!GN63</f>
        <v>480</v>
      </c>
      <c r="L63" s="495">
        <f t="shared" si="4"/>
        <v>0</v>
      </c>
      <c r="M63" s="356">
        <f t="shared" si="5"/>
        <v>480</v>
      </c>
      <c r="N63" s="359">
        <f t="shared" si="6"/>
        <v>8</v>
      </c>
      <c r="O63">
        <f t="shared" si="7"/>
        <v>504</v>
      </c>
      <c r="P63" s="239">
        <f t="shared" si="8"/>
        <v>299.7362942401092</v>
      </c>
      <c r="Q63"/>
      <c r="R63"/>
      <c r="S63"/>
      <c r="T63"/>
      <c r="U63"/>
      <c r="AA63"/>
      <c r="AC63"/>
      <c r="AD63"/>
      <c r="AE63"/>
      <c r="AF63"/>
      <c r="AG63"/>
      <c r="AH63"/>
      <c r="AI63"/>
      <c r="AJ63"/>
      <c r="AK63"/>
      <c r="AL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" customFormat="1" x14ac:dyDescent="0.25">
      <c r="A64"/>
      <c r="B64" s="181">
        <v>4.1666666666666664E-2</v>
      </c>
      <c r="C64" s="61"/>
      <c r="D64" s="349"/>
      <c r="E64" s="349"/>
      <c r="F64" s="63"/>
      <c r="G64" s="356">
        <f t="shared" si="0"/>
        <v>0</v>
      </c>
      <c r="H64" s="350">
        <f t="shared" si="1"/>
        <v>0</v>
      </c>
      <c r="I64" s="235">
        <f t="shared" si="2"/>
        <v>0</v>
      </c>
      <c r="J64" s="193">
        <f t="shared" si="3"/>
        <v>0</v>
      </c>
      <c r="K64" s="489">
        <f>'Gasto Energético'!GN64</f>
        <v>480</v>
      </c>
      <c r="L64" s="495">
        <f t="shared" si="4"/>
        <v>0</v>
      </c>
      <c r="M64" s="356">
        <f t="shared" si="5"/>
        <v>480</v>
      </c>
      <c r="N64" s="359">
        <f t="shared" si="6"/>
        <v>8</v>
      </c>
      <c r="O64">
        <f t="shared" si="7"/>
        <v>504</v>
      </c>
      <c r="P64" s="239">
        <f t="shared" si="8"/>
        <v>299.7362942401092</v>
      </c>
      <c r="Q64"/>
      <c r="R64"/>
      <c r="S64"/>
      <c r="T64"/>
      <c r="U64"/>
      <c r="AA64"/>
      <c r="AC64"/>
      <c r="AD64"/>
      <c r="AE64"/>
      <c r="AF64"/>
      <c r="AG64"/>
      <c r="AH64"/>
      <c r="AI64"/>
      <c r="AJ64"/>
      <c r="AK64"/>
      <c r="AL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 s="1" customFormat="1" x14ac:dyDescent="0.25">
      <c r="A65"/>
      <c r="B65" s="181">
        <v>4.2361111111111106E-2</v>
      </c>
      <c r="C65" s="61"/>
      <c r="D65" s="349"/>
      <c r="E65" s="349"/>
      <c r="F65" s="63"/>
      <c r="G65" s="356">
        <f t="shared" si="0"/>
        <v>0</v>
      </c>
      <c r="H65" s="350">
        <f t="shared" si="1"/>
        <v>0</v>
      </c>
      <c r="I65" s="235">
        <f t="shared" si="2"/>
        <v>0</v>
      </c>
      <c r="J65" s="193">
        <f t="shared" si="3"/>
        <v>0</v>
      </c>
      <c r="K65" s="489">
        <f>'Gasto Energético'!GN65</f>
        <v>480</v>
      </c>
      <c r="L65" s="495">
        <f t="shared" si="4"/>
        <v>0</v>
      </c>
      <c r="M65" s="356">
        <f t="shared" si="5"/>
        <v>480</v>
      </c>
      <c r="N65" s="359">
        <f t="shared" si="6"/>
        <v>8</v>
      </c>
      <c r="O65">
        <f t="shared" si="7"/>
        <v>504</v>
      </c>
      <c r="P65" s="239">
        <f t="shared" si="8"/>
        <v>299.7362942401092</v>
      </c>
      <c r="Q65"/>
      <c r="R65"/>
      <c r="S65"/>
      <c r="T65"/>
      <c r="U65"/>
      <c r="AA65"/>
      <c r="AC65"/>
      <c r="AD65"/>
      <c r="AE65"/>
      <c r="AF65"/>
      <c r="AG65"/>
      <c r="AH65"/>
      <c r="AI65"/>
      <c r="AJ65"/>
      <c r="AK65"/>
      <c r="AL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 s="1" customFormat="1" x14ac:dyDescent="0.25">
      <c r="A66"/>
      <c r="B66" s="181">
        <v>4.3055555555555562E-2</v>
      </c>
      <c r="C66" s="61"/>
      <c r="D66" s="349"/>
      <c r="E66" s="349"/>
      <c r="F66" s="63"/>
      <c r="G66" s="356">
        <f t="shared" si="0"/>
        <v>0</v>
      </c>
      <c r="H66" s="350">
        <f t="shared" si="1"/>
        <v>0</v>
      </c>
      <c r="I66" s="235">
        <f t="shared" si="2"/>
        <v>0</v>
      </c>
      <c r="J66" s="193">
        <f t="shared" si="3"/>
        <v>0</v>
      </c>
      <c r="K66" s="489">
        <f>'Gasto Energético'!GN66</f>
        <v>480</v>
      </c>
      <c r="L66" s="495">
        <f t="shared" si="4"/>
        <v>0</v>
      </c>
      <c r="M66" s="356">
        <f t="shared" si="5"/>
        <v>480</v>
      </c>
      <c r="N66" s="359">
        <f t="shared" si="6"/>
        <v>8</v>
      </c>
      <c r="O66">
        <f t="shared" si="7"/>
        <v>504</v>
      </c>
      <c r="P66" s="239">
        <f t="shared" si="8"/>
        <v>299.7362942401092</v>
      </c>
      <c r="Q66"/>
      <c r="R66"/>
      <c r="S66"/>
      <c r="T66"/>
      <c r="U66"/>
      <c r="AA66"/>
      <c r="AC66"/>
      <c r="AD66"/>
      <c r="AE66"/>
      <c r="AF66"/>
      <c r="AG66"/>
      <c r="AH66"/>
      <c r="AI66"/>
      <c r="AJ66"/>
      <c r="AK66"/>
      <c r="AL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 s="1" customFormat="1" x14ac:dyDescent="0.25">
      <c r="A67"/>
      <c r="B67" s="181">
        <v>4.3750000000000004E-2</v>
      </c>
      <c r="C67" s="61"/>
      <c r="D67" s="349"/>
      <c r="E67" s="349"/>
      <c r="F67" s="63"/>
      <c r="G67" s="356">
        <f t="shared" si="0"/>
        <v>0</v>
      </c>
      <c r="H67" s="350">
        <f t="shared" si="1"/>
        <v>0</v>
      </c>
      <c r="I67" s="235">
        <f t="shared" si="2"/>
        <v>0</v>
      </c>
      <c r="J67" s="193">
        <f t="shared" si="3"/>
        <v>0</v>
      </c>
      <c r="K67" s="489">
        <f>'Gasto Energético'!GN67</f>
        <v>480</v>
      </c>
      <c r="L67" s="495">
        <f t="shared" si="4"/>
        <v>0</v>
      </c>
      <c r="M67" s="356">
        <f t="shared" si="5"/>
        <v>480</v>
      </c>
      <c r="N67" s="359">
        <f t="shared" si="6"/>
        <v>8</v>
      </c>
      <c r="O67">
        <f t="shared" si="7"/>
        <v>504</v>
      </c>
      <c r="P67" s="239">
        <f t="shared" si="8"/>
        <v>299.7362942401092</v>
      </c>
      <c r="Q67"/>
      <c r="R67"/>
      <c r="S67"/>
      <c r="T67"/>
      <c r="U67"/>
      <c r="AA67"/>
      <c r="AC67"/>
      <c r="AD67"/>
      <c r="AE67"/>
      <c r="AF67"/>
      <c r="AG67"/>
      <c r="AH67"/>
      <c r="AI67"/>
      <c r="AJ67"/>
      <c r="AK67"/>
      <c r="AL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 s="1" customFormat="1" x14ac:dyDescent="0.25">
      <c r="A68"/>
      <c r="B68" s="181">
        <v>4.4444444444444446E-2</v>
      </c>
      <c r="C68" s="61"/>
      <c r="D68" s="349"/>
      <c r="E68" s="349"/>
      <c r="F68" s="63"/>
      <c r="G68" s="356">
        <f t="shared" si="0"/>
        <v>0</v>
      </c>
      <c r="H68" s="350">
        <f t="shared" si="1"/>
        <v>0</v>
      </c>
      <c r="I68" s="235">
        <f t="shared" si="2"/>
        <v>0</v>
      </c>
      <c r="J68" s="193">
        <f t="shared" si="3"/>
        <v>0</v>
      </c>
      <c r="K68" s="489">
        <f>'Gasto Energético'!GN68</f>
        <v>480</v>
      </c>
      <c r="L68" s="495">
        <f t="shared" si="4"/>
        <v>0</v>
      </c>
      <c r="M68" s="356">
        <f t="shared" si="5"/>
        <v>480</v>
      </c>
      <c r="N68" s="359">
        <f t="shared" si="6"/>
        <v>8</v>
      </c>
      <c r="O68">
        <f t="shared" si="7"/>
        <v>504</v>
      </c>
      <c r="P68" s="239">
        <f t="shared" si="8"/>
        <v>299.7362942401092</v>
      </c>
      <c r="Q68"/>
      <c r="R68"/>
      <c r="S68"/>
      <c r="T68"/>
      <c r="U68"/>
      <c r="AA68"/>
      <c r="AC68"/>
      <c r="AD68"/>
      <c r="AE68"/>
      <c r="AF68"/>
      <c r="AG68"/>
      <c r="AH68"/>
      <c r="AI68"/>
      <c r="AJ68"/>
      <c r="AK68"/>
      <c r="AL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 s="1" customFormat="1" x14ac:dyDescent="0.25">
      <c r="A69"/>
      <c r="B69" s="181">
        <v>4.5138888888888888E-2</v>
      </c>
      <c r="C69" s="61"/>
      <c r="D69" s="349"/>
      <c r="E69" s="349"/>
      <c r="F69" s="63"/>
      <c r="G69" s="356">
        <f t="shared" ref="G69:G132" si="9">IF(SUM(C69,E69)=0,0,SUM(C69,E69))</f>
        <v>0</v>
      </c>
      <c r="H69" s="350">
        <f t="shared" ref="H69:H132" si="10">IF(SUM(D69,F69)=0,0,SUM(D69,F69))</f>
        <v>0</v>
      </c>
      <c r="I69" s="235">
        <f t="shared" ref="I69:I132" si="11">IF(G69="","",G69*(1/60))</f>
        <v>0</v>
      </c>
      <c r="J69" s="193">
        <f t="shared" ref="J69:J132" si="12">IF(H69="","",H69*(1/60))</f>
        <v>0</v>
      </c>
      <c r="K69" s="489">
        <f>'Gasto Energético'!GN69</f>
        <v>480</v>
      </c>
      <c r="L69" s="495">
        <f t="shared" ref="L69:L132" si="13">SUM(G69:H69)</f>
        <v>0</v>
      </c>
      <c r="M69" s="356">
        <f t="shared" ref="M69:M132" si="14">K69+L69</f>
        <v>480</v>
      </c>
      <c r="N69" s="359">
        <f t="shared" ref="N69:N132" si="15">M69/60</f>
        <v>8</v>
      </c>
      <c r="O69">
        <f t="shared" ref="O69:O132" si="16">1.05*MAX($M$4:$M$1444)</f>
        <v>504</v>
      </c>
      <c r="P69" s="239">
        <f t="shared" ref="P69:P132" si="17">SUM($N$4:$N$1444)/(COUNT($N$4:$N$1444)/60)</f>
        <v>299.7362942401092</v>
      </c>
      <c r="Q69"/>
      <c r="R69"/>
      <c r="S69"/>
      <c r="T69"/>
      <c r="U69"/>
      <c r="AA69"/>
      <c r="AC69"/>
      <c r="AD69"/>
      <c r="AE69"/>
      <c r="AF69"/>
      <c r="AG69"/>
      <c r="AH69"/>
      <c r="AI69"/>
      <c r="AJ69"/>
      <c r="AK69"/>
      <c r="AL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s="1" customFormat="1" x14ac:dyDescent="0.25">
      <c r="A70"/>
      <c r="B70" s="181">
        <v>4.5833333333333337E-2</v>
      </c>
      <c r="C70" s="61"/>
      <c r="D70" s="349"/>
      <c r="E70" s="349"/>
      <c r="F70" s="63"/>
      <c r="G70" s="356">
        <f t="shared" si="9"/>
        <v>0</v>
      </c>
      <c r="H70" s="350">
        <f t="shared" si="10"/>
        <v>0</v>
      </c>
      <c r="I70" s="235">
        <f t="shared" si="11"/>
        <v>0</v>
      </c>
      <c r="J70" s="193">
        <f t="shared" si="12"/>
        <v>0</v>
      </c>
      <c r="K70" s="489">
        <f>'Gasto Energético'!GN70</f>
        <v>480</v>
      </c>
      <c r="L70" s="495">
        <f t="shared" si="13"/>
        <v>0</v>
      </c>
      <c r="M70" s="356">
        <f t="shared" si="14"/>
        <v>480</v>
      </c>
      <c r="N70" s="359">
        <f t="shared" si="15"/>
        <v>8</v>
      </c>
      <c r="O70">
        <f t="shared" si="16"/>
        <v>504</v>
      </c>
      <c r="P70" s="239">
        <f t="shared" si="17"/>
        <v>299.7362942401092</v>
      </c>
      <c r="Q70"/>
      <c r="R70"/>
      <c r="S70"/>
      <c r="T70"/>
      <c r="U70"/>
      <c r="AA70"/>
      <c r="AC70"/>
      <c r="AD70"/>
      <c r="AE70"/>
      <c r="AF70"/>
      <c r="AG70"/>
      <c r="AH70"/>
      <c r="AI70"/>
      <c r="AJ70"/>
      <c r="AK70"/>
      <c r="AL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s="1" customFormat="1" x14ac:dyDescent="0.25">
      <c r="A71"/>
      <c r="B71" s="181">
        <v>4.6527777777777779E-2</v>
      </c>
      <c r="C71" s="61"/>
      <c r="D71" s="349"/>
      <c r="E71" s="349"/>
      <c r="F71" s="63"/>
      <c r="G71" s="356">
        <f t="shared" si="9"/>
        <v>0</v>
      </c>
      <c r="H71" s="350">
        <f t="shared" si="10"/>
        <v>0</v>
      </c>
      <c r="I71" s="235">
        <f t="shared" si="11"/>
        <v>0</v>
      </c>
      <c r="J71" s="193">
        <f t="shared" si="12"/>
        <v>0</v>
      </c>
      <c r="K71" s="489">
        <f>'Gasto Energético'!GN71</f>
        <v>480</v>
      </c>
      <c r="L71" s="495">
        <f t="shared" si="13"/>
        <v>0</v>
      </c>
      <c r="M71" s="356">
        <f t="shared" si="14"/>
        <v>480</v>
      </c>
      <c r="N71" s="359">
        <f t="shared" si="15"/>
        <v>8</v>
      </c>
      <c r="O71">
        <f t="shared" si="16"/>
        <v>504</v>
      </c>
      <c r="P71" s="239">
        <f t="shared" si="17"/>
        <v>299.7362942401092</v>
      </c>
      <c r="Q71"/>
      <c r="R71"/>
      <c r="S71"/>
      <c r="T71"/>
      <c r="U71"/>
      <c r="AA71"/>
      <c r="AC71"/>
      <c r="AD71"/>
      <c r="AE71"/>
      <c r="AF71"/>
      <c r="AG71"/>
      <c r="AH71"/>
      <c r="AI71"/>
      <c r="AJ71"/>
      <c r="AK71"/>
      <c r="AL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s="1" customFormat="1" x14ac:dyDescent="0.25">
      <c r="A72"/>
      <c r="B72" s="181">
        <v>4.7222222222222221E-2</v>
      </c>
      <c r="C72" s="61"/>
      <c r="D72" s="349"/>
      <c r="E72" s="349"/>
      <c r="F72" s="63"/>
      <c r="G72" s="356">
        <f t="shared" si="9"/>
        <v>0</v>
      </c>
      <c r="H72" s="350">
        <f t="shared" si="10"/>
        <v>0</v>
      </c>
      <c r="I72" s="235">
        <f t="shared" si="11"/>
        <v>0</v>
      </c>
      <c r="J72" s="193">
        <f t="shared" si="12"/>
        <v>0</v>
      </c>
      <c r="K72" s="489">
        <f>'Gasto Energético'!GN72</f>
        <v>480</v>
      </c>
      <c r="L72" s="495">
        <f t="shared" si="13"/>
        <v>0</v>
      </c>
      <c r="M72" s="356">
        <f t="shared" si="14"/>
        <v>480</v>
      </c>
      <c r="N72" s="359">
        <f t="shared" si="15"/>
        <v>8</v>
      </c>
      <c r="O72">
        <f t="shared" si="16"/>
        <v>504</v>
      </c>
      <c r="P72" s="239">
        <f t="shared" si="17"/>
        <v>299.7362942401092</v>
      </c>
      <c r="Q72"/>
      <c r="R72"/>
      <c r="S72"/>
      <c r="T72"/>
      <c r="U72"/>
      <c r="AA72"/>
      <c r="AC72"/>
      <c r="AD72"/>
      <c r="AE72"/>
      <c r="AF72"/>
      <c r="AG72"/>
      <c r="AH72"/>
      <c r="AI72"/>
      <c r="AJ72"/>
      <c r="AK72"/>
      <c r="AL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s="1" customFormat="1" x14ac:dyDescent="0.25">
      <c r="A73"/>
      <c r="B73" s="181">
        <v>4.7916666666666663E-2</v>
      </c>
      <c r="C73" s="61"/>
      <c r="D73" s="349"/>
      <c r="E73" s="349"/>
      <c r="F73" s="63"/>
      <c r="G73" s="356">
        <f t="shared" si="9"/>
        <v>0</v>
      </c>
      <c r="H73" s="350">
        <f t="shared" si="10"/>
        <v>0</v>
      </c>
      <c r="I73" s="235">
        <f t="shared" si="11"/>
        <v>0</v>
      </c>
      <c r="J73" s="193">
        <f t="shared" si="12"/>
        <v>0</v>
      </c>
      <c r="K73" s="489">
        <f>'Gasto Energético'!GN73</f>
        <v>480</v>
      </c>
      <c r="L73" s="495">
        <f t="shared" si="13"/>
        <v>0</v>
      </c>
      <c r="M73" s="356">
        <f t="shared" si="14"/>
        <v>480</v>
      </c>
      <c r="N73" s="359">
        <f t="shared" si="15"/>
        <v>8</v>
      </c>
      <c r="O73">
        <f t="shared" si="16"/>
        <v>504</v>
      </c>
      <c r="P73" s="239">
        <f t="shared" si="17"/>
        <v>299.7362942401092</v>
      </c>
      <c r="Q73"/>
      <c r="R73"/>
      <c r="S73"/>
      <c r="T73"/>
      <c r="U73"/>
      <c r="AA73"/>
      <c r="AC73"/>
      <c r="AD73"/>
      <c r="AE73"/>
      <c r="AF73"/>
      <c r="AG73"/>
      <c r="AH73"/>
      <c r="AI73"/>
      <c r="AJ73"/>
      <c r="AK73"/>
      <c r="AL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s="1" customFormat="1" x14ac:dyDescent="0.25">
      <c r="A74"/>
      <c r="B74" s="181">
        <v>4.8611111111111112E-2</v>
      </c>
      <c r="C74" s="61"/>
      <c r="D74" s="349"/>
      <c r="E74" s="349"/>
      <c r="F74" s="63"/>
      <c r="G74" s="356">
        <f t="shared" si="9"/>
        <v>0</v>
      </c>
      <c r="H74" s="350">
        <f t="shared" si="10"/>
        <v>0</v>
      </c>
      <c r="I74" s="235">
        <f t="shared" si="11"/>
        <v>0</v>
      </c>
      <c r="J74" s="193">
        <f t="shared" si="12"/>
        <v>0</v>
      </c>
      <c r="K74" s="489">
        <f>'Gasto Energético'!GN74</f>
        <v>480</v>
      </c>
      <c r="L74" s="495">
        <f t="shared" si="13"/>
        <v>0</v>
      </c>
      <c r="M74" s="356">
        <f t="shared" si="14"/>
        <v>480</v>
      </c>
      <c r="N74" s="359">
        <f t="shared" si="15"/>
        <v>8</v>
      </c>
      <c r="O74">
        <f t="shared" si="16"/>
        <v>504</v>
      </c>
      <c r="P74" s="239">
        <f t="shared" si="17"/>
        <v>299.7362942401092</v>
      </c>
      <c r="Q74"/>
      <c r="R74"/>
      <c r="S74"/>
      <c r="T74"/>
      <c r="U74"/>
      <c r="AA74"/>
      <c r="AC74"/>
      <c r="AD74"/>
      <c r="AE74"/>
      <c r="AF74"/>
      <c r="AG74"/>
      <c r="AH74"/>
      <c r="AI74"/>
      <c r="AJ74"/>
      <c r="AK74"/>
      <c r="AL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s="1" customFormat="1" x14ac:dyDescent="0.25">
      <c r="A75"/>
      <c r="B75" s="181">
        <v>4.9305555555555554E-2</v>
      </c>
      <c r="C75" s="61"/>
      <c r="D75" s="349"/>
      <c r="E75" s="349"/>
      <c r="F75" s="63"/>
      <c r="G75" s="356">
        <f t="shared" si="9"/>
        <v>0</v>
      </c>
      <c r="H75" s="350">
        <f t="shared" si="10"/>
        <v>0</v>
      </c>
      <c r="I75" s="235">
        <f t="shared" si="11"/>
        <v>0</v>
      </c>
      <c r="J75" s="193">
        <f t="shared" si="12"/>
        <v>0</v>
      </c>
      <c r="K75" s="489">
        <f>'Gasto Energético'!GN75</f>
        <v>480</v>
      </c>
      <c r="L75" s="495">
        <f t="shared" si="13"/>
        <v>0</v>
      </c>
      <c r="M75" s="356">
        <f t="shared" si="14"/>
        <v>480</v>
      </c>
      <c r="N75" s="359">
        <f t="shared" si="15"/>
        <v>8</v>
      </c>
      <c r="O75">
        <f t="shared" si="16"/>
        <v>504</v>
      </c>
      <c r="P75" s="239">
        <f t="shared" si="17"/>
        <v>299.7362942401092</v>
      </c>
      <c r="Q75"/>
      <c r="R75"/>
      <c r="S75"/>
      <c r="T75"/>
      <c r="U75"/>
      <c r="AA75"/>
      <c r="AC75"/>
      <c r="AD75"/>
      <c r="AE75"/>
      <c r="AF75"/>
      <c r="AG75"/>
      <c r="AH75"/>
      <c r="AI75"/>
      <c r="AJ75"/>
      <c r="AK75"/>
      <c r="AL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s="1" customFormat="1" x14ac:dyDescent="0.25">
      <c r="A76"/>
      <c r="B76" s="181">
        <v>4.9999999999999996E-2</v>
      </c>
      <c r="C76" s="61"/>
      <c r="D76" s="349"/>
      <c r="E76" s="349"/>
      <c r="F76" s="63"/>
      <c r="G76" s="356">
        <f t="shared" si="9"/>
        <v>0</v>
      </c>
      <c r="H76" s="350">
        <f t="shared" si="10"/>
        <v>0</v>
      </c>
      <c r="I76" s="235">
        <f t="shared" si="11"/>
        <v>0</v>
      </c>
      <c r="J76" s="193">
        <f t="shared" si="12"/>
        <v>0</v>
      </c>
      <c r="K76" s="489">
        <f>'Gasto Energético'!GN76</f>
        <v>480</v>
      </c>
      <c r="L76" s="495">
        <f t="shared" si="13"/>
        <v>0</v>
      </c>
      <c r="M76" s="356">
        <f t="shared" si="14"/>
        <v>480</v>
      </c>
      <c r="N76" s="359">
        <f t="shared" si="15"/>
        <v>8</v>
      </c>
      <c r="O76">
        <f t="shared" si="16"/>
        <v>504</v>
      </c>
      <c r="P76" s="239">
        <f t="shared" si="17"/>
        <v>299.7362942401092</v>
      </c>
      <c r="Q76"/>
      <c r="R76"/>
      <c r="S76"/>
      <c r="T76"/>
      <c r="U76"/>
      <c r="AA76"/>
      <c r="AC76"/>
      <c r="AD76"/>
      <c r="AE76"/>
      <c r="AF76"/>
      <c r="AG76"/>
      <c r="AH76"/>
      <c r="AI76"/>
      <c r="AJ76"/>
      <c r="AK76"/>
      <c r="AL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s="1" customFormat="1" x14ac:dyDescent="0.25">
      <c r="A77"/>
      <c r="B77" s="181">
        <v>5.0694444444444452E-2</v>
      </c>
      <c r="C77" s="61"/>
      <c r="D77" s="349"/>
      <c r="E77" s="349"/>
      <c r="F77" s="63"/>
      <c r="G77" s="356">
        <f t="shared" si="9"/>
        <v>0</v>
      </c>
      <c r="H77" s="350">
        <f t="shared" si="10"/>
        <v>0</v>
      </c>
      <c r="I77" s="235">
        <f t="shared" si="11"/>
        <v>0</v>
      </c>
      <c r="J77" s="193">
        <f t="shared" si="12"/>
        <v>0</v>
      </c>
      <c r="K77" s="489">
        <f>'Gasto Energético'!GN77</f>
        <v>480</v>
      </c>
      <c r="L77" s="495">
        <f t="shared" si="13"/>
        <v>0</v>
      </c>
      <c r="M77" s="356">
        <f t="shared" si="14"/>
        <v>480</v>
      </c>
      <c r="N77" s="359">
        <f t="shared" si="15"/>
        <v>8</v>
      </c>
      <c r="O77">
        <f t="shared" si="16"/>
        <v>504</v>
      </c>
      <c r="P77" s="239">
        <f t="shared" si="17"/>
        <v>299.7362942401092</v>
      </c>
      <c r="Q77"/>
      <c r="R77"/>
      <c r="S77"/>
      <c r="T77"/>
      <c r="U77"/>
      <c r="AA77"/>
      <c r="AC77"/>
      <c r="AD77"/>
      <c r="AE77"/>
      <c r="AF77"/>
      <c r="AG77"/>
      <c r="AH77"/>
      <c r="AI77"/>
      <c r="AJ77"/>
      <c r="AK77"/>
      <c r="AL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s="1" customFormat="1" x14ac:dyDescent="0.25">
      <c r="A78"/>
      <c r="B78" s="181">
        <v>5.1388888888888894E-2</v>
      </c>
      <c r="C78" s="61"/>
      <c r="D78" s="349"/>
      <c r="E78" s="349"/>
      <c r="F78" s="63"/>
      <c r="G78" s="356">
        <f t="shared" si="9"/>
        <v>0</v>
      </c>
      <c r="H78" s="350">
        <f t="shared" si="10"/>
        <v>0</v>
      </c>
      <c r="I78" s="235">
        <f t="shared" si="11"/>
        <v>0</v>
      </c>
      <c r="J78" s="193">
        <f t="shared" si="12"/>
        <v>0</v>
      </c>
      <c r="K78" s="489">
        <f>'Gasto Energético'!GN78</f>
        <v>480</v>
      </c>
      <c r="L78" s="495">
        <f t="shared" si="13"/>
        <v>0</v>
      </c>
      <c r="M78" s="356">
        <f t="shared" si="14"/>
        <v>480</v>
      </c>
      <c r="N78" s="359">
        <f t="shared" si="15"/>
        <v>8</v>
      </c>
      <c r="O78">
        <f t="shared" si="16"/>
        <v>504</v>
      </c>
      <c r="P78" s="239">
        <f t="shared" si="17"/>
        <v>299.7362942401092</v>
      </c>
      <c r="Q78"/>
      <c r="R78"/>
      <c r="S78"/>
      <c r="T78"/>
      <c r="U78"/>
      <c r="AA78"/>
      <c r="AC78"/>
      <c r="AD78"/>
      <c r="AE78"/>
      <c r="AF78"/>
      <c r="AG78"/>
      <c r="AH78"/>
      <c r="AI78"/>
      <c r="AJ78"/>
      <c r="AK78"/>
      <c r="AL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s="1" customFormat="1" x14ac:dyDescent="0.25">
      <c r="A79"/>
      <c r="B79" s="181">
        <v>5.2083333333333336E-2</v>
      </c>
      <c r="C79" s="61"/>
      <c r="D79" s="349"/>
      <c r="E79" s="349"/>
      <c r="F79" s="63"/>
      <c r="G79" s="356">
        <f t="shared" si="9"/>
        <v>0</v>
      </c>
      <c r="H79" s="350">
        <f t="shared" si="10"/>
        <v>0</v>
      </c>
      <c r="I79" s="235">
        <f t="shared" si="11"/>
        <v>0</v>
      </c>
      <c r="J79" s="193">
        <f t="shared" si="12"/>
        <v>0</v>
      </c>
      <c r="K79" s="489">
        <f>'Gasto Energético'!GN79</f>
        <v>480</v>
      </c>
      <c r="L79" s="495">
        <f t="shared" si="13"/>
        <v>0</v>
      </c>
      <c r="M79" s="356">
        <f t="shared" si="14"/>
        <v>480</v>
      </c>
      <c r="N79" s="359">
        <f t="shared" si="15"/>
        <v>8</v>
      </c>
      <c r="O79">
        <f t="shared" si="16"/>
        <v>504</v>
      </c>
      <c r="P79" s="239">
        <f t="shared" si="17"/>
        <v>299.7362942401092</v>
      </c>
      <c r="Q79"/>
      <c r="R79"/>
      <c r="S79"/>
      <c r="T79"/>
      <c r="U79"/>
      <c r="AA79"/>
      <c r="AC79"/>
      <c r="AD79"/>
      <c r="AE79"/>
      <c r="AF79"/>
      <c r="AG79"/>
      <c r="AH79"/>
      <c r="AI79"/>
      <c r="AJ79"/>
      <c r="AK79"/>
      <c r="AL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s="1" customFormat="1" x14ac:dyDescent="0.25">
      <c r="A80"/>
      <c r="B80" s="181">
        <v>5.2777777777777778E-2</v>
      </c>
      <c r="C80" s="61"/>
      <c r="D80" s="349"/>
      <c r="E80" s="349"/>
      <c r="F80" s="63"/>
      <c r="G80" s="356">
        <f t="shared" si="9"/>
        <v>0</v>
      </c>
      <c r="H80" s="350">
        <f t="shared" si="10"/>
        <v>0</v>
      </c>
      <c r="I80" s="235">
        <f t="shared" si="11"/>
        <v>0</v>
      </c>
      <c r="J80" s="193">
        <f t="shared" si="12"/>
        <v>0</v>
      </c>
      <c r="K80" s="489">
        <f>'Gasto Energético'!GN80</f>
        <v>480</v>
      </c>
      <c r="L80" s="495">
        <f t="shared" si="13"/>
        <v>0</v>
      </c>
      <c r="M80" s="356">
        <f t="shared" si="14"/>
        <v>480</v>
      </c>
      <c r="N80" s="359">
        <f t="shared" si="15"/>
        <v>8</v>
      </c>
      <c r="O80">
        <f t="shared" si="16"/>
        <v>504</v>
      </c>
      <c r="P80" s="239">
        <f t="shared" si="17"/>
        <v>299.7362942401092</v>
      </c>
      <c r="Q80"/>
      <c r="R80"/>
      <c r="S80"/>
      <c r="T80"/>
      <c r="U80"/>
      <c r="AA80"/>
      <c r="AC80"/>
      <c r="AD80"/>
      <c r="AE80"/>
      <c r="AF80"/>
      <c r="AG80"/>
      <c r="AH80"/>
      <c r="AI80"/>
      <c r="AJ80"/>
      <c r="AK80"/>
      <c r="AL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s="1" customFormat="1" x14ac:dyDescent="0.25">
      <c r="A81"/>
      <c r="B81" s="181">
        <v>5.347222222222222E-2</v>
      </c>
      <c r="C81" s="61"/>
      <c r="D81" s="349"/>
      <c r="E81" s="349"/>
      <c r="F81" s="63"/>
      <c r="G81" s="356">
        <f t="shared" si="9"/>
        <v>0</v>
      </c>
      <c r="H81" s="350">
        <f t="shared" si="10"/>
        <v>0</v>
      </c>
      <c r="I81" s="235">
        <f t="shared" si="11"/>
        <v>0</v>
      </c>
      <c r="J81" s="193">
        <f t="shared" si="12"/>
        <v>0</v>
      </c>
      <c r="K81" s="489">
        <f>'Gasto Energético'!GN81</f>
        <v>480</v>
      </c>
      <c r="L81" s="495">
        <f t="shared" si="13"/>
        <v>0</v>
      </c>
      <c r="M81" s="356">
        <f t="shared" si="14"/>
        <v>480</v>
      </c>
      <c r="N81" s="359">
        <f t="shared" si="15"/>
        <v>8</v>
      </c>
      <c r="O81">
        <f t="shared" si="16"/>
        <v>504</v>
      </c>
      <c r="P81" s="239">
        <f t="shared" si="17"/>
        <v>299.7362942401092</v>
      </c>
      <c r="Q81"/>
      <c r="R81"/>
      <c r="S81"/>
      <c r="T81"/>
      <c r="U81"/>
      <c r="AA81"/>
      <c r="AC81"/>
      <c r="AD81"/>
      <c r="AE81"/>
      <c r="AF81"/>
      <c r="AG81"/>
      <c r="AH81"/>
      <c r="AI81"/>
      <c r="AJ81"/>
      <c r="AK81"/>
      <c r="AL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s="1" customFormat="1" x14ac:dyDescent="0.25">
      <c r="A82"/>
      <c r="B82" s="181">
        <v>5.4166666666666669E-2</v>
      </c>
      <c r="C82" s="61"/>
      <c r="D82" s="349"/>
      <c r="E82" s="349"/>
      <c r="F82" s="63"/>
      <c r="G82" s="356">
        <f t="shared" si="9"/>
        <v>0</v>
      </c>
      <c r="H82" s="350">
        <f t="shared" si="10"/>
        <v>0</v>
      </c>
      <c r="I82" s="235">
        <f t="shared" si="11"/>
        <v>0</v>
      </c>
      <c r="J82" s="193">
        <f t="shared" si="12"/>
        <v>0</v>
      </c>
      <c r="K82" s="489">
        <f>'Gasto Energético'!GN82</f>
        <v>480</v>
      </c>
      <c r="L82" s="495">
        <f t="shared" si="13"/>
        <v>0</v>
      </c>
      <c r="M82" s="356">
        <f t="shared" si="14"/>
        <v>480</v>
      </c>
      <c r="N82" s="359">
        <f t="shared" si="15"/>
        <v>8</v>
      </c>
      <c r="O82">
        <f t="shared" si="16"/>
        <v>504</v>
      </c>
      <c r="P82" s="239">
        <f t="shared" si="17"/>
        <v>299.7362942401092</v>
      </c>
      <c r="Q82"/>
      <c r="R82"/>
      <c r="S82"/>
      <c r="T82"/>
      <c r="U82"/>
      <c r="AA82"/>
      <c r="AC82"/>
      <c r="AD82"/>
      <c r="AE82"/>
      <c r="AF82"/>
      <c r="AG82"/>
      <c r="AH82"/>
      <c r="AI82"/>
      <c r="AJ82"/>
      <c r="AK82"/>
      <c r="AL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s="1" customFormat="1" x14ac:dyDescent="0.25">
      <c r="A83"/>
      <c r="B83" s="181">
        <v>5.486111111111111E-2</v>
      </c>
      <c r="C83" s="61"/>
      <c r="D83" s="349"/>
      <c r="E83" s="349"/>
      <c r="F83" s="63"/>
      <c r="G83" s="356">
        <f t="shared" si="9"/>
        <v>0</v>
      </c>
      <c r="H83" s="350">
        <f t="shared" si="10"/>
        <v>0</v>
      </c>
      <c r="I83" s="235">
        <f t="shared" si="11"/>
        <v>0</v>
      </c>
      <c r="J83" s="193">
        <f t="shared" si="12"/>
        <v>0</v>
      </c>
      <c r="K83" s="489">
        <f>'Gasto Energético'!GN83</f>
        <v>480</v>
      </c>
      <c r="L83" s="495">
        <f t="shared" si="13"/>
        <v>0</v>
      </c>
      <c r="M83" s="356">
        <f t="shared" si="14"/>
        <v>480</v>
      </c>
      <c r="N83" s="359">
        <f t="shared" si="15"/>
        <v>8</v>
      </c>
      <c r="O83">
        <f t="shared" si="16"/>
        <v>504</v>
      </c>
      <c r="P83" s="239">
        <f t="shared" si="17"/>
        <v>299.7362942401092</v>
      </c>
      <c r="Q83"/>
      <c r="R83"/>
      <c r="S83"/>
      <c r="T83"/>
      <c r="U83"/>
      <c r="AA83"/>
      <c r="AC83"/>
      <c r="AD83"/>
      <c r="AE83"/>
      <c r="AF83"/>
      <c r="AG83"/>
      <c r="AH83"/>
      <c r="AI83"/>
      <c r="AJ83"/>
      <c r="AK83"/>
      <c r="AL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s="1" customFormat="1" x14ac:dyDescent="0.25">
      <c r="A84"/>
      <c r="B84" s="181">
        <v>5.5555555555555552E-2</v>
      </c>
      <c r="C84" s="61"/>
      <c r="D84" s="349"/>
      <c r="E84" s="349"/>
      <c r="F84" s="63"/>
      <c r="G84" s="356">
        <f t="shared" si="9"/>
        <v>0</v>
      </c>
      <c r="H84" s="350">
        <f t="shared" si="10"/>
        <v>0</v>
      </c>
      <c r="I84" s="235">
        <f t="shared" si="11"/>
        <v>0</v>
      </c>
      <c r="J84" s="193">
        <f t="shared" si="12"/>
        <v>0</v>
      </c>
      <c r="K84" s="489">
        <f>'Gasto Energético'!GN84</f>
        <v>480</v>
      </c>
      <c r="L84" s="495">
        <f t="shared" si="13"/>
        <v>0</v>
      </c>
      <c r="M84" s="356">
        <f t="shared" si="14"/>
        <v>480</v>
      </c>
      <c r="N84" s="359">
        <f t="shared" si="15"/>
        <v>8</v>
      </c>
      <c r="O84">
        <f t="shared" si="16"/>
        <v>504</v>
      </c>
      <c r="P84" s="239">
        <f t="shared" si="17"/>
        <v>299.7362942401092</v>
      </c>
      <c r="Q84"/>
      <c r="R84"/>
      <c r="S84"/>
      <c r="T84"/>
      <c r="U84"/>
      <c r="AA84"/>
      <c r="AC84"/>
      <c r="AD84"/>
      <c r="AE84"/>
      <c r="AF84"/>
      <c r="AG84"/>
      <c r="AH84"/>
      <c r="AI84"/>
      <c r="AJ84"/>
      <c r="AK84"/>
      <c r="AL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s="1" customFormat="1" x14ac:dyDescent="0.25">
      <c r="A85"/>
      <c r="B85" s="181">
        <v>5.6250000000000001E-2</v>
      </c>
      <c r="C85" s="61"/>
      <c r="D85" s="349"/>
      <c r="E85" s="349"/>
      <c r="F85" s="63"/>
      <c r="G85" s="356">
        <f t="shared" si="9"/>
        <v>0</v>
      </c>
      <c r="H85" s="350">
        <f t="shared" si="10"/>
        <v>0</v>
      </c>
      <c r="I85" s="235">
        <f t="shared" si="11"/>
        <v>0</v>
      </c>
      <c r="J85" s="193">
        <f t="shared" si="12"/>
        <v>0</v>
      </c>
      <c r="K85" s="489">
        <f>'Gasto Energético'!GN85</f>
        <v>480</v>
      </c>
      <c r="L85" s="495">
        <f t="shared" si="13"/>
        <v>0</v>
      </c>
      <c r="M85" s="356">
        <f t="shared" si="14"/>
        <v>480</v>
      </c>
      <c r="N85" s="359">
        <f t="shared" si="15"/>
        <v>8</v>
      </c>
      <c r="O85">
        <f t="shared" si="16"/>
        <v>504</v>
      </c>
      <c r="P85" s="239">
        <f t="shared" si="17"/>
        <v>299.7362942401092</v>
      </c>
      <c r="Q85"/>
      <c r="R85"/>
      <c r="S85"/>
      <c r="T85"/>
      <c r="U85"/>
      <c r="AA85"/>
      <c r="AC85"/>
      <c r="AD85"/>
      <c r="AE85"/>
      <c r="AF85"/>
      <c r="AG85"/>
      <c r="AH85"/>
      <c r="AI85"/>
      <c r="AJ85"/>
      <c r="AK85"/>
      <c r="AL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s="1" customFormat="1" x14ac:dyDescent="0.25">
      <c r="A86"/>
      <c r="B86" s="181">
        <v>5.6944444444444443E-2</v>
      </c>
      <c r="C86" s="61"/>
      <c r="D86" s="349"/>
      <c r="E86" s="349"/>
      <c r="F86" s="63"/>
      <c r="G86" s="356">
        <f t="shared" si="9"/>
        <v>0</v>
      </c>
      <c r="H86" s="350">
        <f t="shared" si="10"/>
        <v>0</v>
      </c>
      <c r="I86" s="235">
        <f t="shared" si="11"/>
        <v>0</v>
      </c>
      <c r="J86" s="193">
        <f t="shared" si="12"/>
        <v>0</v>
      </c>
      <c r="K86" s="489">
        <f>'Gasto Energético'!GN86</f>
        <v>480</v>
      </c>
      <c r="L86" s="495">
        <f t="shared" si="13"/>
        <v>0</v>
      </c>
      <c r="M86" s="356">
        <f t="shared" si="14"/>
        <v>480</v>
      </c>
      <c r="N86" s="359">
        <f t="shared" si="15"/>
        <v>8</v>
      </c>
      <c r="O86">
        <f t="shared" si="16"/>
        <v>504</v>
      </c>
      <c r="P86" s="239">
        <f t="shared" si="17"/>
        <v>299.7362942401092</v>
      </c>
      <c r="Q86"/>
      <c r="R86"/>
      <c r="S86"/>
      <c r="T86"/>
      <c r="U86"/>
      <c r="AA86"/>
      <c r="AC86"/>
      <c r="AD86"/>
      <c r="AE86"/>
      <c r="AF86"/>
      <c r="AG86"/>
      <c r="AH86"/>
      <c r="AI86"/>
      <c r="AJ86"/>
      <c r="AK86"/>
      <c r="AL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s="1" customFormat="1" x14ac:dyDescent="0.25">
      <c r="A87"/>
      <c r="B87" s="181">
        <v>5.7638888888888885E-2</v>
      </c>
      <c r="C87" s="61"/>
      <c r="D87" s="349"/>
      <c r="E87" s="349"/>
      <c r="F87" s="63"/>
      <c r="G87" s="356">
        <f t="shared" si="9"/>
        <v>0</v>
      </c>
      <c r="H87" s="350">
        <f t="shared" si="10"/>
        <v>0</v>
      </c>
      <c r="I87" s="235">
        <f t="shared" si="11"/>
        <v>0</v>
      </c>
      <c r="J87" s="193">
        <f t="shared" si="12"/>
        <v>0</v>
      </c>
      <c r="K87" s="489">
        <f>'Gasto Energético'!GN87</f>
        <v>480</v>
      </c>
      <c r="L87" s="495">
        <f t="shared" si="13"/>
        <v>0</v>
      </c>
      <c r="M87" s="356">
        <f t="shared" si="14"/>
        <v>480</v>
      </c>
      <c r="N87" s="359">
        <f t="shared" si="15"/>
        <v>8</v>
      </c>
      <c r="O87">
        <f t="shared" si="16"/>
        <v>504</v>
      </c>
      <c r="P87" s="239">
        <f t="shared" si="17"/>
        <v>299.7362942401092</v>
      </c>
      <c r="Q87"/>
      <c r="R87"/>
      <c r="S87"/>
      <c r="T87"/>
      <c r="U87"/>
      <c r="AA87"/>
      <c r="AC87"/>
      <c r="AD87"/>
      <c r="AE87"/>
      <c r="AF87"/>
      <c r="AG87"/>
      <c r="AH87"/>
      <c r="AI87"/>
      <c r="AJ87"/>
      <c r="AK87"/>
      <c r="AL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s="1" customFormat="1" x14ac:dyDescent="0.25">
      <c r="A88"/>
      <c r="B88" s="181">
        <v>5.8333333333333327E-2</v>
      </c>
      <c r="C88" s="61"/>
      <c r="D88" s="349"/>
      <c r="E88" s="349"/>
      <c r="F88" s="63"/>
      <c r="G88" s="356">
        <f t="shared" si="9"/>
        <v>0</v>
      </c>
      <c r="H88" s="350">
        <f t="shared" si="10"/>
        <v>0</v>
      </c>
      <c r="I88" s="235">
        <f t="shared" si="11"/>
        <v>0</v>
      </c>
      <c r="J88" s="193">
        <f t="shared" si="12"/>
        <v>0</v>
      </c>
      <c r="K88" s="489">
        <f>'Gasto Energético'!GN88</f>
        <v>480</v>
      </c>
      <c r="L88" s="495">
        <f t="shared" si="13"/>
        <v>0</v>
      </c>
      <c r="M88" s="356">
        <f t="shared" si="14"/>
        <v>480</v>
      </c>
      <c r="N88" s="359">
        <f t="shared" si="15"/>
        <v>8</v>
      </c>
      <c r="O88">
        <f t="shared" si="16"/>
        <v>504</v>
      </c>
      <c r="P88" s="239">
        <f t="shared" si="17"/>
        <v>299.7362942401092</v>
      </c>
      <c r="Q88"/>
      <c r="R88"/>
      <c r="S88"/>
      <c r="T88"/>
      <c r="U88"/>
      <c r="AA88"/>
      <c r="AC88"/>
      <c r="AD88"/>
      <c r="AE88"/>
      <c r="AF88"/>
      <c r="AG88"/>
      <c r="AH88"/>
      <c r="AI88"/>
      <c r="AJ88"/>
      <c r="AK88"/>
      <c r="AL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s="1" customFormat="1" x14ac:dyDescent="0.25">
      <c r="A89"/>
      <c r="B89" s="181">
        <v>5.9027777777777783E-2</v>
      </c>
      <c r="C89" s="61"/>
      <c r="D89" s="349"/>
      <c r="E89" s="349"/>
      <c r="F89" s="63"/>
      <c r="G89" s="356">
        <f t="shared" si="9"/>
        <v>0</v>
      </c>
      <c r="H89" s="350">
        <f t="shared" si="10"/>
        <v>0</v>
      </c>
      <c r="I89" s="235">
        <f t="shared" si="11"/>
        <v>0</v>
      </c>
      <c r="J89" s="193">
        <f t="shared" si="12"/>
        <v>0</v>
      </c>
      <c r="K89" s="489">
        <f>'Gasto Energético'!GN89</f>
        <v>480</v>
      </c>
      <c r="L89" s="495">
        <f t="shared" si="13"/>
        <v>0</v>
      </c>
      <c r="M89" s="356">
        <f t="shared" si="14"/>
        <v>480</v>
      </c>
      <c r="N89" s="359">
        <f t="shared" si="15"/>
        <v>8</v>
      </c>
      <c r="O89">
        <f t="shared" si="16"/>
        <v>504</v>
      </c>
      <c r="P89" s="239">
        <f t="shared" si="17"/>
        <v>299.7362942401092</v>
      </c>
      <c r="Q89"/>
      <c r="R89"/>
      <c r="S89"/>
      <c r="T89"/>
      <c r="U89"/>
      <c r="AA89"/>
      <c r="AC89"/>
      <c r="AD89"/>
      <c r="AE89"/>
      <c r="AF89"/>
      <c r="AG89"/>
      <c r="AH89"/>
      <c r="AI89"/>
      <c r="AJ89"/>
      <c r="AK89"/>
      <c r="AL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 s="1" customFormat="1" x14ac:dyDescent="0.25">
      <c r="A90"/>
      <c r="B90" s="181">
        <v>5.9722222222222225E-2</v>
      </c>
      <c r="C90" s="61"/>
      <c r="D90" s="349"/>
      <c r="E90" s="349"/>
      <c r="F90" s="63"/>
      <c r="G90" s="356">
        <f t="shared" si="9"/>
        <v>0</v>
      </c>
      <c r="H90" s="350">
        <f t="shared" si="10"/>
        <v>0</v>
      </c>
      <c r="I90" s="235">
        <f t="shared" si="11"/>
        <v>0</v>
      </c>
      <c r="J90" s="193">
        <f t="shared" si="12"/>
        <v>0</v>
      </c>
      <c r="K90" s="489">
        <f>'Gasto Energético'!GN90</f>
        <v>480</v>
      </c>
      <c r="L90" s="495">
        <f t="shared" si="13"/>
        <v>0</v>
      </c>
      <c r="M90" s="356">
        <f t="shared" si="14"/>
        <v>480</v>
      </c>
      <c r="N90" s="359">
        <f t="shared" si="15"/>
        <v>8</v>
      </c>
      <c r="O90">
        <f t="shared" si="16"/>
        <v>504</v>
      </c>
      <c r="P90" s="239">
        <f t="shared" si="17"/>
        <v>299.7362942401092</v>
      </c>
      <c r="Q90"/>
      <c r="R90"/>
      <c r="S90"/>
      <c r="T90"/>
      <c r="U90"/>
      <c r="AA90"/>
      <c r="AC90"/>
      <c r="AD90"/>
      <c r="AE90"/>
      <c r="AF90"/>
      <c r="AG90"/>
      <c r="AH90"/>
      <c r="AI90"/>
      <c r="AJ90"/>
      <c r="AK90"/>
      <c r="AL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s="1" customFormat="1" x14ac:dyDescent="0.25">
      <c r="A91"/>
      <c r="B91" s="181">
        <v>6.0416666666666667E-2</v>
      </c>
      <c r="C91" s="61"/>
      <c r="D91" s="349"/>
      <c r="E91" s="349"/>
      <c r="F91" s="63"/>
      <c r="G91" s="356">
        <f t="shared" si="9"/>
        <v>0</v>
      </c>
      <c r="H91" s="350">
        <f t="shared" si="10"/>
        <v>0</v>
      </c>
      <c r="I91" s="235">
        <f t="shared" si="11"/>
        <v>0</v>
      </c>
      <c r="J91" s="193">
        <f t="shared" si="12"/>
        <v>0</v>
      </c>
      <c r="K91" s="489">
        <f>'Gasto Energético'!GN91</f>
        <v>480</v>
      </c>
      <c r="L91" s="495">
        <f t="shared" si="13"/>
        <v>0</v>
      </c>
      <c r="M91" s="356">
        <f t="shared" si="14"/>
        <v>480</v>
      </c>
      <c r="N91" s="359">
        <f t="shared" si="15"/>
        <v>8</v>
      </c>
      <c r="O91">
        <f t="shared" si="16"/>
        <v>504</v>
      </c>
      <c r="P91" s="239">
        <f t="shared" si="17"/>
        <v>299.7362942401092</v>
      </c>
      <c r="Q91"/>
      <c r="R91"/>
      <c r="S91"/>
      <c r="T91"/>
      <c r="U91"/>
      <c r="AA91"/>
      <c r="AC91"/>
      <c r="AD91"/>
      <c r="AE91"/>
      <c r="AF91"/>
      <c r="AG91"/>
      <c r="AH91"/>
      <c r="AI91"/>
      <c r="AJ91"/>
      <c r="AK91"/>
      <c r="AL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s="1" customFormat="1" x14ac:dyDescent="0.25">
      <c r="A92"/>
      <c r="B92" s="181">
        <v>6.1111111111111116E-2</v>
      </c>
      <c r="C92" s="61"/>
      <c r="D92" s="349"/>
      <c r="E92" s="349"/>
      <c r="F92" s="63"/>
      <c r="G92" s="356">
        <f t="shared" si="9"/>
        <v>0</v>
      </c>
      <c r="H92" s="350">
        <f t="shared" si="10"/>
        <v>0</v>
      </c>
      <c r="I92" s="235">
        <f t="shared" si="11"/>
        <v>0</v>
      </c>
      <c r="J92" s="193">
        <f t="shared" si="12"/>
        <v>0</v>
      </c>
      <c r="K92" s="489">
        <f>'Gasto Energético'!GN92</f>
        <v>480</v>
      </c>
      <c r="L92" s="495">
        <f t="shared" si="13"/>
        <v>0</v>
      </c>
      <c r="M92" s="356">
        <f t="shared" si="14"/>
        <v>480</v>
      </c>
      <c r="N92" s="359">
        <f t="shared" si="15"/>
        <v>8</v>
      </c>
      <c r="O92">
        <f t="shared" si="16"/>
        <v>504</v>
      </c>
      <c r="P92" s="239">
        <f t="shared" si="17"/>
        <v>299.7362942401092</v>
      </c>
      <c r="Q92"/>
      <c r="R92"/>
      <c r="S92"/>
      <c r="T92"/>
      <c r="U92"/>
      <c r="AA92"/>
      <c r="AC92"/>
      <c r="AD92"/>
      <c r="AE92"/>
      <c r="AF92"/>
      <c r="AG92"/>
      <c r="AH92"/>
      <c r="AI92"/>
      <c r="AJ92"/>
      <c r="AK92"/>
      <c r="AL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s="1" customFormat="1" x14ac:dyDescent="0.25">
      <c r="A93"/>
      <c r="B93" s="181">
        <v>6.1805555555555558E-2</v>
      </c>
      <c r="C93" s="61"/>
      <c r="D93" s="349"/>
      <c r="E93" s="349"/>
      <c r="F93" s="63"/>
      <c r="G93" s="356">
        <f t="shared" si="9"/>
        <v>0</v>
      </c>
      <c r="H93" s="350">
        <f t="shared" si="10"/>
        <v>0</v>
      </c>
      <c r="I93" s="235">
        <f t="shared" si="11"/>
        <v>0</v>
      </c>
      <c r="J93" s="193">
        <f t="shared" si="12"/>
        <v>0</v>
      </c>
      <c r="K93" s="489">
        <f>'Gasto Energético'!GN93</f>
        <v>480</v>
      </c>
      <c r="L93" s="495">
        <f t="shared" si="13"/>
        <v>0</v>
      </c>
      <c r="M93" s="356">
        <f t="shared" si="14"/>
        <v>480</v>
      </c>
      <c r="N93" s="359">
        <f t="shared" si="15"/>
        <v>8</v>
      </c>
      <c r="O93">
        <f t="shared" si="16"/>
        <v>504</v>
      </c>
      <c r="P93" s="239">
        <f t="shared" si="17"/>
        <v>299.7362942401092</v>
      </c>
      <c r="Q93"/>
      <c r="R93"/>
      <c r="S93"/>
      <c r="T93"/>
      <c r="U93"/>
      <c r="AA93"/>
      <c r="AC93"/>
      <c r="AD93"/>
      <c r="AE93"/>
      <c r="AF93"/>
      <c r="AG93"/>
      <c r="AH93"/>
      <c r="AI93"/>
      <c r="AJ93"/>
      <c r="AK93"/>
      <c r="AL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s="1" customFormat="1" x14ac:dyDescent="0.25">
      <c r="A94"/>
      <c r="B94" s="181">
        <v>6.25E-2</v>
      </c>
      <c r="C94" s="61"/>
      <c r="D94" s="349"/>
      <c r="E94" s="349"/>
      <c r="F94" s="63"/>
      <c r="G94" s="356">
        <f t="shared" si="9"/>
        <v>0</v>
      </c>
      <c r="H94" s="350">
        <f t="shared" si="10"/>
        <v>0</v>
      </c>
      <c r="I94" s="235">
        <f t="shared" si="11"/>
        <v>0</v>
      </c>
      <c r="J94" s="193">
        <f t="shared" si="12"/>
        <v>0</v>
      </c>
      <c r="K94" s="489">
        <f>'Gasto Energético'!GN94</f>
        <v>480</v>
      </c>
      <c r="L94" s="495">
        <f t="shared" si="13"/>
        <v>0</v>
      </c>
      <c r="M94" s="356">
        <f t="shared" si="14"/>
        <v>480</v>
      </c>
      <c r="N94" s="359">
        <f t="shared" si="15"/>
        <v>8</v>
      </c>
      <c r="O94">
        <f t="shared" si="16"/>
        <v>504</v>
      </c>
      <c r="P94" s="239">
        <f t="shared" si="17"/>
        <v>299.7362942401092</v>
      </c>
      <c r="Q94"/>
      <c r="R94"/>
      <c r="S94"/>
      <c r="T94"/>
      <c r="U94"/>
      <c r="AA94"/>
      <c r="AC94"/>
      <c r="AD94"/>
      <c r="AE94"/>
      <c r="AF94"/>
      <c r="AG94"/>
      <c r="AH94"/>
      <c r="AI94"/>
      <c r="AJ94"/>
      <c r="AK94"/>
      <c r="AL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s="1" customFormat="1" x14ac:dyDescent="0.25">
      <c r="A95"/>
      <c r="B95" s="181">
        <v>6.3194444444444442E-2</v>
      </c>
      <c r="C95" s="61"/>
      <c r="D95" s="349"/>
      <c r="E95" s="349"/>
      <c r="F95" s="63"/>
      <c r="G95" s="356">
        <f t="shared" si="9"/>
        <v>0</v>
      </c>
      <c r="H95" s="350">
        <f t="shared" si="10"/>
        <v>0</v>
      </c>
      <c r="I95" s="235">
        <f t="shared" si="11"/>
        <v>0</v>
      </c>
      <c r="J95" s="193">
        <f t="shared" si="12"/>
        <v>0</v>
      </c>
      <c r="K95" s="489">
        <f>'Gasto Energético'!GN95</f>
        <v>480</v>
      </c>
      <c r="L95" s="495">
        <f t="shared" si="13"/>
        <v>0</v>
      </c>
      <c r="M95" s="356">
        <f t="shared" si="14"/>
        <v>480</v>
      </c>
      <c r="N95" s="359">
        <f t="shared" si="15"/>
        <v>8</v>
      </c>
      <c r="O95">
        <f t="shared" si="16"/>
        <v>504</v>
      </c>
      <c r="P95" s="239">
        <f t="shared" si="17"/>
        <v>299.7362942401092</v>
      </c>
      <c r="Q95"/>
      <c r="R95"/>
      <c r="S95"/>
      <c r="T95"/>
      <c r="U95"/>
      <c r="AA95"/>
      <c r="AC95"/>
      <c r="AD95"/>
      <c r="AE95"/>
      <c r="AF95"/>
      <c r="AG95"/>
      <c r="AH95"/>
      <c r="AI95"/>
      <c r="AJ95"/>
      <c r="AK95"/>
      <c r="AL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s="1" customFormat="1" x14ac:dyDescent="0.25">
      <c r="A96"/>
      <c r="B96" s="181">
        <v>6.3888888888888884E-2</v>
      </c>
      <c r="C96" s="61"/>
      <c r="D96" s="349"/>
      <c r="E96" s="349"/>
      <c r="F96" s="63"/>
      <c r="G96" s="356">
        <f t="shared" si="9"/>
        <v>0</v>
      </c>
      <c r="H96" s="350">
        <f t="shared" si="10"/>
        <v>0</v>
      </c>
      <c r="I96" s="235">
        <f t="shared" si="11"/>
        <v>0</v>
      </c>
      <c r="J96" s="193">
        <f t="shared" si="12"/>
        <v>0</v>
      </c>
      <c r="K96" s="489">
        <f>'Gasto Energético'!GN96</f>
        <v>480</v>
      </c>
      <c r="L96" s="495">
        <f t="shared" si="13"/>
        <v>0</v>
      </c>
      <c r="M96" s="356">
        <f t="shared" si="14"/>
        <v>480</v>
      </c>
      <c r="N96" s="359">
        <f t="shared" si="15"/>
        <v>8</v>
      </c>
      <c r="O96">
        <f t="shared" si="16"/>
        <v>504</v>
      </c>
      <c r="P96" s="239">
        <f t="shared" si="17"/>
        <v>299.7362942401092</v>
      </c>
      <c r="Q96"/>
      <c r="R96"/>
      <c r="S96"/>
      <c r="T96"/>
      <c r="U96"/>
      <c r="AA96"/>
      <c r="AC96"/>
      <c r="AD96"/>
      <c r="AE96"/>
      <c r="AF96"/>
      <c r="AG96"/>
      <c r="AH96"/>
      <c r="AI96"/>
      <c r="AJ96"/>
      <c r="AK96"/>
      <c r="AL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s="1" customFormat="1" x14ac:dyDescent="0.25">
      <c r="A97"/>
      <c r="B97" s="181">
        <v>6.458333333333334E-2</v>
      </c>
      <c r="C97" s="61"/>
      <c r="D97" s="349"/>
      <c r="E97" s="349"/>
      <c r="F97" s="63"/>
      <c r="G97" s="356">
        <f t="shared" si="9"/>
        <v>0</v>
      </c>
      <c r="H97" s="350">
        <f t="shared" si="10"/>
        <v>0</v>
      </c>
      <c r="I97" s="235">
        <f t="shared" si="11"/>
        <v>0</v>
      </c>
      <c r="J97" s="193">
        <f t="shared" si="12"/>
        <v>0</v>
      </c>
      <c r="K97" s="489">
        <f>'Gasto Energético'!GN97</f>
        <v>480</v>
      </c>
      <c r="L97" s="495">
        <f t="shared" si="13"/>
        <v>0</v>
      </c>
      <c r="M97" s="356">
        <f t="shared" si="14"/>
        <v>480</v>
      </c>
      <c r="N97" s="359">
        <f t="shared" si="15"/>
        <v>8</v>
      </c>
      <c r="O97">
        <f t="shared" si="16"/>
        <v>504</v>
      </c>
      <c r="P97" s="239">
        <f t="shared" si="17"/>
        <v>299.7362942401092</v>
      </c>
      <c r="Q97"/>
      <c r="R97"/>
      <c r="S97"/>
      <c r="T97"/>
      <c r="U97"/>
      <c r="AA97"/>
      <c r="AC97"/>
      <c r="AD97"/>
      <c r="AE97"/>
      <c r="AF97"/>
      <c r="AG97"/>
      <c r="AH97"/>
      <c r="AI97"/>
      <c r="AJ97"/>
      <c r="AK97"/>
      <c r="AL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s="1" customFormat="1" x14ac:dyDescent="0.25">
      <c r="A98"/>
      <c r="B98" s="181">
        <v>6.5277777777777782E-2</v>
      </c>
      <c r="C98" s="61"/>
      <c r="D98" s="349"/>
      <c r="E98" s="349"/>
      <c r="F98" s="63"/>
      <c r="G98" s="356">
        <f t="shared" si="9"/>
        <v>0</v>
      </c>
      <c r="H98" s="350">
        <f t="shared" si="10"/>
        <v>0</v>
      </c>
      <c r="I98" s="235">
        <f t="shared" si="11"/>
        <v>0</v>
      </c>
      <c r="J98" s="193">
        <f t="shared" si="12"/>
        <v>0</v>
      </c>
      <c r="K98" s="489">
        <f>'Gasto Energético'!GN98</f>
        <v>480</v>
      </c>
      <c r="L98" s="495">
        <f t="shared" si="13"/>
        <v>0</v>
      </c>
      <c r="M98" s="356">
        <f t="shared" si="14"/>
        <v>480</v>
      </c>
      <c r="N98" s="359">
        <f t="shared" si="15"/>
        <v>8</v>
      </c>
      <c r="O98">
        <f t="shared" si="16"/>
        <v>504</v>
      </c>
      <c r="P98" s="239">
        <f t="shared" si="17"/>
        <v>299.7362942401092</v>
      </c>
      <c r="Q98"/>
      <c r="R98"/>
      <c r="S98"/>
      <c r="T98"/>
      <c r="U98"/>
      <c r="AA98"/>
      <c r="AC98"/>
      <c r="AD98"/>
      <c r="AE98"/>
      <c r="AF98"/>
      <c r="AG98"/>
      <c r="AH98"/>
      <c r="AI98"/>
      <c r="AJ98"/>
      <c r="AK98"/>
      <c r="AL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s="1" customFormat="1" x14ac:dyDescent="0.25">
      <c r="A99"/>
      <c r="B99" s="181">
        <v>6.5972222222222224E-2</v>
      </c>
      <c r="C99" s="61"/>
      <c r="D99" s="349"/>
      <c r="E99" s="349"/>
      <c r="F99" s="63"/>
      <c r="G99" s="356">
        <f t="shared" si="9"/>
        <v>0</v>
      </c>
      <c r="H99" s="350">
        <f t="shared" si="10"/>
        <v>0</v>
      </c>
      <c r="I99" s="235">
        <f t="shared" si="11"/>
        <v>0</v>
      </c>
      <c r="J99" s="193">
        <f t="shared" si="12"/>
        <v>0</v>
      </c>
      <c r="K99" s="489">
        <f>'Gasto Energético'!GN99</f>
        <v>480</v>
      </c>
      <c r="L99" s="495">
        <f t="shared" si="13"/>
        <v>0</v>
      </c>
      <c r="M99" s="356">
        <f t="shared" si="14"/>
        <v>480</v>
      </c>
      <c r="N99" s="359">
        <f t="shared" si="15"/>
        <v>8</v>
      </c>
      <c r="O99">
        <f t="shared" si="16"/>
        <v>504</v>
      </c>
      <c r="P99" s="239">
        <f t="shared" si="17"/>
        <v>299.7362942401092</v>
      </c>
      <c r="Q99"/>
      <c r="R99"/>
      <c r="S99"/>
      <c r="T99"/>
      <c r="U99"/>
      <c r="AA99"/>
      <c r="AC99"/>
      <c r="AD99"/>
      <c r="AE99"/>
      <c r="AF99"/>
      <c r="AG99"/>
      <c r="AH99"/>
      <c r="AI99"/>
      <c r="AJ99"/>
      <c r="AK99"/>
      <c r="AL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s="1" customFormat="1" x14ac:dyDescent="0.25">
      <c r="A100"/>
      <c r="B100" s="181">
        <v>6.6666666666666666E-2</v>
      </c>
      <c r="C100" s="61"/>
      <c r="D100" s="349"/>
      <c r="E100" s="349"/>
      <c r="F100" s="63"/>
      <c r="G100" s="356">
        <f t="shared" si="9"/>
        <v>0</v>
      </c>
      <c r="H100" s="350">
        <f t="shared" si="10"/>
        <v>0</v>
      </c>
      <c r="I100" s="235">
        <f t="shared" si="11"/>
        <v>0</v>
      </c>
      <c r="J100" s="193">
        <f t="shared" si="12"/>
        <v>0</v>
      </c>
      <c r="K100" s="489">
        <f>'Gasto Energético'!GN100</f>
        <v>480</v>
      </c>
      <c r="L100" s="495">
        <f t="shared" si="13"/>
        <v>0</v>
      </c>
      <c r="M100" s="356">
        <f t="shared" si="14"/>
        <v>480</v>
      </c>
      <c r="N100" s="359">
        <f t="shared" si="15"/>
        <v>8</v>
      </c>
      <c r="O100">
        <f t="shared" si="16"/>
        <v>504</v>
      </c>
      <c r="P100" s="239">
        <f t="shared" si="17"/>
        <v>299.7362942401092</v>
      </c>
      <c r="Q100"/>
      <c r="R100"/>
      <c r="S100"/>
      <c r="T100"/>
      <c r="U100"/>
      <c r="AA100"/>
      <c r="AC100"/>
      <c r="AD100"/>
      <c r="AE100"/>
      <c r="AF100"/>
      <c r="AG100"/>
      <c r="AH100"/>
      <c r="AI100"/>
      <c r="AJ100"/>
      <c r="AK100"/>
      <c r="AL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 s="1" customFormat="1" x14ac:dyDescent="0.25">
      <c r="A101"/>
      <c r="B101" s="181">
        <v>6.7361111111111108E-2</v>
      </c>
      <c r="C101" s="61"/>
      <c r="D101" s="349"/>
      <c r="E101" s="349"/>
      <c r="F101" s="63"/>
      <c r="G101" s="356">
        <f t="shared" si="9"/>
        <v>0</v>
      </c>
      <c r="H101" s="350">
        <f t="shared" si="10"/>
        <v>0</v>
      </c>
      <c r="I101" s="235">
        <f t="shared" si="11"/>
        <v>0</v>
      </c>
      <c r="J101" s="193">
        <f t="shared" si="12"/>
        <v>0</v>
      </c>
      <c r="K101" s="489">
        <f>'Gasto Energético'!GN101</f>
        <v>480</v>
      </c>
      <c r="L101" s="495">
        <f t="shared" si="13"/>
        <v>0</v>
      </c>
      <c r="M101" s="356">
        <f t="shared" si="14"/>
        <v>480</v>
      </c>
      <c r="N101" s="359">
        <f t="shared" si="15"/>
        <v>8</v>
      </c>
      <c r="O101">
        <f t="shared" si="16"/>
        <v>504</v>
      </c>
      <c r="P101" s="239">
        <f t="shared" si="17"/>
        <v>299.7362942401092</v>
      </c>
      <c r="Q101"/>
      <c r="R101"/>
      <c r="S101"/>
      <c r="T101"/>
      <c r="U101"/>
      <c r="AA101"/>
      <c r="AC101"/>
      <c r="AD101"/>
      <c r="AE101"/>
      <c r="AF101"/>
      <c r="AG101"/>
      <c r="AH101"/>
      <c r="AI101"/>
      <c r="AJ101"/>
      <c r="AK101"/>
      <c r="AL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 s="1" customFormat="1" x14ac:dyDescent="0.25">
      <c r="A102"/>
      <c r="B102" s="181">
        <v>6.805555555555555E-2</v>
      </c>
      <c r="C102" s="61"/>
      <c r="D102" s="349"/>
      <c r="E102" s="349"/>
      <c r="F102" s="63"/>
      <c r="G102" s="356">
        <f t="shared" si="9"/>
        <v>0</v>
      </c>
      <c r="H102" s="350">
        <f t="shared" si="10"/>
        <v>0</v>
      </c>
      <c r="I102" s="235">
        <f t="shared" si="11"/>
        <v>0</v>
      </c>
      <c r="J102" s="193">
        <f t="shared" si="12"/>
        <v>0</v>
      </c>
      <c r="K102" s="489">
        <f>'Gasto Energético'!GN102</f>
        <v>480</v>
      </c>
      <c r="L102" s="495">
        <f t="shared" si="13"/>
        <v>0</v>
      </c>
      <c r="M102" s="356">
        <f t="shared" si="14"/>
        <v>480</v>
      </c>
      <c r="N102" s="359">
        <f t="shared" si="15"/>
        <v>8</v>
      </c>
      <c r="O102">
        <f t="shared" si="16"/>
        <v>504</v>
      </c>
      <c r="P102" s="239">
        <f t="shared" si="17"/>
        <v>299.7362942401092</v>
      </c>
      <c r="Q102"/>
      <c r="R102"/>
      <c r="S102"/>
      <c r="T102"/>
      <c r="U102"/>
      <c r="AA102"/>
      <c r="AC102"/>
      <c r="AD102"/>
      <c r="AE102"/>
      <c r="AF102"/>
      <c r="AG102"/>
      <c r="AH102"/>
      <c r="AI102"/>
      <c r="AJ102"/>
      <c r="AK102"/>
      <c r="AL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 s="1" customFormat="1" x14ac:dyDescent="0.25">
      <c r="A103"/>
      <c r="B103" s="181">
        <v>6.8749999999999992E-2</v>
      </c>
      <c r="C103" s="61"/>
      <c r="D103" s="349"/>
      <c r="E103" s="349"/>
      <c r="F103" s="63"/>
      <c r="G103" s="356">
        <f t="shared" si="9"/>
        <v>0</v>
      </c>
      <c r="H103" s="350">
        <f t="shared" si="10"/>
        <v>0</v>
      </c>
      <c r="I103" s="235">
        <f t="shared" si="11"/>
        <v>0</v>
      </c>
      <c r="J103" s="193">
        <f t="shared" si="12"/>
        <v>0</v>
      </c>
      <c r="K103" s="489">
        <f>'Gasto Energético'!GN103</f>
        <v>480</v>
      </c>
      <c r="L103" s="495">
        <f t="shared" si="13"/>
        <v>0</v>
      </c>
      <c r="M103" s="356">
        <f t="shared" si="14"/>
        <v>480</v>
      </c>
      <c r="N103" s="359">
        <f t="shared" si="15"/>
        <v>8</v>
      </c>
      <c r="O103">
        <f t="shared" si="16"/>
        <v>504</v>
      </c>
      <c r="P103" s="239">
        <f t="shared" si="17"/>
        <v>299.7362942401092</v>
      </c>
      <c r="Q103"/>
      <c r="R103"/>
      <c r="S103"/>
      <c r="T103"/>
      <c r="U103"/>
      <c r="AA103"/>
      <c r="AC103"/>
      <c r="AD103"/>
      <c r="AE103"/>
      <c r="AF103"/>
      <c r="AG103"/>
      <c r="AH103"/>
      <c r="AI103"/>
      <c r="AJ103"/>
      <c r="AK103"/>
      <c r="AL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 s="1" customFormat="1" x14ac:dyDescent="0.25">
      <c r="A104"/>
      <c r="B104" s="181">
        <v>6.9444444444444434E-2</v>
      </c>
      <c r="C104" s="61"/>
      <c r="D104" s="349"/>
      <c r="E104" s="349"/>
      <c r="F104" s="63"/>
      <c r="G104" s="356">
        <f t="shared" si="9"/>
        <v>0</v>
      </c>
      <c r="H104" s="350">
        <f t="shared" si="10"/>
        <v>0</v>
      </c>
      <c r="I104" s="235">
        <f t="shared" si="11"/>
        <v>0</v>
      </c>
      <c r="J104" s="193">
        <f t="shared" si="12"/>
        <v>0</v>
      </c>
      <c r="K104" s="489">
        <f>'Gasto Energético'!GN104</f>
        <v>480</v>
      </c>
      <c r="L104" s="495">
        <f t="shared" si="13"/>
        <v>0</v>
      </c>
      <c r="M104" s="356">
        <f t="shared" si="14"/>
        <v>480</v>
      </c>
      <c r="N104" s="359">
        <f t="shared" si="15"/>
        <v>8</v>
      </c>
      <c r="O104">
        <f t="shared" si="16"/>
        <v>504</v>
      </c>
      <c r="P104" s="239">
        <f t="shared" si="17"/>
        <v>299.7362942401092</v>
      </c>
      <c r="Q104"/>
      <c r="R104"/>
      <c r="S104"/>
      <c r="T104"/>
      <c r="U104"/>
      <c r="AA104"/>
      <c r="AC104"/>
      <c r="AD104"/>
      <c r="AE104"/>
      <c r="AF104"/>
      <c r="AG104"/>
      <c r="AH104"/>
      <c r="AI104"/>
      <c r="AJ104"/>
      <c r="AK104"/>
      <c r="AL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 s="1" customFormat="1" x14ac:dyDescent="0.25">
      <c r="A105"/>
      <c r="B105" s="181">
        <v>7.013888888888889E-2</v>
      </c>
      <c r="C105" s="61"/>
      <c r="D105" s="349"/>
      <c r="E105" s="349"/>
      <c r="F105" s="63"/>
      <c r="G105" s="356">
        <f t="shared" si="9"/>
        <v>0</v>
      </c>
      <c r="H105" s="350">
        <f t="shared" si="10"/>
        <v>0</v>
      </c>
      <c r="I105" s="235">
        <f t="shared" si="11"/>
        <v>0</v>
      </c>
      <c r="J105" s="193">
        <f t="shared" si="12"/>
        <v>0</v>
      </c>
      <c r="K105" s="489">
        <f>'Gasto Energético'!GN105</f>
        <v>480</v>
      </c>
      <c r="L105" s="495">
        <f t="shared" si="13"/>
        <v>0</v>
      </c>
      <c r="M105" s="356">
        <f t="shared" si="14"/>
        <v>480</v>
      </c>
      <c r="N105" s="359">
        <f t="shared" si="15"/>
        <v>8</v>
      </c>
      <c r="O105">
        <f t="shared" si="16"/>
        <v>504</v>
      </c>
      <c r="P105" s="239">
        <f t="shared" si="17"/>
        <v>299.7362942401092</v>
      </c>
      <c r="Q105"/>
      <c r="R105"/>
      <c r="S105"/>
      <c r="T105"/>
      <c r="U105"/>
      <c r="AA105"/>
      <c r="AC105"/>
      <c r="AD105"/>
      <c r="AE105"/>
      <c r="AF105"/>
      <c r="AG105"/>
      <c r="AH105"/>
      <c r="AI105"/>
      <c r="AJ105"/>
      <c r="AK105"/>
      <c r="AL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 s="1" customFormat="1" x14ac:dyDescent="0.25">
      <c r="A106"/>
      <c r="B106" s="181">
        <v>7.0833333333333331E-2</v>
      </c>
      <c r="C106" s="61"/>
      <c r="D106" s="349"/>
      <c r="E106" s="349"/>
      <c r="F106" s="63"/>
      <c r="G106" s="356">
        <f t="shared" si="9"/>
        <v>0</v>
      </c>
      <c r="H106" s="350">
        <f t="shared" si="10"/>
        <v>0</v>
      </c>
      <c r="I106" s="235">
        <f t="shared" si="11"/>
        <v>0</v>
      </c>
      <c r="J106" s="193">
        <f t="shared" si="12"/>
        <v>0</v>
      </c>
      <c r="K106" s="489">
        <f>'Gasto Energético'!GN106</f>
        <v>480</v>
      </c>
      <c r="L106" s="495">
        <f t="shared" si="13"/>
        <v>0</v>
      </c>
      <c r="M106" s="356">
        <f t="shared" si="14"/>
        <v>480</v>
      </c>
      <c r="N106" s="359">
        <f t="shared" si="15"/>
        <v>8</v>
      </c>
      <c r="O106">
        <f t="shared" si="16"/>
        <v>504</v>
      </c>
      <c r="P106" s="239">
        <f t="shared" si="17"/>
        <v>299.7362942401092</v>
      </c>
      <c r="Q106"/>
      <c r="R106"/>
      <c r="S106"/>
      <c r="T106"/>
      <c r="U106"/>
      <c r="AA106"/>
      <c r="AC106"/>
      <c r="AD106"/>
      <c r="AE106"/>
      <c r="AF106"/>
      <c r="AG106"/>
      <c r="AH106"/>
      <c r="AI106"/>
      <c r="AJ106"/>
      <c r="AK106"/>
      <c r="AL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 s="1" customFormat="1" x14ac:dyDescent="0.25">
      <c r="A107"/>
      <c r="B107" s="181">
        <v>7.1527777777777787E-2</v>
      </c>
      <c r="C107" s="61"/>
      <c r="D107" s="349"/>
      <c r="E107" s="349"/>
      <c r="F107" s="63"/>
      <c r="G107" s="356">
        <f t="shared" si="9"/>
        <v>0</v>
      </c>
      <c r="H107" s="350">
        <f t="shared" si="10"/>
        <v>0</v>
      </c>
      <c r="I107" s="235">
        <f t="shared" si="11"/>
        <v>0</v>
      </c>
      <c r="J107" s="193">
        <f t="shared" si="12"/>
        <v>0</v>
      </c>
      <c r="K107" s="489">
        <f>'Gasto Energético'!GN107</f>
        <v>480</v>
      </c>
      <c r="L107" s="495">
        <f t="shared" si="13"/>
        <v>0</v>
      </c>
      <c r="M107" s="356">
        <f t="shared" si="14"/>
        <v>480</v>
      </c>
      <c r="N107" s="359">
        <f t="shared" si="15"/>
        <v>8</v>
      </c>
      <c r="O107">
        <f t="shared" si="16"/>
        <v>504</v>
      </c>
      <c r="P107" s="239">
        <f t="shared" si="17"/>
        <v>299.7362942401092</v>
      </c>
      <c r="Q107"/>
      <c r="R107"/>
      <c r="S107"/>
      <c r="T107"/>
      <c r="U107"/>
      <c r="AA107"/>
      <c r="AC107"/>
      <c r="AD107"/>
      <c r="AE107"/>
      <c r="AF107"/>
      <c r="AG107"/>
      <c r="AH107"/>
      <c r="AI107"/>
      <c r="AJ107"/>
      <c r="AK107"/>
      <c r="AL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 s="1" customFormat="1" x14ac:dyDescent="0.25">
      <c r="A108"/>
      <c r="B108" s="181">
        <v>7.2222222222222229E-2</v>
      </c>
      <c r="C108" s="61"/>
      <c r="D108" s="349"/>
      <c r="E108" s="349"/>
      <c r="F108" s="63"/>
      <c r="G108" s="356">
        <f t="shared" si="9"/>
        <v>0</v>
      </c>
      <c r="H108" s="350">
        <f t="shared" si="10"/>
        <v>0</v>
      </c>
      <c r="I108" s="235">
        <f t="shared" si="11"/>
        <v>0</v>
      </c>
      <c r="J108" s="193">
        <f t="shared" si="12"/>
        <v>0</v>
      </c>
      <c r="K108" s="489">
        <f>'Gasto Energético'!GN108</f>
        <v>480</v>
      </c>
      <c r="L108" s="495">
        <f t="shared" si="13"/>
        <v>0</v>
      </c>
      <c r="M108" s="356">
        <f t="shared" si="14"/>
        <v>480</v>
      </c>
      <c r="N108" s="359">
        <f t="shared" si="15"/>
        <v>8</v>
      </c>
      <c r="O108">
        <f t="shared" si="16"/>
        <v>504</v>
      </c>
      <c r="P108" s="239">
        <f t="shared" si="17"/>
        <v>299.7362942401092</v>
      </c>
      <c r="Q108"/>
      <c r="R108"/>
      <c r="S108"/>
      <c r="T108"/>
      <c r="U108"/>
      <c r="AA108"/>
      <c r="AC108"/>
      <c r="AD108"/>
      <c r="AE108"/>
      <c r="AF108"/>
      <c r="AG108"/>
      <c r="AH108"/>
      <c r="AI108"/>
      <c r="AJ108"/>
      <c r="AK108"/>
      <c r="AL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 x14ac:dyDescent="0.25">
      <c r="B109" s="181">
        <v>7.2916666666666671E-2</v>
      </c>
      <c r="C109" s="61"/>
      <c r="D109" s="349"/>
      <c r="E109" s="349"/>
      <c r="F109" s="63"/>
      <c r="G109" s="356">
        <f t="shared" si="9"/>
        <v>0</v>
      </c>
      <c r="H109" s="350">
        <f t="shared" si="10"/>
        <v>0</v>
      </c>
      <c r="I109" s="235">
        <f t="shared" si="11"/>
        <v>0</v>
      </c>
      <c r="J109" s="193">
        <f t="shared" si="12"/>
        <v>0</v>
      </c>
      <c r="K109" s="489">
        <f>'Gasto Energético'!GN109</f>
        <v>480</v>
      </c>
      <c r="L109" s="495">
        <f t="shared" si="13"/>
        <v>0</v>
      </c>
      <c r="M109" s="356">
        <f t="shared" si="14"/>
        <v>480</v>
      </c>
      <c r="N109" s="359">
        <f t="shared" si="15"/>
        <v>8</v>
      </c>
      <c r="O109">
        <f t="shared" si="16"/>
        <v>504</v>
      </c>
      <c r="P109" s="239">
        <f t="shared" si="17"/>
        <v>299.7362942401092</v>
      </c>
    </row>
    <row r="110" spans="1:52" x14ac:dyDescent="0.25">
      <c r="B110" s="181">
        <v>7.3611111111111113E-2</v>
      </c>
      <c r="C110" s="61"/>
      <c r="D110" s="349"/>
      <c r="E110" s="349"/>
      <c r="F110" s="63"/>
      <c r="G110" s="356">
        <f t="shared" si="9"/>
        <v>0</v>
      </c>
      <c r="H110" s="350">
        <f t="shared" si="10"/>
        <v>0</v>
      </c>
      <c r="I110" s="235">
        <f t="shared" si="11"/>
        <v>0</v>
      </c>
      <c r="J110" s="193">
        <f t="shared" si="12"/>
        <v>0</v>
      </c>
      <c r="K110" s="489">
        <f>'Gasto Energético'!GN110</f>
        <v>480</v>
      </c>
      <c r="L110" s="495">
        <f t="shared" si="13"/>
        <v>0</v>
      </c>
      <c r="M110" s="356">
        <f t="shared" si="14"/>
        <v>480</v>
      </c>
      <c r="N110" s="359">
        <f t="shared" si="15"/>
        <v>8</v>
      </c>
      <c r="O110">
        <f t="shared" si="16"/>
        <v>504</v>
      </c>
      <c r="P110" s="239">
        <f t="shared" si="17"/>
        <v>299.7362942401092</v>
      </c>
    </row>
    <row r="111" spans="1:52" x14ac:dyDescent="0.25">
      <c r="B111" s="181">
        <v>7.4305555555555555E-2</v>
      </c>
      <c r="C111" s="61"/>
      <c r="D111" s="349"/>
      <c r="E111" s="349"/>
      <c r="F111" s="63"/>
      <c r="G111" s="356">
        <f t="shared" si="9"/>
        <v>0</v>
      </c>
      <c r="H111" s="350">
        <f t="shared" si="10"/>
        <v>0</v>
      </c>
      <c r="I111" s="235">
        <f t="shared" si="11"/>
        <v>0</v>
      </c>
      <c r="J111" s="193">
        <f t="shared" si="12"/>
        <v>0</v>
      </c>
      <c r="K111" s="489">
        <f>'Gasto Energético'!GN111</f>
        <v>480</v>
      </c>
      <c r="L111" s="495">
        <f t="shared" si="13"/>
        <v>0</v>
      </c>
      <c r="M111" s="356">
        <f t="shared" si="14"/>
        <v>480</v>
      </c>
      <c r="N111" s="359">
        <f t="shared" si="15"/>
        <v>8</v>
      </c>
      <c r="O111">
        <f t="shared" si="16"/>
        <v>504</v>
      </c>
      <c r="P111" s="239">
        <f t="shared" si="17"/>
        <v>299.7362942401092</v>
      </c>
    </row>
    <row r="112" spans="1:52" x14ac:dyDescent="0.25">
      <c r="B112" s="181">
        <v>7.4999999999999997E-2</v>
      </c>
      <c r="C112" s="61"/>
      <c r="D112" s="349"/>
      <c r="E112" s="349"/>
      <c r="F112" s="63"/>
      <c r="G112" s="356">
        <f t="shared" si="9"/>
        <v>0</v>
      </c>
      <c r="H112" s="350">
        <f t="shared" si="10"/>
        <v>0</v>
      </c>
      <c r="I112" s="235">
        <f t="shared" si="11"/>
        <v>0</v>
      </c>
      <c r="J112" s="193">
        <f t="shared" si="12"/>
        <v>0</v>
      </c>
      <c r="K112" s="489">
        <f>'Gasto Energético'!GN112</f>
        <v>480</v>
      </c>
      <c r="L112" s="495">
        <f t="shared" si="13"/>
        <v>0</v>
      </c>
      <c r="M112" s="356">
        <f t="shared" si="14"/>
        <v>480</v>
      </c>
      <c r="N112" s="359">
        <f t="shared" si="15"/>
        <v>8</v>
      </c>
      <c r="O112">
        <f t="shared" si="16"/>
        <v>504</v>
      </c>
      <c r="P112" s="239">
        <f t="shared" si="17"/>
        <v>299.7362942401092</v>
      </c>
    </row>
    <row r="113" spans="1:52" x14ac:dyDescent="0.25">
      <c r="B113" s="181">
        <v>7.5694444444444439E-2</v>
      </c>
      <c r="C113" s="61"/>
      <c r="D113" s="349"/>
      <c r="E113" s="349"/>
      <c r="F113" s="63"/>
      <c r="G113" s="356">
        <f t="shared" si="9"/>
        <v>0</v>
      </c>
      <c r="H113" s="350">
        <f t="shared" si="10"/>
        <v>0</v>
      </c>
      <c r="I113" s="235">
        <f t="shared" si="11"/>
        <v>0</v>
      </c>
      <c r="J113" s="193">
        <f t="shared" si="12"/>
        <v>0</v>
      </c>
      <c r="K113" s="489">
        <f>'Gasto Energético'!GN113</f>
        <v>480</v>
      </c>
      <c r="L113" s="495">
        <f t="shared" si="13"/>
        <v>0</v>
      </c>
      <c r="M113" s="356">
        <f t="shared" si="14"/>
        <v>480</v>
      </c>
      <c r="N113" s="359">
        <f t="shared" si="15"/>
        <v>8</v>
      </c>
      <c r="O113">
        <f t="shared" si="16"/>
        <v>504</v>
      </c>
      <c r="P113" s="239">
        <f t="shared" si="17"/>
        <v>299.7362942401092</v>
      </c>
    </row>
    <row r="114" spans="1:52" x14ac:dyDescent="0.25">
      <c r="B114" s="181">
        <v>7.6388888888888895E-2</v>
      </c>
      <c r="C114" s="61"/>
      <c r="D114" s="349"/>
      <c r="E114" s="349"/>
      <c r="F114" s="63"/>
      <c r="G114" s="356">
        <f t="shared" si="9"/>
        <v>0</v>
      </c>
      <c r="H114" s="350">
        <f t="shared" si="10"/>
        <v>0</v>
      </c>
      <c r="I114" s="235">
        <f t="shared" si="11"/>
        <v>0</v>
      </c>
      <c r="J114" s="193">
        <f t="shared" si="12"/>
        <v>0</v>
      </c>
      <c r="K114" s="489">
        <f>'Gasto Energético'!GN114</f>
        <v>480</v>
      </c>
      <c r="L114" s="495">
        <f t="shared" si="13"/>
        <v>0</v>
      </c>
      <c r="M114" s="356">
        <f t="shared" si="14"/>
        <v>480</v>
      </c>
      <c r="N114" s="359">
        <f t="shared" si="15"/>
        <v>8</v>
      </c>
      <c r="O114">
        <f t="shared" si="16"/>
        <v>504</v>
      </c>
      <c r="P114" s="239">
        <f t="shared" si="17"/>
        <v>299.7362942401092</v>
      </c>
      <c r="AB114"/>
    </row>
    <row r="115" spans="1:52" x14ac:dyDescent="0.25">
      <c r="B115" s="181">
        <v>7.7083333333333337E-2</v>
      </c>
      <c r="C115" s="61"/>
      <c r="D115" s="349"/>
      <c r="E115" s="349"/>
      <c r="F115" s="63"/>
      <c r="G115" s="356">
        <f t="shared" si="9"/>
        <v>0</v>
      </c>
      <c r="H115" s="350">
        <f t="shared" si="10"/>
        <v>0</v>
      </c>
      <c r="I115" s="235">
        <f t="shared" si="11"/>
        <v>0</v>
      </c>
      <c r="J115" s="193">
        <f t="shared" si="12"/>
        <v>0</v>
      </c>
      <c r="K115" s="489">
        <f>'Gasto Energético'!GN115</f>
        <v>480</v>
      </c>
      <c r="L115" s="495">
        <f t="shared" si="13"/>
        <v>0</v>
      </c>
      <c r="M115" s="356">
        <f t="shared" si="14"/>
        <v>480</v>
      </c>
      <c r="N115" s="359">
        <f t="shared" si="15"/>
        <v>8</v>
      </c>
      <c r="O115">
        <f t="shared" si="16"/>
        <v>504</v>
      </c>
      <c r="P115" s="239">
        <f t="shared" si="17"/>
        <v>299.7362942401092</v>
      </c>
    </row>
    <row r="116" spans="1:52" x14ac:dyDescent="0.25">
      <c r="B116" s="181">
        <v>7.7777777777777779E-2</v>
      </c>
      <c r="C116" s="61"/>
      <c r="D116" s="349"/>
      <c r="E116" s="349"/>
      <c r="F116" s="63"/>
      <c r="G116" s="356">
        <f t="shared" si="9"/>
        <v>0</v>
      </c>
      <c r="H116" s="350">
        <f t="shared" si="10"/>
        <v>0</v>
      </c>
      <c r="I116" s="235">
        <f t="shared" si="11"/>
        <v>0</v>
      </c>
      <c r="J116" s="193">
        <f t="shared" si="12"/>
        <v>0</v>
      </c>
      <c r="K116" s="489">
        <f>'Gasto Energético'!GN116</f>
        <v>480</v>
      </c>
      <c r="L116" s="495">
        <f t="shared" si="13"/>
        <v>0</v>
      </c>
      <c r="M116" s="356">
        <f t="shared" si="14"/>
        <v>480</v>
      </c>
      <c r="N116" s="359">
        <f t="shared" si="15"/>
        <v>8</v>
      </c>
      <c r="O116">
        <f t="shared" si="16"/>
        <v>504</v>
      </c>
      <c r="P116" s="239">
        <f t="shared" si="17"/>
        <v>299.7362942401092</v>
      </c>
    </row>
    <row r="117" spans="1:52" s="1" customFormat="1" x14ac:dyDescent="0.25">
      <c r="A117"/>
      <c r="B117" s="181">
        <v>7.8472222222222221E-2</v>
      </c>
      <c r="C117" s="61"/>
      <c r="D117" s="349"/>
      <c r="E117" s="349"/>
      <c r="F117" s="63"/>
      <c r="G117" s="356">
        <f t="shared" si="9"/>
        <v>0</v>
      </c>
      <c r="H117" s="350">
        <f t="shared" si="10"/>
        <v>0</v>
      </c>
      <c r="I117" s="235">
        <f t="shared" si="11"/>
        <v>0</v>
      </c>
      <c r="J117" s="193">
        <f t="shared" si="12"/>
        <v>0</v>
      </c>
      <c r="K117" s="489">
        <f>'Gasto Energético'!GN117</f>
        <v>480</v>
      </c>
      <c r="L117" s="495">
        <f t="shared" si="13"/>
        <v>0</v>
      </c>
      <c r="M117" s="356">
        <f t="shared" si="14"/>
        <v>480</v>
      </c>
      <c r="N117" s="359">
        <f t="shared" si="15"/>
        <v>8</v>
      </c>
      <c r="O117">
        <f t="shared" si="16"/>
        <v>504</v>
      </c>
      <c r="P117" s="239">
        <f t="shared" si="17"/>
        <v>299.7362942401092</v>
      </c>
      <c r="Q117"/>
      <c r="R117"/>
      <c r="S117"/>
      <c r="T117"/>
      <c r="U117"/>
      <c r="AA117"/>
      <c r="AC117"/>
      <c r="AD117"/>
      <c r="AE117"/>
      <c r="AF117"/>
      <c r="AG117"/>
      <c r="AH117"/>
      <c r="AI117"/>
      <c r="AJ117"/>
      <c r="AK117"/>
      <c r="AL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 s="1" customFormat="1" x14ac:dyDescent="0.25">
      <c r="A118"/>
      <c r="B118" s="181">
        <v>7.9166666666666663E-2</v>
      </c>
      <c r="C118" s="61"/>
      <c r="D118" s="349"/>
      <c r="E118" s="349"/>
      <c r="F118" s="63"/>
      <c r="G118" s="356">
        <f t="shared" si="9"/>
        <v>0</v>
      </c>
      <c r="H118" s="350">
        <f t="shared" si="10"/>
        <v>0</v>
      </c>
      <c r="I118" s="235">
        <f t="shared" si="11"/>
        <v>0</v>
      </c>
      <c r="J118" s="193">
        <f t="shared" si="12"/>
        <v>0</v>
      </c>
      <c r="K118" s="489">
        <f>'Gasto Energético'!GN118</f>
        <v>480</v>
      </c>
      <c r="L118" s="495">
        <f t="shared" si="13"/>
        <v>0</v>
      </c>
      <c r="M118" s="356">
        <f t="shared" si="14"/>
        <v>480</v>
      </c>
      <c r="N118" s="359">
        <f t="shared" si="15"/>
        <v>8</v>
      </c>
      <c r="O118">
        <f t="shared" si="16"/>
        <v>504</v>
      </c>
      <c r="P118" s="239">
        <f t="shared" si="17"/>
        <v>299.7362942401092</v>
      </c>
      <c r="Q118"/>
      <c r="R118"/>
      <c r="S118"/>
      <c r="T118"/>
      <c r="U118"/>
      <c r="AA118"/>
      <c r="AC118"/>
      <c r="AD118"/>
      <c r="AE118"/>
      <c r="AF118"/>
      <c r="AG118"/>
      <c r="AH118"/>
      <c r="AI118"/>
      <c r="AJ118"/>
      <c r="AK118"/>
      <c r="AL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 s="1" customFormat="1" x14ac:dyDescent="0.25">
      <c r="A119"/>
      <c r="B119" s="181">
        <v>7.9861111111111105E-2</v>
      </c>
      <c r="C119" s="61"/>
      <c r="D119" s="349"/>
      <c r="E119" s="349"/>
      <c r="F119" s="63"/>
      <c r="G119" s="356">
        <f t="shared" si="9"/>
        <v>0</v>
      </c>
      <c r="H119" s="350">
        <f t="shared" si="10"/>
        <v>0</v>
      </c>
      <c r="I119" s="235">
        <f t="shared" si="11"/>
        <v>0</v>
      </c>
      <c r="J119" s="193">
        <f t="shared" si="12"/>
        <v>0</v>
      </c>
      <c r="K119" s="489">
        <f>'Gasto Energético'!GN119</f>
        <v>480</v>
      </c>
      <c r="L119" s="495">
        <f t="shared" si="13"/>
        <v>0</v>
      </c>
      <c r="M119" s="356">
        <f t="shared" si="14"/>
        <v>480</v>
      </c>
      <c r="N119" s="359">
        <f t="shared" si="15"/>
        <v>8</v>
      </c>
      <c r="O119">
        <f t="shared" si="16"/>
        <v>504</v>
      </c>
      <c r="P119" s="239">
        <f t="shared" si="17"/>
        <v>299.7362942401092</v>
      </c>
      <c r="Q119"/>
      <c r="R119"/>
      <c r="S119"/>
      <c r="T119"/>
      <c r="U119"/>
      <c r="AA119"/>
      <c r="AC119"/>
      <c r="AD119"/>
      <c r="AE119"/>
      <c r="AF119"/>
      <c r="AG119"/>
      <c r="AH119"/>
      <c r="AI119"/>
      <c r="AJ119"/>
      <c r="AK119"/>
      <c r="AL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 s="1" customFormat="1" x14ac:dyDescent="0.25">
      <c r="A120"/>
      <c r="B120" s="181">
        <v>8.0555555555555561E-2</v>
      </c>
      <c r="C120" s="61"/>
      <c r="D120" s="349"/>
      <c r="E120" s="349"/>
      <c r="F120" s="63"/>
      <c r="G120" s="356">
        <f t="shared" si="9"/>
        <v>0</v>
      </c>
      <c r="H120" s="350">
        <f t="shared" si="10"/>
        <v>0</v>
      </c>
      <c r="I120" s="235">
        <f t="shared" si="11"/>
        <v>0</v>
      </c>
      <c r="J120" s="193">
        <f t="shared" si="12"/>
        <v>0</v>
      </c>
      <c r="K120" s="489">
        <f>'Gasto Energético'!GN120</f>
        <v>480</v>
      </c>
      <c r="L120" s="495">
        <f t="shared" si="13"/>
        <v>0</v>
      </c>
      <c r="M120" s="356">
        <f t="shared" si="14"/>
        <v>480</v>
      </c>
      <c r="N120" s="359">
        <f t="shared" si="15"/>
        <v>8</v>
      </c>
      <c r="O120">
        <f t="shared" si="16"/>
        <v>504</v>
      </c>
      <c r="P120" s="239">
        <f t="shared" si="17"/>
        <v>299.7362942401092</v>
      </c>
      <c r="Q120"/>
      <c r="R120"/>
      <c r="S120"/>
      <c r="T120"/>
      <c r="U120"/>
      <c r="AA120"/>
      <c r="AC120"/>
      <c r="AD120"/>
      <c r="AE120"/>
      <c r="AF120"/>
      <c r="AG120"/>
      <c r="AH120"/>
      <c r="AI120"/>
      <c r="AJ120"/>
      <c r="AK120"/>
      <c r="AL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 s="1" customFormat="1" x14ac:dyDescent="0.25">
      <c r="A121"/>
      <c r="B121" s="181">
        <v>8.1250000000000003E-2</v>
      </c>
      <c r="C121" s="61"/>
      <c r="D121" s="349"/>
      <c r="E121" s="349"/>
      <c r="F121" s="63"/>
      <c r="G121" s="356">
        <f t="shared" si="9"/>
        <v>0</v>
      </c>
      <c r="H121" s="350">
        <f t="shared" si="10"/>
        <v>0</v>
      </c>
      <c r="I121" s="235">
        <f t="shared" si="11"/>
        <v>0</v>
      </c>
      <c r="J121" s="193">
        <f t="shared" si="12"/>
        <v>0</v>
      </c>
      <c r="K121" s="489">
        <f>'Gasto Energético'!GN121</f>
        <v>480</v>
      </c>
      <c r="L121" s="495">
        <f t="shared" si="13"/>
        <v>0</v>
      </c>
      <c r="M121" s="356">
        <f t="shared" si="14"/>
        <v>480</v>
      </c>
      <c r="N121" s="359">
        <f t="shared" si="15"/>
        <v>8</v>
      </c>
      <c r="O121">
        <f t="shared" si="16"/>
        <v>504</v>
      </c>
      <c r="P121" s="239">
        <f t="shared" si="17"/>
        <v>299.7362942401092</v>
      </c>
      <c r="Q121"/>
      <c r="R121"/>
      <c r="S121"/>
      <c r="T121"/>
      <c r="U121"/>
      <c r="AA121"/>
      <c r="AC121"/>
      <c r="AD121"/>
      <c r="AE121"/>
      <c r="AF121"/>
      <c r="AG121"/>
      <c r="AH121"/>
      <c r="AI121"/>
      <c r="AJ121"/>
      <c r="AK121"/>
      <c r="AL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 s="1" customFormat="1" x14ac:dyDescent="0.25">
      <c r="A122"/>
      <c r="B122" s="181">
        <v>8.1944444444444445E-2</v>
      </c>
      <c r="C122" s="61"/>
      <c r="D122" s="349"/>
      <c r="E122" s="349"/>
      <c r="F122" s="63"/>
      <c r="G122" s="356">
        <f t="shared" si="9"/>
        <v>0</v>
      </c>
      <c r="H122" s="350">
        <f t="shared" si="10"/>
        <v>0</v>
      </c>
      <c r="I122" s="235">
        <f t="shared" si="11"/>
        <v>0</v>
      </c>
      <c r="J122" s="193">
        <f t="shared" si="12"/>
        <v>0</v>
      </c>
      <c r="K122" s="489">
        <f>'Gasto Energético'!GN122</f>
        <v>480</v>
      </c>
      <c r="L122" s="495">
        <f t="shared" si="13"/>
        <v>0</v>
      </c>
      <c r="M122" s="356">
        <f t="shared" si="14"/>
        <v>480</v>
      </c>
      <c r="N122" s="359">
        <f t="shared" si="15"/>
        <v>8</v>
      </c>
      <c r="O122">
        <f t="shared" si="16"/>
        <v>504</v>
      </c>
      <c r="P122" s="239">
        <f t="shared" si="17"/>
        <v>299.7362942401092</v>
      </c>
      <c r="Q122"/>
      <c r="R122"/>
      <c r="S122"/>
      <c r="T122"/>
      <c r="U122"/>
      <c r="AA122"/>
      <c r="AC122"/>
      <c r="AD122"/>
      <c r="AE122"/>
      <c r="AF122"/>
      <c r="AG122"/>
      <c r="AH122"/>
      <c r="AI122"/>
      <c r="AJ122"/>
      <c r="AK122"/>
      <c r="AL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 s="1" customFormat="1" x14ac:dyDescent="0.25">
      <c r="A123"/>
      <c r="B123" s="181">
        <v>8.2638888888888887E-2</v>
      </c>
      <c r="C123" s="61"/>
      <c r="D123" s="349"/>
      <c r="E123" s="349"/>
      <c r="F123" s="63"/>
      <c r="G123" s="356">
        <f t="shared" si="9"/>
        <v>0</v>
      </c>
      <c r="H123" s="350">
        <f t="shared" si="10"/>
        <v>0</v>
      </c>
      <c r="I123" s="235">
        <f t="shared" si="11"/>
        <v>0</v>
      </c>
      <c r="J123" s="193">
        <f t="shared" si="12"/>
        <v>0</v>
      </c>
      <c r="K123" s="489">
        <f>'Gasto Energético'!GN123</f>
        <v>480</v>
      </c>
      <c r="L123" s="495">
        <f t="shared" si="13"/>
        <v>0</v>
      </c>
      <c r="M123" s="356">
        <f t="shared" si="14"/>
        <v>480</v>
      </c>
      <c r="N123" s="359">
        <f t="shared" si="15"/>
        <v>8</v>
      </c>
      <c r="O123">
        <f t="shared" si="16"/>
        <v>504</v>
      </c>
      <c r="P123" s="239">
        <f t="shared" si="17"/>
        <v>299.7362942401092</v>
      </c>
      <c r="Q123"/>
      <c r="R123"/>
      <c r="S123"/>
      <c r="T123"/>
      <c r="U123"/>
      <c r="AA123"/>
      <c r="AC123"/>
      <c r="AD123"/>
      <c r="AE123"/>
      <c r="AF123"/>
      <c r="AG123"/>
      <c r="AH123"/>
      <c r="AI123"/>
      <c r="AJ123"/>
      <c r="AK123"/>
      <c r="AL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 s="1" customFormat="1" x14ac:dyDescent="0.25">
      <c r="A124"/>
      <c r="B124" s="181">
        <v>8.3333333333333329E-2</v>
      </c>
      <c r="C124" s="61"/>
      <c r="D124" s="349"/>
      <c r="E124" s="349"/>
      <c r="F124" s="63"/>
      <c r="G124" s="356">
        <f t="shared" si="9"/>
        <v>0</v>
      </c>
      <c r="H124" s="350">
        <f t="shared" si="10"/>
        <v>0</v>
      </c>
      <c r="I124" s="235">
        <f t="shared" si="11"/>
        <v>0</v>
      </c>
      <c r="J124" s="193">
        <f t="shared" si="12"/>
        <v>0</v>
      </c>
      <c r="K124" s="489">
        <f>'Gasto Energético'!GN124</f>
        <v>480</v>
      </c>
      <c r="L124" s="495">
        <f t="shared" si="13"/>
        <v>0</v>
      </c>
      <c r="M124" s="356">
        <f t="shared" si="14"/>
        <v>480</v>
      </c>
      <c r="N124" s="359">
        <f t="shared" si="15"/>
        <v>8</v>
      </c>
      <c r="O124">
        <f t="shared" si="16"/>
        <v>504</v>
      </c>
      <c r="P124" s="239">
        <f t="shared" si="17"/>
        <v>299.7362942401092</v>
      </c>
      <c r="Q124"/>
      <c r="R124"/>
      <c r="S124"/>
      <c r="T124"/>
      <c r="U124"/>
      <c r="AA124"/>
      <c r="AC124"/>
      <c r="AD124"/>
      <c r="AE124"/>
      <c r="AF124"/>
      <c r="AG124"/>
      <c r="AH124"/>
      <c r="AI124"/>
      <c r="AJ124"/>
      <c r="AK124"/>
      <c r="AL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 s="1" customFormat="1" x14ac:dyDescent="0.25">
      <c r="A125"/>
      <c r="B125" s="181">
        <v>8.4027777777777771E-2</v>
      </c>
      <c r="C125" s="61"/>
      <c r="D125" s="349"/>
      <c r="E125" s="349"/>
      <c r="F125" s="63"/>
      <c r="G125" s="356">
        <f t="shared" si="9"/>
        <v>0</v>
      </c>
      <c r="H125" s="350">
        <f t="shared" si="10"/>
        <v>0</v>
      </c>
      <c r="I125" s="235">
        <f t="shared" si="11"/>
        <v>0</v>
      </c>
      <c r="J125" s="193">
        <f t="shared" si="12"/>
        <v>0</v>
      </c>
      <c r="K125" s="489">
        <f>'Gasto Energético'!GN125</f>
        <v>480</v>
      </c>
      <c r="L125" s="495">
        <f t="shared" si="13"/>
        <v>0</v>
      </c>
      <c r="M125" s="356">
        <f t="shared" si="14"/>
        <v>480</v>
      </c>
      <c r="N125" s="359">
        <f t="shared" si="15"/>
        <v>8</v>
      </c>
      <c r="O125">
        <f t="shared" si="16"/>
        <v>504</v>
      </c>
      <c r="P125" s="239">
        <f t="shared" si="17"/>
        <v>299.7362942401092</v>
      </c>
      <c r="Q125"/>
      <c r="R125"/>
      <c r="S125"/>
      <c r="T125"/>
      <c r="U125"/>
      <c r="AA125"/>
      <c r="AC125"/>
      <c r="AD125"/>
      <c r="AE125"/>
      <c r="AF125"/>
      <c r="AG125"/>
      <c r="AH125"/>
      <c r="AI125"/>
      <c r="AJ125"/>
      <c r="AK125"/>
      <c r="AL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 s="1" customFormat="1" x14ac:dyDescent="0.25">
      <c r="A126"/>
      <c r="B126" s="181">
        <v>8.4722222222222213E-2</v>
      </c>
      <c r="C126" s="61"/>
      <c r="D126" s="349"/>
      <c r="E126" s="349"/>
      <c r="F126" s="63"/>
      <c r="G126" s="356">
        <f t="shared" si="9"/>
        <v>0</v>
      </c>
      <c r="H126" s="350">
        <f t="shared" si="10"/>
        <v>0</v>
      </c>
      <c r="I126" s="235">
        <f t="shared" si="11"/>
        <v>0</v>
      </c>
      <c r="J126" s="193">
        <f t="shared" si="12"/>
        <v>0</v>
      </c>
      <c r="K126" s="489">
        <f>'Gasto Energético'!GN126</f>
        <v>480</v>
      </c>
      <c r="L126" s="495">
        <f t="shared" si="13"/>
        <v>0</v>
      </c>
      <c r="M126" s="356">
        <f t="shared" si="14"/>
        <v>480</v>
      </c>
      <c r="N126" s="359">
        <f t="shared" si="15"/>
        <v>8</v>
      </c>
      <c r="O126">
        <f t="shared" si="16"/>
        <v>504</v>
      </c>
      <c r="P126" s="239">
        <f t="shared" si="17"/>
        <v>299.7362942401092</v>
      </c>
      <c r="Q126"/>
      <c r="R126"/>
      <c r="S126"/>
      <c r="T126"/>
      <c r="U126"/>
      <c r="AA126"/>
      <c r="AC126"/>
      <c r="AD126"/>
      <c r="AE126"/>
      <c r="AF126"/>
      <c r="AG126"/>
      <c r="AH126"/>
      <c r="AI126"/>
      <c r="AJ126"/>
      <c r="AK126"/>
      <c r="AL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 s="1" customFormat="1" x14ac:dyDescent="0.25">
      <c r="A127"/>
      <c r="B127" s="181">
        <v>8.5416666666666655E-2</v>
      </c>
      <c r="C127" s="61"/>
      <c r="D127" s="349"/>
      <c r="E127" s="349"/>
      <c r="F127" s="63"/>
      <c r="G127" s="356">
        <f t="shared" si="9"/>
        <v>0</v>
      </c>
      <c r="H127" s="350">
        <f t="shared" si="10"/>
        <v>0</v>
      </c>
      <c r="I127" s="235">
        <f t="shared" si="11"/>
        <v>0</v>
      </c>
      <c r="J127" s="193">
        <f t="shared" si="12"/>
        <v>0</v>
      </c>
      <c r="K127" s="489">
        <f>'Gasto Energético'!GN127</f>
        <v>480</v>
      </c>
      <c r="L127" s="495">
        <f t="shared" si="13"/>
        <v>0</v>
      </c>
      <c r="M127" s="356">
        <f t="shared" si="14"/>
        <v>480</v>
      </c>
      <c r="N127" s="359">
        <f t="shared" si="15"/>
        <v>8</v>
      </c>
      <c r="O127">
        <f t="shared" si="16"/>
        <v>504</v>
      </c>
      <c r="P127" s="239">
        <f t="shared" si="17"/>
        <v>299.7362942401092</v>
      </c>
      <c r="Q127"/>
      <c r="R127"/>
      <c r="S127"/>
      <c r="T127"/>
      <c r="U127"/>
      <c r="AA127"/>
      <c r="AC127"/>
      <c r="AD127"/>
      <c r="AE127"/>
      <c r="AF127"/>
      <c r="AG127"/>
      <c r="AH127"/>
      <c r="AI127"/>
      <c r="AJ127"/>
      <c r="AK127"/>
      <c r="AL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 s="1" customFormat="1" x14ac:dyDescent="0.25">
      <c r="A128"/>
      <c r="B128" s="181">
        <v>8.6111111111111124E-2</v>
      </c>
      <c r="C128" s="61"/>
      <c r="D128" s="349"/>
      <c r="E128" s="349"/>
      <c r="F128" s="63"/>
      <c r="G128" s="356">
        <f t="shared" si="9"/>
        <v>0</v>
      </c>
      <c r="H128" s="350">
        <f t="shared" si="10"/>
        <v>0</v>
      </c>
      <c r="I128" s="235">
        <f t="shared" si="11"/>
        <v>0</v>
      </c>
      <c r="J128" s="193">
        <f t="shared" si="12"/>
        <v>0</v>
      </c>
      <c r="K128" s="489">
        <f>'Gasto Energético'!GN128</f>
        <v>480</v>
      </c>
      <c r="L128" s="495">
        <f t="shared" si="13"/>
        <v>0</v>
      </c>
      <c r="M128" s="356">
        <f t="shared" si="14"/>
        <v>480</v>
      </c>
      <c r="N128" s="359">
        <f t="shared" si="15"/>
        <v>8</v>
      </c>
      <c r="O128">
        <f t="shared" si="16"/>
        <v>504</v>
      </c>
      <c r="P128" s="239">
        <f t="shared" si="17"/>
        <v>299.7362942401092</v>
      </c>
      <c r="Q128"/>
      <c r="R128"/>
      <c r="S128"/>
      <c r="T128"/>
      <c r="U128"/>
      <c r="AA128"/>
      <c r="AC128"/>
      <c r="AD128"/>
      <c r="AE128"/>
      <c r="AF128"/>
      <c r="AG128"/>
      <c r="AH128"/>
      <c r="AI128"/>
      <c r="AJ128"/>
      <c r="AK128"/>
      <c r="AL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 s="1" customFormat="1" x14ac:dyDescent="0.25">
      <c r="A129"/>
      <c r="B129" s="181">
        <v>8.6805555555555566E-2</v>
      </c>
      <c r="C129" s="61"/>
      <c r="D129" s="349"/>
      <c r="E129" s="349"/>
      <c r="F129" s="63"/>
      <c r="G129" s="356">
        <f t="shared" si="9"/>
        <v>0</v>
      </c>
      <c r="H129" s="350">
        <f t="shared" si="10"/>
        <v>0</v>
      </c>
      <c r="I129" s="235">
        <f t="shared" si="11"/>
        <v>0</v>
      </c>
      <c r="J129" s="193">
        <f t="shared" si="12"/>
        <v>0</v>
      </c>
      <c r="K129" s="489">
        <f>'Gasto Energético'!GN129</f>
        <v>480</v>
      </c>
      <c r="L129" s="495">
        <f t="shared" si="13"/>
        <v>0</v>
      </c>
      <c r="M129" s="356">
        <f t="shared" si="14"/>
        <v>480</v>
      </c>
      <c r="N129" s="359">
        <f t="shared" si="15"/>
        <v>8</v>
      </c>
      <c r="O129">
        <f t="shared" si="16"/>
        <v>504</v>
      </c>
      <c r="P129" s="239">
        <f t="shared" si="17"/>
        <v>299.7362942401092</v>
      </c>
      <c r="Q129"/>
      <c r="R129"/>
      <c r="S129"/>
      <c r="T129"/>
      <c r="U129"/>
      <c r="AA129"/>
      <c r="AC129"/>
      <c r="AD129"/>
      <c r="AE129"/>
      <c r="AF129"/>
      <c r="AG129"/>
      <c r="AH129"/>
      <c r="AI129"/>
      <c r="AJ129"/>
      <c r="AK129"/>
      <c r="AL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 s="1" customFormat="1" x14ac:dyDescent="0.25">
      <c r="A130"/>
      <c r="B130" s="181">
        <v>8.7500000000000008E-2</v>
      </c>
      <c r="C130" s="61"/>
      <c r="D130" s="349"/>
      <c r="E130" s="349"/>
      <c r="F130" s="63"/>
      <c r="G130" s="356">
        <f t="shared" si="9"/>
        <v>0</v>
      </c>
      <c r="H130" s="350">
        <f t="shared" si="10"/>
        <v>0</v>
      </c>
      <c r="I130" s="235">
        <f t="shared" si="11"/>
        <v>0</v>
      </c>
      <c r="J130" s="193">
        <f t="shared" si="12"/>
        <v>0</v>
      </c>
      <c r="K130" s="489">
        <f>'Gasto Energético'!GN130</f>
        <v>480</v>
      </c>
      <c r="L130" s="495">
        <f t="shared" si="13"/>
        <v>0</v>
      </c>
      <c r="M130" s="356">
        <f t="shared" si="14"/>
        <v>480</v>
      </c>
      <c r="N130" s="359">
        <f t="shared" si="15"/>
        <v>8</v>
      </c>
      <c r="O130">
        <f t="shared" si="16"/>
        <v>504</v>
      </c>
      <c r="P130" s="239">
        <f t="shared" si="17"/>
        <v>299.7362942401092</v>
      </c>
      <c r="Q130"/>
      <c r="R130"/>
      <c r="S130"/>
      <c r="T130"/>
      <c r="U130"/>
      <c r="AA130"/>
      <c r="AC130"/>
      <c r="AD130"/>
      <c r="AE130"/>
      <c r="AF130"/>
      <c r="AG130"/>
      <c r="AH130"/>
      <c r="AI130"/>
      <c r="AJ130"/>
      <c r="AK130"/>
      <c r="AL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 s="1" customFormat="1" x14ac:dyDescent="0.25">
      <c r="A131"/>
      <c r="B131" s="181">
        <v>8.819444444444445E-2</v>
      </c>
      <c r="C131" s="61"/>
      <c r="D131" s="349"/>
      <c r="E131" s="349"/>
      <c r="F131" s="63"/>
      <c r="G131" s="356">
        <f t="shared" si="9"/>
        <v>0</v>
      </c>
      <c r="H131" s="350">
        <f t="shared" si="10"/>
        <v>0</v>
      </c>
      <c r="I131" s="235">
        <f t="shared" si="11"/>
        <v>0</v>
      </c>
      <c r="J131" s="193">
        <f t="shared" si="12"/>
        <v>0</v>
      </c>
      <c r="K131" s="489">
        <f>'Gasto Energético'!GN131</f>
        <v>480</v>
      </c>
      <c r="L131" s="495">
        <f t="shared" si="13"/>
        <v>0</v>
      </c>
      <c r="M131" s="356">
        <f t="shared" si="14"/>
        <v>480</v>
      </c>
      <c r="N131" s="359">
        <f t="shared" si="15"/>
        <v>8</v>
      </c>
      <c r="O131">
        <f t="shared" si="16"/>
        <v>504</v>
      </c>
      <c r="P131" s="239">
        <f t="shared" si="17"/>
        <v>299.7362942401092</v>
      </c>
      <c r="Q131"/>
      <c r="R131"/>
      <c r="S131"/>
      <c r="T131"/>
      <c r="U131"/>
      <c r="AA131"/>
      <c r="AC131"/>
      <c r="AD131"/>
      <c r="AE131"/>
      <c r="AF131"/>
      <c r="AG131"/>
      <c r="AH131"/>
      <c r="AI131"/>
      <c r="AJ131"/>
      <c r="AK131"/>
      <c r="AL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 s="1" customFormat="1" x14ac:dyDescent="0.25">
      <c r="A132"/>
      <c r="B132" s="181">
        <v>8.8888888888888892E-2</v>
      </c>
      <c r="C132" s="61"/>
      <c r="D132" s="349"/>
      <c r="E132" s="349"/>
      <c r="F132" s="63"/>
      <c r="G132" s="356">
        <f t="shared" si="9"/>
        <v>0</v>
      </c>
      <c r="H132" s="350">
        <f t="shared" si="10"/>
        <v>0</v>
      </c>
      <c r="I132" s="235">
        <f t="shared" si="11"/>
        <v>0</v>
      </c>
      <c r="J132" s="193">
        <f t="shared" si="12"/>
        <v>0</v>
      </c>
      <c r="K132" s="489">
        <f>'Gasto Energético'!GN132</f>
        <v>480</v>
      </c>
      <c r="L132" s="495">
        <f t="shared" si="13"/>
        <v>0</v>
      </c>
      <c r="M132" s="356">
        <f t="shared" si="14"/>
        <v>480</v>
      </c>
      <c r="N132" s="359">
        <f t="shared" si="15"/>
        <v>8</v>
      </c>
      <c r="O132">
        <f t="shared" si="16"/>
        <v>504</v>
      </c>
      <c r="P132" s="239">
        <f t="shared" si="17"/>
        <v>299.7362942401092</v>
      </c>
      <c r="Q132"/>
      <c r="R132"/>
      <c r="S132"/>
      <c r="T132"/>
      <c r="U132"/>
      <c r="AA132"/>
      <c r="AC132"/>
      <c r="AD132"/>
      <c r="AE132"/>
      <c r="AF132"/>
      <c r="AG132"/>
      <c r="AH132"/>
      <c r="AI132"/>
      <c r="AJ132"/>
      <c r="AK132"/>
      <c r="AL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 s="1" customFormat="1" x14ac:dyDescent="0.25">
      <c r="A133"/>
      <c r="B133" s="181">
        <v>8.9583333333333334E-2</v>
      </c>
      <c r="C133" s="61"/>
      <c r="D133" s="349"/>
      <c r="E133" s="349"/>
      <c r="F133" s="63"/>
      <c r="G133" s="356">
        <f t="shared" ref="G133:G196" si="18">IF(SUM(C133,E133)=0,0,SUM(C133,E133))</f>
        <v>0</v>
      </c>
      <c r="H133" s="350">
        <f t="shared" ref="H133:H196" si="19">IF(SUM(D133,F133)=0,0,SUM(D133,F133))</f>
        <v>0</v>
      </c>
      <c r="I133" s="235">
        <f t="shared" ref="I133:I196" si="20">IF(G133="","",G133*(1/60))</f>
        <v>0</v>
      </c>
      <c r="J133" s="193">
        <f t="shared" ref="J133:J196" si="21">IF(H133="","",H133*(1/60))</f>
        <v>0</v>
      </c>
      <c r="K133" s="489">
        <f>'Gasto Energético'!GN133</f>
        <v>480</v>
      </c>
      <c r="L133" s="495">
        <f t="shared" ref="L133:L196" si="22">SUM(G133:H133)</f>
        <v>0</v>
      </c>
      <c r="M133" s="356">
        <f t="shared" ref="M133:M196" si="23">K133+L133</f>
        <v>480</v>
      </c>
      <c r="N133" s="359">
        <f t="shared" ref="N133:N196" si="24">M133/60</f>
        <v>8</v>
      </c>
      <c r="O133">
        <f t="shared" ref="O133:O196" si="25">1.05*MAX($M$4:$M$1444)</f>
        <v>504</v>
      </c>
      <c r="P133" s="239">
        <f t="shared" ref="P133:P196" si="26">SUM($N$4:$N$1444)/(COUNT($N$4:$N$1444)/60)</f>
        <v>299.7362942401092</v>
      </c>
      <c r="Q133"/>
      <c r="R133"/>
      <c r="S133"/>
      <c r="T133"/>
      <c r="U133"/>
      <c r="AA133"/>
      <c r="AC133"/>
      <c r="AD133"/>
      <c r="AE133"/>
      <c r="AF133"/>
      <c r="AG133"/>
      <c r="AH133"/>
      <c r="AI133"/>
      <c r="AJ133"/>
      <c r="AK133"/>
      <c r="AL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 s="1" customFormat="1" x14ac:dyDescent="0.25">
      <c r="A134"/>
      <c r="B134" s="181">
        <v>9.0277777777777776E-2</v>
      </c>
      <c r="C134" s="61"/>
      <c r="D134" s="349"/>
      <c r="E134" s="349"/>
      <c r="F134" s="63"/>
      <c r="G134" s="356">
        <f t="shared" si="18"/>
        <v>0</v>
      </c>
      <c r="H134" s="350">
        <f t="shared" si="19"/>
        <v>0</v>
      </c>
      <c r="I134" s="235">
        <f t="shared" si="20"/>
        <v>0</v>
      </c>
      <c r="J134" s="193">
        <f t="shared" si="21"/>
        <v>0</v>
      </c>
      <c r="K134" s="489">
        <f>'Gasto Energético'!GN134</f>
        <v>480</v>
      </c>
      <c r="L134" s="495">
        <f t="shared" si="22"/>
        <v>0</v>
      </c>
      <c r="M134" s="356">
        <f t="shared" si="23"/>
        <v>480</v>
      </c>
      <c r="N134" s="359">
        <f t="shared" si="24"/>
        <v>8</v>
      </c>
      <c r="O134">
        <f t="shared" si="25"/>
        <v>504</v>
      </c>
      <c r="P134" s="239">
        <f t="shared" si="26"/>
        <v>299.7362942401092</v>
      </c>
      <c r="Q134"/>
      <c r="R134"/>
      <c r="S134"/>
      <c r="T134"/>
      <c r="U134"/>
      <c r="AA134"/>
      <c r="AC134"/>
      <c r="AD134"/>
      <c r="AE134"/>
      <c r="AF134"/>
      <c r="AG134"/>
      <c r="AH134"/>
      <c r="AI134"/>
      <c r="AJ134"/>
      <c r="AK134"/>
      <c r="AL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 s="1" customFormat="1" x14ac:dyDescent="0.25">
      <c r="A135"/>
      <c r="B135" s="181">
        <v>9.0972222222222218E-2</v>
      </c>
      <c r="C135" s="61"/>
      <c r="D135" s="349"/>
      <c r="E135" s="349"/>
      <c r="F135" s="63"/>
      <c r="G135" s="356">
        <f t="shared" si="18"/>
        <v>0</v>
      </c>
      <c r="H135" s="350">
        <f t="shared" si="19"/>
        <v>0</v>
      </c>
      <c r="I135" s="235">
        <f t="shared" si="20"/>
        <v>0</v>
      </c>
      <c r="J135" s="193">
        <f t="shared" si="21"/>
        <v>0</v>
      </c>
      <c r="K135" s="489">
        <f>'Gasto Energético'!GN135</f>
        <v>480</v>
      </c>
      <c r="L135" s="495">
        <f t="shared" si="22"/>
        <v>0</v>
      </c>
      <c r="M135" s="356">
        <f t="shared" si="23"/>
        <v>480</v>
      </c>
      <c r="N135" s="359">
        <f t="shared" si="24"/>
        <v>8</v>
      </c>
      <c r="O135">
        <f t="shared" si="25"/>
        <v>504</v>
      </c>
      <c r="P135" s="239">
        <f t="shared" si="26"/>
        <v>299.7362942401092</v>
      </c>
      <c r="Q135"/>
      <c r="R135"/>
      <c r="S135"/>
      <c r="T135"/>
      <c r="U135"/>
      <c r="AA135"/>
      <c r="AC135"/>
      <c r="AD135"/>
      <c r="AE135"/>
      <c r="AF135"/>
      <c r="AG135"/>
      <c r="AH135"/>
      <c r="AI135"/>
      <c r="AJ135"/>
      <c r="AK135"/>
      <c r="AL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 s="1" customFormat="1" x14ac:dyDescent="0.25">
      <c r="A136"/>
      <c r="B136" s="181">
        <v>9.1666666666666674E-2</v>
      </c>
      <c r="C136" s="61"/>
      <c r="D136" s="349"/>
      <c r="E136" s="349"/>
      <c r="F136" s="63"/>
      <c r="G136" s="356">
        <f t="shared" si="18"/>
        <v>0</v>
      </c>
      <c r="H136" s="350">
        <f t="shared" si="19"/>
        <v>0</v>
      </c>
      <c r="I136" s="235">
        <f t="shared" si="20"/>
        <v>0</v>
      </c>
      <c r="J136" s="193">
        <f t="shared" si="21"/>
        <v>0</v>
      </c>
      <c r="K136" s="489">
        <f>'Gasto Energético'!GN136</f>
        <v>480</v>
      </c>
      <c r="L136" s="495">
        <f t="shared" si="22"/>
        <v>0</v>
      </c>
      <c r="M136" s="356">
        <f t="shared" si="23"/>
        <v>480</v>
      </c>
      <c r="N136" s="359">
        <f t="shared" si="24"/>
        <v>8</v>
      </c>
      <c r="O136">
        <f t="shared" si="25"/>
        <v>504</v>
      </c>
      <c r="P136" s="239">
        <f t="shared" si="26"/>
        <v>299.7362942401092</v>
      </c>
      <c r="Q136"/>
      <c r="R136"/>
      <c r="S136"/>
      <c r="T136"/>
      <c r="U136"/>
      <c r="AA136"/>
      <c r="AC136"/>
      <c r="AD136"/>
      <c r="AE136"/>
      <c r="AF136"/>
      <c r="AG136"/>
      <c r="AH136"/>
      <c r="AI136"/>
      <c r="AJ136"/>
      <c r="AK136"/>
      <c r="AL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 s="1" customFormat="1" x14ac:dyDescent="0.25">
      <c r="A137"/>
      <c r="B137" s="181">
        <v>9.2361111111111116E-2</v>
      </c>
      <c r="C137" s="61"/>
      <c r="D137" s="349"/>
      <c r="E137" s="349"/>
      <c r="F137" s="63"/>
      <c r="G137" s="356">
        <f t="shared" si="18"/>
        <v>0</v>
      </c>
      <c r="H137" s="350">
        <f t="shared" si="19"/>
        <v>0</v>
      </c>
      <c r="I137" s="235">
        <f t="shared" si="20"/>
        <v>0</v>
      </c>
      <c r="J137" s="193">
        <f t="shared" si="21"/>
        <v>0</v>
      </c>
      <c r="K137" s="489">
        <f>'Gasto Energético'!GN137</f>
        <v>480</v>
      </c>
      <c r="L137" s="495">
        <f t="shared" si="22"/>
        <v>0</v>
      </c>
      <c r="M137" s="356">
        <f t="shared" si="23"/>
        <v>480</v>
      </c>
      <c r="N137" s="359">
        <f t="shared" si="24"/>
        <v>8</v>
      </c>
      <c r="O137">
        <f t="shared" si="25"/>
        <v>504</v>
      </c>
      <c r="P137" s="239">
        <f t="shared" si="26"/>
        <v>299.7362942401092</v>
      </c>
      <c r="Q137"/>
      <c r="R137"/>
      <c r="S137"/>
      <c r="T137"/>
      <c r="U137"/>
      <c r="AA137"/>
      <c r="AC137"/>
      <c r="AD137"/>
      <c r="AE137"/>
      <c r="AF137"/>
      <c r="AG137"/>
      <c r="AH137"/>
      <c r="AI137"/>
      <c r="AJ137"/>
      <c r="AK137"/>
      <c r="AL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 s="1" customFormat="1" x14ac:dyDescent="0.25">
      <c r="A138"/>
      <c r="B138" s="181">
        <v>9.3055555555555558E-2</v>
      </c>
      <c r="C138" s="61"/>
      <c r="D138" s="349"/>
      <c r="E138" s="349"/>
      <c r="F138" s="63"/>
      <c r="G138" s="356">
        <f t="shared" si="18"/>
        <v>0</v>
      </c>
      <c r="H138" s="350">
        <f t="shared" si="19"/>
        <v>0</v>
      </c>
      <c r="I138" s="235">
        <f t="shared" si="20"/>
        <v>0</v>
      </c>
      <c r="J138" s="193">
        <f t="shared" si="21"/>
        <v>0</v>
      </c>
      <c r="K138" s="489">
        <f>'Gasto Energético'!GN138</f>
        <v>480</v>
      </c>
      <c r="L138" s="495">
        <f t="shared" si="22"/>
        <v>0</v>
      </c>
      <c r="M138" s="356">
        <f t="shared" si="23"/>
        <v>480</v>
      </c>
      <c r="N138" s="359">
        <f t="shared" si="24"/>
        <v>8</v>
      </c>
      <c r="O138">
        <f t="shared" si="25"/>
        <v>504</v>
      </c>
      <c r="P138" s="239">
        <f t="shared" si="26"/>
        <v>299.7362942401092</v>
      </c>
      <c r="Q138"/>
      <c r="R138"/>
      <c r="S138"/>
      <c r="T138"/>
      <c r="U138"/>
      <c r="AA138"/>
      <c r="AC138"/>
      <c r="AD138"/>
      <c r="AE138"/>
      <c r="AF138"/>
      <c r="AG138"/>
      <c r="AH138"/>
      <c r="AI138"/>
      <c r="AJ138"/>
      <c r="AK138"/>
      <c r="AL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 s="1" customFormat="1" x14ac:dyDescent="0.25">
      <c r="A139"/>
      <c r="B139" s="181">
        <v>9.375E-2</v>
      </c>
      <c r="C139" s="61"/>
      <c r="D139" s="349"/>
      <c r="E139" s="349"/>
      <c r="F139" s="63"/>
      <c r="G139" s="356">
        <f t="shared" si="18"/>
        <v>0</v>
      </c>
      <c r="H139" s="350">
        <f t="shared" si="19"/>
        <v>0</v>
      </c>
      <c r="I139" s="235">
        <f t="shared" si="20"/>
        <v>0</v>
      </c>
      <c r="J139" s="193">
        <f t="shared" si="21"/>
        <v>0</v>
      </c>
      <c r="K139" s="489">
        <f>'Gasto Energético'!GN139</f>
        <v>480</v>
      </c>
      <c r="L139" s="495">
        <f t="shared" si="22"/>
        <v>0</v>
      </c>
      <c r="M139" s="356">
        <f t="shared" si="23"/>
        <v>480</v>
      </c>
      <c r="N139" s="359">
        <f t="shared" si="24"/>
        <v>8</v>
      </c>
      <c r="O139">
        <f t="shared" si="25"/>
        <v>504</v>
      </c>
      <c r="P139" s="239">
        <f t="shared" si="26"/>
        <v>299.7362942401092</v>
      </c>
      <c r="Q139"/>
      <c r="R139"/>
      <c r="S139"/>
      <c r="T139"/>
      <c r="U139"/>
      <c r="AA139"/>
      <c r="AC139"/>
      <c r="AD139"/>
      <c r="AE139"/>
      <c r="AF139"/>
      <c r="AG139"/>
      <c r="AH139"/>
      <c r="AI139"/>
      <c r="AJ139"/>
      <c r="AK139"/>
      <c r="AL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 s="1" customFormat="1" x14ac:dyDescent="0.25">
      <c r="A140"/>
      <c r="B140" s="181">
        <v>9.4444444444444442E-2</v>
      </c>
      <c r="C140" s="61"/>
      <c r="D140" s="349"/>
      <c r="E140" s="349"/>
      <c r="F140" s="63"/>
      <c r="G140" s="356">
        <f t="shared" si="18"/>
        <v>0</v>
      </c>
      <c r="H140" s="350">
        <f t="shared" si="19"/>
        <v>0</v>
      </c>
      <c r="I140" s="235">
        <f t="shared" si="20"/>
        <v>0</v>
      </c>
      <c r="J140" s="193">
        <f t="shared" si="21"/>
        <v>0</v>
      </c>
      <c r="K140" s="489">
        <f>'Gasto Energético'!GN140</f>
        <v>480</v>
      </c>
      <c r="L140" s="495">
        <f t="shared" si="22"/>
        <v>0</v>
      </c>
      <c r="M140" s="356">
        <f t="shared" si="23"/>
        <v>480</v>
      </c>
      <c r="N140" s="359">
        <f t="shared" si="24"/>
        <v>8</v>
      </c>
      <c r="O140">
        <f t="shared" si="25"/>
        <v>504</v>
      </c>
      <c r="P140" s="239">
        <f t="shared" si="26"/>
        <v>299.7362942401092</v>
      </c>
      <c r="Q140"/>
      <c r="R140"/>
      <c r="S140"/>
      <c r="T140"/>
      <c r="U140"/>
      <c r="AA140"/>
      <c r="AC140"/>
      <c r="AD140"/>
      <c r="AE140"/>
      <c r="AF140"/>
      <c r="AG140"/>
      <c r="AH140"/>
      <c r="AI140"/>
      <c r="AJ140"/>
      <c r="AK140"/>
      <c r="AL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 s="1" customFormat="1" x14ac:dyDescent="0.25">
      <c r="A141"/>
      <c r="B141" s="181">
        <v>9.5138888888888884E-2</v>
      </c>
      <c r="C141" s="61"/>
      <c r="D141" s="349"/>
      <c r="E141" s="349"/>
      <c r="F141" s="63"/>
      <c r="G141" s="356">
        <f t="shared" si="18"/>
        <v>0</v>
      </c>
      <c r="H141" s="350">
        <f t="shared" si="19"/>
        <v>0</v>
      </c>
      <c r="I141" s="235">
        <f t="shared" si="20"/>
        <v>0</v>
      </c>
      <c r="J141" s="193">
        <f t="shared" si="21"/>
        <v>0</v>
      </c>
      <c r="K141" s="489">
        <f>'Gasto Energético'!GN141</f>
        <v>480</v>
      </c>
      <c r="L141" s="495">
        <f t="shared" si="22"/>
        <v>0</v>
      </c>
      <c r="M141" s="356">
        <f t="shared" si="23"/>
        <v>480</v>
      </c>
      <c r="N141" s="359">
        <f t="shared" si="24"/>
        <v>8</v>
      </c>
      <c r="O141">
        <f t="shared" si="25"/>
        <v>504</v>
      </c>
      <c r="P141" s="239">
        <f t="shared" si="26"/>
        <v>299.7362942401092</v>
      </c>
      <c r="Q141"/>
      <c r="R141"/>
      <c r="S141"/>
      <c r="T141"/>
      <c r="U141"/>
      <c r="AA141"/>
      <c r="AC141"/>
      <c r="AD141"/>
      <c r="AE141"/>
      <c r="AF141"/>
      <c r="AG141"/>
      <c r="AH141"/>
      <c r="AI141"/>
      <c r="AJ141"/>
      <c r="AK141"/>
      <c r="AL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 s="1" customFormat="1" x14ac:dyDescent="0.25">
      <c r="A142"/>
      <c r="B142" s="181">
        <v>9.5833333333333326E-2</v>
      </c>
      <c r="C142" s="61"/>
      <c r="D142" s="349"/>
      <c r="E142" s="349"/>
      <c r="F142" s="63"/>
      <c r="G142" s="356">
        <f t="shared" si="18"/>
        <v>0</v>
      </c>
      <c r="H142" s="350">
        <f t="shared" si="19"/>
        <v>0</v>
      </c>
      <c r="I142" s="235">
        <f t="shared" si="20"/>
        <v>0</v>
      </c>
      <c r="J142" s="193">
        <f t="shared" si="21"/>
        <v>0</v>
      </c>
      <c r="K142" s="489">
        <f>'Gasto Energético'!GN142</f>
        <v>480</v>
      </c>
      <c r="L142" s="495">
        <f t="shared" si="22"/>
        <v>0</v>
      </c>
      <c r="M142" s="356">
        <f t="shared" si="23"/>
        <v>480</v>
      </c>
      <c r="N142" s="359">
        <f t="shared" si="24"/>
        <v>8</v>
      </c>
      <c r="O142">
        <f t="shared" si="25"/>
        <v>504</v>
      </c>
      <c r="P142" s="239">
        <f t="shared" si="26"/>
        <v>299.7362942401092</v>
      </c>
      <c r="Q142"/>
      <c r="R142"/>
      <c r="S142"/>
      <c r="T142"/>
      <c r="U142"/>
      <c r="AA142"/>
      <c r="AC142"/>
      <c r="AD142"/>
      <c r="AE142"/>
      <c r="AF142"/>
      <c r="AG142"/>
      <c r="AH142"/>
      <c r="AI142"/>
      <c r="AJ142"/>
      <c r="AK142"/>
      <c r="AL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 s="1" customFormat="1" x14ac:dyDescent="0.25">
      <c r="A143"/>
      <c r="B143" s="181">
        <v>9.6527777777777768E-2</v>
      </c>
      <c r="C143" s="61"/>
      <c r="D143" s="349"/>
      <c r="E143" s="349"/>
      <c r="F143" s="63"/>
      <c r="G143" s="356">
        <f t="shared" si="18"/>
        <v>0</v>
      </c>
      <c r="H143" s="350">
        <f t="shared" si="19"/>
        <v>0</v>
      </c>
      <c r="I143" s="235">
        <f t="shared" si="20"/>
        <v>0</v>
      </c>
      <c r="J143" s="193">
        <f t="shared" si="21"/>
        <v>0</v>
      </c>
      <c r="K143" s="489">
        <f>'Gasto Energético'!GN143</f>
        <v>480</v>
      </c>
      <c r="L143" s="495">
        <f t="shared" si="22"/>
        <v>0</v>
      </c>
      <c r="M143" s="356">
        <f t="shared" si="23"/>
        <v>480</v>
      </c>
      <c r="N143" s="359">
        <f t="shared" si="24"/>
        <v>8</v>
      </c>
      <c r="O143">
        <f t="shared" si="25"/>
        <v>504</v>
      </c>
      <c r="P143" s="239">
        <f t="shared" si="26"/>
        <v>299.7362942401092</v>
      </c>
      <c r="Q143"/>
      <c r="R143"/>
      <c r="S143"/>
      <c r="T143"/>
      <c r="U143"/>
      <c r="AA143"/>
      <c r="AC143"/>
      <c r="AD143"/>
      <c r="AE143"/>
      <c r="AF143"/>
      <c r="AG143"/>
      <c r="AH143"/>
      <c r="AI143"/>
      <c r="AJ143"/>
      <c r="AK143"/>
      <c r="AL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 s="1" customFormat="1" x14ac:dyDescent="0.25">
      <c r="A144"/>
      <c r="B144" s="181">
        <v>9.7222222222222224E-2</v>
      </c>
      <c r="C144" s="61"/>
      <c r="D144" s="349"/>
      <c r="E144" s="349"/>
      <c r="F144" s="63"/>
      <c r="G144" s="356">
        <f t="shared" si="18"/>
        <v>0</v>
      </c>
      <c r="H144" s="350">
        <f t="shared" si="19"/>
        <v>0</v>
      </c>
      <c r="I144" s="235">
        <f t="shared" si="20"/>
        <v>0</v>
      </c>
      <c r="J144" s="193">
        <f t="shared" si="21"/>
        <v>0</v>
      </c>
      <c r="K144" s="489">
        <f>'Gasto Energético'!GN144</f>
        <v>480</v>
      </c>
      <c r="L144" s="495">
        <f t="shared" si="22"/>
        <v>0</v>
      </c>
      <c r="M144" s="356">
        <f t="shared" si="23"/>
        <v>480</v>
      </c>
      <c r="N144" s="359">
        <f t="shared" si="24"/>
        <v>8</v>
      </c>
      <c r="O144">
        <f t="shared" si="25"/>
        <v>504</v>
      </c>
      <c r="P144" s="239">
        <f t="shared" si="26"/>
        <v>299.7362942401092</v>
      </c>
      <c r="Q144"/>
      <c r="R144"/>
      <c r="S144"/>
      <c r="T144"/>
      <c r="U144"/>
      <c r="AA144"/>
      <c r="AC144"/>
      <c r="AD144"/>
      <c r="AE144"/>
      <c r="AF144"/>
      <c r="AG144"/>
      <c r="AH144"/>
      <c r="AI144"/>
      <c r="AJ144"/>
      <c r="AK144"/>
      <c r="AL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 s="1" customFormat="1" x14ac:dyDescent="0.25">
      <c r="A145"/>
      <c r="B145" s="181">
        <v>9.7916666666666666E-2</v>
      </c>
      <c r="C145" s="61"/>
      <c r="D145" s="349"/>
      <c r="E145" s="349"/>
      <c r="F145" s="63"/>
      <c r="G145" s="356">
        <f t="shared" si="18"/>
        <v>0</v>
      </c>
      <c r="H145" s="350">
        <f t="shared" si="19"/>
        <v>0</v>
      </c>
      <c r="I145" s="235">
        <f t="shared" si="20"/>
        <v>0</v>
      </c>
      <c r="J145" s="193">
        <f t="shared" si="21"/>
        <v>0</v>
      </c>
      <c r="K145" s="489">
        <f>'Gasto Energético'!GN145</f>
        <v>480</v>
      </c>
      <c r="L145" s="495">
        <f t="shared" si="22"/>
        <v>0</v>
      </c>
      <c r="M145" s="356">
        <f t="shared" si="23"/>
        <v>480</v>
      </c>
      <c r="N145" s="359">
        <f t="shared" si="24"/>
        <v>8</v>
      </c>
      <c r="O145">
        <f t="shared" si="25"/>
        <v>504</v>
      </c>
      <c r="P145" s="239">
        <f t="shared" si="26"/>
        <v>299.7362942401092</v>
      </c>
      <c r="Q145"/>
      <c r="R145"/>
      <c r="S145"/>
      <c r="T145"/>
      <c r="U145"/>
      <c r="AA145"/>
      <c r="AC145"/>
      <c r="AD145"/>
      <c r="AE145"/>
      <c r="AF145"/>
      <c r="AG145"/>
      <c r="AH145"/>
      <c r="AI145"/>
      <c r="AJ145"/>
      <c r="AK145"/>
      <c r="AL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 s="1" customFormat="1" x14ac:dyDescent="0.25">
      <c r="A146"/>
      <c r="B146" s="181">
        <v>9.8611111111111108E-2</v>
      </c>
      <c r="C146" s="61"/>
      <c r="D146" s="349"/>
      <c r="E146" s="349"/>
      <c r="F146" s="63"/>
      <c r="G146" s="356">
        <f t="shared" si="18"/>
        <v>0</v>
      </c>
      <c r="H146" s="350">
        <f t="shared" si="19"/>
        <v>0</v>
      </c>
      <c r="I146" s="235">
        <f t="shared" si="20"/>
        <v>0</v>
      </c>
      <c r="J146" s="193">
        <f t="shared" si="21"/>
        <v>0</v>
      </c>
      <c r="K146" s="489">
        <f>'Gasto Energético'!GN146</f>
        <v>480</v>
      </c>
      <c r="L146" s="495">
        <f t="shared" si="22"/>
        <v>0</v>
      </c>
      <c r="M146" s="356">
        <f t="shared" si="23"/>
        <v>480</v>
      </c>
      <c r="N146" s="359">
        <f t="shared" si="24"/>
        <v>8</v>
      </c>
      <c r="O146">
        <f t="shared" si="25"/>
        <v>504</v>
      </c>
      <c r="P146" s="239">
        <f t="shared" si="26"/>
        <v>299.7362942401092</v>
      </c>
      <c r="Q146"/>
      <c r="R146"/>
      <c r="S146"/>
      <c r="T146"/>
      <c r="U146"/>
      <c r="AA146"/>
      <c r="AC146"/>
      <c r="AD146"/>
      <c r="AE146"/>
      <c r="AF146"/>
      <c r="AG146"/>
      <c r="AH146"/>
      <c r="AI146"/>
      <c r="AJ146"/>
      <c r="AK146"/>
      <c r="AL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 s="1" customFormat="1" x14ac:dyDescent="0.25">
      <c r="A147"/>
      <c r="B147" s="181">
        <v>9.930555555555555E-2</v>
      </c>
      <c r="C147" s="61"/>
      <c r="D147" s="349"/>
      <c r="E147" s="349"/>
      <c r="F147" s="63"/>
      <c r="G147" s="356">
        <f t="shared" si="18"/>
        <v>0</v>
      </c>
      <c r="H147" s="350">
        <f t="shared" si="19"/>
        <v>0</v>
      </c>
      <c r="I147" s="235">
        <f t="shared" si="20"/>
        <v>0</v>
      </c>
      <c r="J147" s="193">
        <f t="shared" si="21"/>
        <v>0</v>
      </c>
      <c r="K147" s="489">
        <f>'Gasto Energético'!GN147</f>
        <v>480</v>
      </c>
      <c r="L147" s="495">
        <f t="shared" si="22"/>
        <v>0</v>
      </c>
      <c r="M147" s="356">
        <f t="shared" si="23"/>
        <v>480</v>
      </c>
      <c r="N147" s="359">
        <f t="shared" si="24"/>
        <v>8</v>
      </c>
      <c r="O147">
        <f t="shared" si="25"/>
        <v>504</v>
      </c>
      <c r="P147" s="239">
        <f t="shared" si="26"/>
        <v>299.7362942401092</v>
      </c>
      <c r="Q147"/>
      <c r="R147"/>
      <c r="S147"/>
      <c r="T147"/>
      <c r="U147"/>
      <c r="AA147"/>
      <c r="AC147"/>
      <c r="AD147"/>
      <c r="AE147"/>
      <c r="AF147"/>
      <c r="AG147"/>
      <c r="AH147"/>
      <c r="AI147"/>
      <c r="AJ147"/>
      <c r="AK147"/>
      <c r="AL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 s="1" customFormat="1" x14ac:dyDescent="0.25">
      <c r="A148"/>
      <c r="B148" s="181">
        <v>9.9999999999999992E-2</v>
      </c>
      <c r="C148" s="61"/>
      <c r="D148" s="349"/>
      <c r="E148" s="349"/>
      <c r="F148" s="63"/>
      <c r="G148" s="356">
        <f t="shared" si="18"/>
        <v>0</v>
      </c>
      <c r="H148" s="350">
        <f t="shared" si="19"/>
        <v>0</v>
      </c>
      <c r="I148" s="235">
        <f t="shared" si="20"/>
        <v>0</v>
      </c>
      <c r="J148" s="193">
        <f t="shared" si="21"/>
        <v>0</v>
      </c>
      <c r="K148" s="489">
        <f>'Gasto Energético'!GN148</f>
        <v>480</v>
      </c>
      <c r="L148" s="495">
        <f t="shared" si="22"/>
        <v>0</v>
      </c>
      <c r="M148" s="356">
        <f t="shared" si="23"/>
        <v>480</v>
      </c>
      <c r="N148" s="359">
        <f t="shared" si="24"/>
        <v>8</v>
      </c>
      <c r="O148">
        <f t="shared" si="25"/>
        <v>504</v>
      </c>
      <c r="P148" s="239">
        <f t="shared" si="26"/>
        <v>299.7362942401092</v>
      </c>
      <c r="Q148"/>
      <c r="R148"/>
      <c r="S148"/>
      <c r="T148"/>
      <c r="U148"/>
      <c r="AA148"/>
      <c r="AC148"/>
      <c r="AD148"/>
      <c r="AE148"/>
      <c r="AF148"/>
      <c r="AG148"/>
      <c r="AH148"/>
      <c r="AI148"/>
      <c r="AJ148"/>
      <c r="AK148"/>
      <c r="AL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 s="1" customFormat="1" x14ac:dyDescent="0.25">
      <c r="A149"/>
      <c r="B149" s="181">
        <v>0.10069444444444443</v>
      </c>
      <c r="C149" s="61"/>
      <c r="D149" s="349"/>
      <c r="E149" s="349"/>
      <c r="F149" s="63"/>
      <c r="G149" s="356">
        <f t="shared" si="18"/>
        <v>0</v>
      </c>
      <c r="H149" s="350">
        <f t="shared" si="19"/>
        <v>0</v>
      </c>
      <c r="I149" s="235">
        <f t="shared" si="20"/>
        <v>0</v>
      </c>
      <c r="J149" s="193">
        <f t="shared" si="21"/>
        <v>0</v>
      </c>
      <c r="K149" s="489">
        <f>'Gasto Energético'!GN149</f>
        <v>480</v>
      </c>
      <c r="L149" s="495">
        <f t="shared" si="22"/>
        <v>0</v>
      </c>
      <c r="M149" s="356">
        <f t="shared" si="23"/>
        <v>480</v>
      </c>
      <c r="N149" s="359">
        <f t="shared" si="24"/>
        <v>8</v>
      </c>
      <c r="O149">
        <f t="shared" si="25"/>
        <v>504</v>
      </c>
      <c r="P149" s="239">
        <f t="shared" si="26"/>
        <v>299.7362942401092</v>
      </c>
      <c r="Q149"/>
      <c r="R149"/>
      <c r="S149"/>
      <c r="T149"/>
      <c r="U149"/>
      <c r="AA149"/>
      <c r="AC149"/>
      <c r="AD149"/>
      <c r="AE149"/>
      <c r="AF149"/>
      <c r="AG149"/>
      <c r="AH149"/>
      <c r="AI149"/>
      <c r="AJ149"/>
      <c r="AK149"/>
      <c r="AL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 s="1" customFormat="1" x14ac:dyDescent="0.25">
      <c r="A150"/>
      <c r="B150" s="181">
        <v>0.1013888888888889</v>
      </c>
      <c r="C150" s="61"/>
      <c r="D150" s="349"/>
      <c r="E150" s="349"/>
      <c r="F150" s="63"/>
      <c r="G150" s="356">
        <f t="shared" si="18"/>
        <v>0</v>
      </c>
      <c r="H150" s="350">
        <f t="shared" si="19"/>
        <v>0</v>
      </c>
      <c r="I150" s="235">
        <f t="shared" si="20"/>
        <v>0</v>
      </c>
      <c r="J150" s="193">
        <f t="shared" si="21"/>
        <v>0</v>
      </c>
      <c r="K150" s="489">
        <f>'Gasto Energético'!GN150</f>
        <v>480</v>
      </c>
      <c r="L150" s="495">
        <f t="shared" si="22"/>
        <v>0</v>
      </c>
      <c r="M150" s="356">
        <f t="shared" si="23"/>
        <v>480</v>
      </c>
      <c r="N150" s="359">
        <f t="shared" si="24"/>
        <v>8</v>
      </c>
      <c r="O150">
        <f t="shared" si="25"/>
        <v>504</v>
      </c>
      <c r="P150" s="239">
        <f t="shared" si="26"/>
        <v>299.7362942401092</v>
      </c>
      <c r="Q150"/>
      <c r="R150"/>
      <c r="S150"/>
      <c r="T150"/>
      <c r="U150"/>
      <c r="AA150"/>
      <c r="AC150"/>
      <c r="AD150"/>
      <c r="AE150"/>
      <c r="AF150"/>
      <c r="AG150"/>
      <c r="AH150"/>
      <c r="AI150"/>
      <c r="AJ150"/>
      <c r="AK150"/>
      <c r="AL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 s="1" customFormat="1" x14ac:dyDescent="0.25">
      <c r="A151"/>
      <c r="B151" s="181">
        <v>0.10208333333333335</v>
      </c>
      <c r="C151" s="61"/>
      <c r="D151" s="349"/>
      <c r="E151" s="349"/>
      <c r="F151" s="63"/>
      <c r="G151" s="356">
        <f t="shared" si="18"/>
        <v>0</v>
      </c>
      <c r="H151" s="350">
        <f t="shared" si="19"/>
        <v>0</v>
      </c>
      <c r="I151" s="235">
        <f t="shared" si="20"/>
        <v>0</v>
      </c>
      <c r="J151" s="193">
        <f t="shared" si="21"/>
        <v>0</v>
      </c>
      <c r="K151" s="489">
        <f>'Gasto Energético'!GN151</f>
        <v>480</v>
      </c>
      <c r="L151" s="495">
        <f t="shared" si="22"/>
        <v>0</v>
      </c>
      <c r="M151" s="356">
        <f t="shared" si="23"/>
        <v>480</v>
      </c>
      <c r="N151" s="359">
        <f t="shared" si="24"/>
        <v>8</v>
      </c>
      <c r="O151">
        <f t="shared" si="25"/>
        <v>504</v>
      </c>
      <c r="P151" s="239">
        <f t="shared" si="26"/>
        <v>299.7362942401092</v>
      </c>
      <c r="Q151"/>
      <c r="R151"/>
      <c r="S151"/>
      <c r="T151"/>
      <c r="U151"/>
      <c r="AA151"/>
      <c r="AC151"/>
      <c r="AD151"/>
      <c r="AE151"/>
      <c r="AF151"/>
      <c r="AG151"/>
      <c r="AH151"/>
      <c r="AI151"/>
      <c r="AJ151"/>
      <c r="AK151"/>
      <c r="AL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 s="1" customFormat="1" x14ac:dyDescent="0.25">
      <c r="A152"/>
      <c r="B152" s="181">
        <v>0.10277777777777779</v>
      </c>
      <c r="C152" s="61"/>
      <c r="D152" s="349"/>
      <c r="E152" s="349"/>
      <c r="F152" s="63"/>
      <c r="G152" s="356">
        <f t="shared" si="18"/>
        <v>0</v>
      </c>
      <c r="H152" s="350">
        <f t="shared" si="19"/>
        <v>0</v>
      </c>
      <c r="I152" s="235">
        <f t="shared" si="20"/>
        <v>0</v>
      </c>
      <c r="J152" s="193">
        <f t="shared" si="21"/>
        <v>0</v>
      </c>
      <c r="K152" s="489">
        <f>'Gasto Energético'!GN152</f>
        <v>480</v>
      </c>
      <c r="L152" s="495">
        <f t="shared" si="22"/>
        <v>0</v>
      </c>
      <c r="M152" s="356">
        <f t="shared" si="23"/>
        <v>480</v>
      </c>
      <c r="N152" s="359">
        <f t="shared" si="24"/>
        <v>8</v>
      </c>
      <c r="O152">
        <f t="shared" si="25"/>
        <v>504</v>
      </c>
      <c r="P152" s="239">
        <f t="shared" si="26"/>
        <v>299.7362942401092</v>
      </c>
      <c r="Q152"/>
      <c r="R152"/>
      <c r="S152"/>
      <c r="T152"/>
      <c r="U152"/>
      <c r="AA152"/>
      <c r="AC152"/>
      <c r="AD152"/>
      <c r="AE152"/>
      <c r="AF152"/>
      <c r="AG152"/>
      <c r="AH152"/>
      <c r="AI152"/>
      <c r="AJ152"/>
      <c r="AK152"/>
      <c r="AL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 s="1" customFormat="1" x14ac:dyDescent="0.25">
      <c r="A153"/>
      <c r="B153" s="181">
        <v>0.10347222222222223</v>
      </c>
      <c r="C153" s="61"/>
      <c r="D153" s="349"/>
      <c r="E153" s="349"/>
      <c r="F153" s="63"/>
      <c r="G153" s="356">
        <f t="shared" si="18"/>
        <v>0</v>
      </c>
      <c r="H153" s="350">
        <f t="shared" si="19"/>
        <v>0</v>
      </c>
      <c r="I153" s="235">
        <f t="shared" si="20"/>
        <v>0</v>
      </c>
      <c r="J153" s="193">
        <f t="shared" si="21"/>
        <v>0</v>
      </c>
      <c r="K153" s="489">
        <f>'Gasto Energético'!GN153</f>
        <v>480</v>
      </c>
      <c r="L153" s="495">
        <f t="shared" si="22"/>
        <v>0</v>
      </c>
      <c r="M153" s="356">
        <f t="shared" si="23"/>
        <v>480</v>
      </c>
      <c r="N153" s="359">
        <f t="shared" si="24"/>
        <v>8</v>
      </c>
      <c r="O153">
        <f t="shared" si="25"/>
        <v>504</v>
      </c>
      <c r="P153" s="239">
        <f t="shared" si="26"/>
        <v>299.7362942401092</v>
      </c>
      <c r="Q153"/>
      <c r="R153"/>
      <c r="S153"/>
      <c r="T153"/>
      <c r="U153"/>
      <c r="AA153"/>
      <c r="AC153"/>
      <c r="AD153"/>
      <c r="AE153"/>
      <c r="AF153"/>
      <c r="AG153"/>
      <c r="AH153"/>
      <c r="AI153"/>
      <c r="AJ153"/>
      <c r="AK153"/>
      <c r="AL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 s="1" customFormat="1" x14ac:dyDescent="0.25">
      <c r="A154"/>
      <c r="B154" s="181">
        <v>0.10416666666666667</v>
      </c>
      <c r="C154" s="61"/>
      <c r="D154" s="349"/>
      <c r="E154" s="349"/>
      <c r="F154" s="63"/>
      <c r="G154" s="356">
        <f t="shared" si="18"/>
        <v>0</v>
      </c>
      <c r="H154" s="350">
        <f t="shared" si="19"/>
        <v>0</v>
      </c>
      <c r="I154" s="235">
        <f t="shared" si="20"/>
        <v>0</v>
      </c>
      <c r="J154" s="193">
        <f t="shared" si="21"/>
        <v>0</v>
      </c>
      <c r="K154" s="489">
        <f>'Gasto Energético'!GN154</f>
        <v>480</v>
      </c>
      <c r="L154" s="495">
        <f t="shared" si="22"/>
        <v>0</v>
      </c>
      <c r="M154" s="356">
        <f t="shared" si="23"/>
        <v>480</v>
      </c>
      <c r="N154" s="359">
        <f t="shared" si="24"/>
        <v>8</v>
      </c>
      <c r="O154">
        <f t="shared" si="25"/>
        <v>504</v>
      </c>
      <c r="P154" s="239">
        <f t="shared" si="26"/>
        <v>299.7362942401092</v>
      </c>
      <c r="Q154"/>
      <c r="R154"/>
      <c r="S154"/>
      <c r="T154"/>
      <c r="U154"/>
      <c r="AA154"/>
      <c r="AC154"/>
      <c r="AD154"/>
      <c r="AE154"/>
      <c r="AF154"/>
      <c r="AG154"/>
      <c r="AH154"/>
      <c r="AI154"/>
      <c r="AJ154"/>
      <c r="AK154"/>
      <c r="AL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 s="1" customFormat="1" x14ac:dyDescent="0.25">
      <c r="A155"/>
      <c r="B155" s="181">
        <v>0.10486111111111111</v>
      </c>
      <c r="C155" s="61"/>
      <c r="D155" s="349"/>
      <c r="E155" s="349"/>
      <c r="F155" s="63"/>
      <c r="G155" s="356">
        <f t="shared" si="18"/>
        <v>0</v>
      </c>
      <c r="H155" s="350">
        <f t="shared" si="19"/>
        <v>0</v>
      </c>
      <c r="I155" s="235">
        <f t="shared" si="20"/>
        <v>0</v>
      </c>
      <c r="J155" s="193">
        <f t="shared" si="21"/>
        <v>0</v>
      </c>
      <c r="K155" s="489">
        <f>'Gasto Energético'!GN155</f>
        <v>480</v>
      </c>
      <c r="L155" s="495">
        <f t="shared" si="22"/>
        <v>0</v>
      </c>
      <c r="M155" s="356">
        <f t="shared" si="23"/>
        <v>480</v>
      </c>
      <c r="N155" s="359">
        <f t="shared" si="24"/>
        <v>8</v>
      </c>
      <c r="O155">
        <f t="shared" si="25"/>
        <v>504</v>
      </c>
      <c r="P155" s="239">
        <f t="shared" si="26"/>
        <v>299.7362942401092</v>
      </c>
      <c r="Q155"/>
      <c r="R155"/>
      <c r="S155"/>
      <c r="T155"/>
      <c r="U155"/>
      <c r="AA155"/>
      <c r="AC155"/>
      <c r="AD155"/>
      <c r="AE155"/>
      <c r="AF155"/>
      <c r="AG155"/>
      <c r="AH155"/>
      <c r="AI155"/>
      <c r="AJ155"/>
      <c r="AK155"/>
      <c r="AL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 s="1" customFormat="1" x14ac:dyDescent="0.25">
      <c r="A156"/>
      <c r="B156" s="181">
        <v>0.10555555555555556</v>
      </c>
      <c r="C156" s="61"/>
      <c r="D156" s="349"/>
      <c r="E156" s="349"/>
      <c r="F156" s="63"/>
      <c r="G156" s="356">
        <f t="shared" si="18"/>
        <v>0</v>
      </c>
      <c r="H156" s="350">
        <f t="shared" si="19"/>
        <v>0</v>
      </c>
      <c r="I156" s="235">
        <f t="shared" si="20"/>
        <v>0</v>
      </c>
      <c r="J156" s="193">
        <f t="shared" si="21"/>
        <v>0</v>
      </c>
      <c r="K156" s="489">
        <f>'Gasto Energético'!GN156</f>
        <v>480</v>
      </c>
      <c r="L156" s="495">
        <f t="shared" si="22"/>
        <v>0</v>
      </c>
      <c r="M156" s="356">
        <f t="shared" si="23"/>
        <v>480</v>
      </c>
      <c r="N156" s="359">
        <f t="shared" si="24"/>
        <v>8</v>
      </c>
      <c r="O156">
        <f t="shared" si="25"/>
        <v>504</v>
      </c>
      <c r="P156" s="239">
        <f t="shared" si="26"/>
        <v>299.7362942401092</v>
      </c>
      <c r="Q156"/>
      <c r="R156"/>
      <c r="S156"/>
      <c r="T156"/>
      <c r="U156"/>
      <c r="AA156"/>
      <c r="AC156"/>
      <c r="AD156"/>
      <c r="AE156"/>
      <c r="AF156"/>
      <c r="AG156"/>
      <c r="AH156"/>
      <c r="AI156"/>
      <c r="AJ156"/>
      <c r="AK156"/>
      <c r="AL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 s="1" customFormat="1" x14ac:dyDescent="0.25">
      <c r="A157"/>
      <c r="B157" s="181">
        <v>0.10625</v>
      </c>
      <c r="C157" s="61"/>
      <c r="D157" s="349"/>
      <c r="E157" s="349"/>
      <c r="F157" s="63"/>
      <c r="G157" s="356">
        <f t="shared" si="18"/>
        <v>0</v>
      </c>
      <c r="H157" s="350">
        <f t="shared" si="19"/>
        <v>0</v>
      </c>
      <c r="I157" s="235">
        <f t="shared" si="20"/>
        <v>0</v>
      </c>
      <c r="J157" s="193">
        <f t="shared" si="21"/>
        <v>0</v>
      </c>
      <c r="K157" s="489">
        <f>'Gasto Energético'!GN157</f>
        <v>480</v>
      </c>
      <c r="L157" s="495">
        <f t="shared" si="22"/>
        <v>0</v>
      </c>
      <c r="M157" s="356">
        <f t="shared" si="23"/>
        <v>480</v>
      </c>
      <c r="N157" s="359">
        <f t="shared" si="24"/>
        <v>8</v>
      </c>
      <c r="O157">
        <f t="shared" si="25"/>
        <v>504</v>
      </c>
      <c r="P157" s="239">
        <f t="shared" si="26"/>
        <v>299.7362942401092</v>
      </c>
      <c r="Q157"/>
      <c r="R157"/>
      <c r="S157"/>
      <c r="T157"/>
      <c r="U157"/>
      <c r="AA157"/>
      <c r="AC157"/>
      <c r="AD157"/>
      <c r="AE157"/>
      <c r="AF157"/>
      <c r="AG157"/>
      <c r="AH157"/>
      <c r="AI157"/>
      <c r="AJ157"/>
      <c r="AK157"/>
      <c r="AL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 s="1" customFormat="1" x14ac:dyDescent="0.25">
      <c r="A158"/>
      <c r="B158" s="181">
        <v>0.10694444444444444</v>
      </c>
      <c r="C158" s="61"/>
      <c r="D158" s="349"/>
      <c r="E158" s="349"/>
      <c r="F158" s="63"/>
      <c r="G158" s="356">
        <f t="shared" si="18"/>
        <v>0</v>
      </c>
      <c r="H158" s="350">
        <f t="shared" si="19"/>
        <v>0</v>
      </c>
      <c r="I158" s="235">
        <f t="shared" si="20"/>
        <v>0</v>
      </c>
      <c r="J158" s="193">
        <f t="shared" si="21"/>
        <v>0</v>
      </c>
      <c r="K158" s="489">
        <f>'Gasto Energético'!GN158</f>
        <v>480</v>
      </c>
      <c r="L158" s="495">
        <f t="shared" si="22"/>
        <v>0</v>
      </c>
      <c r="M158" s="356">
        <f t="shared" si="23"/>
        <v>480</v>
      </c>
      <c r="N158" s="359">
        <f t="shared" si="24"/>
        <v>8</v>
      </c>
      <c r="O158">
        <f t="shared" si="25"/>
        <v>504</v>
      </c>
      <c r="P158" s="239">
        <f t="shared" si="26"/>
        <v>299.7362942401092</v>
      </c>
      <c r="Q158"/>
      <c r="R158"/>
      <c r="S158"/>
      <c r="T158"/>
      <c r="U158"/>
      <c r="AA158"/>
      <c r="AC158"/>
      <c r="AD158"/>
      <c r="AE158"/>
      <c r="AF158"/>
      <c r="AG158"/>
      <c r="AH158"/>
      <c r="AI158"/>
      <c r="AJ158"/>
      <c r="AK158"/>
      <c r="AL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 s="1" customFormat="1" x14ac:dyDescent="0.25">
      <c r="A159"/>
      <c r="B159" s="181">
        <v>0.1076388888888889</v>
      </c>
      <c r="C159" s="61"/>
      <c r="D159" s="349"/>
      <c r="E159" s="349"/>
      <c r="F159" s="63"/>
      <c r="G159" s="356">
        <f t="shared" si="18"/>
        <v>0</v>
      </c>
      <c r="H159" s="350">
        <f t="shared" si="19"/>
        <v>0</v>
      </c>
      <c r="I159" s="235">
        <f t="shared" si="20"/>
        <v>0</v>
      </c>
      <c r="J159" s="193">
        <f t="shared" si="21"/>
        <v>0</v>
      </c>
      <c r="K159" s="489">
        <f>'Gasto Energético'!GN159</f>
        <v>480</v>
      </c>
      <c r="L159" s="495">
        <f t="shared" si="22"/>
        <v>0</v>
      </c>
      <c r="M159" s="356">
        <f t="shared" si="23"/>
        <v>480</v>
      </c>
      <c r="N159" s="359">
        <f t="shared" si="24"/>
        <v>8</v>
      </c>
      <c r="O159">
        <f t="shared" si="25"/>
        <v>504</v>
      </c>
      <c r="P159" s="239">
        <f t="shared" si="26"/>
        <v>299.7362942401092</v>
      </c>
      <c r="Q159"/>
      <c r="R159"/>
      <c r="S159"/>
      <c r="T159"/>
      <c r="U159"/>
      <c r="AA159"/>
      <c r="AC159"/>
      <c r="AD159"/>
      <c r="AE159"/>
      <c r="AF159"/>
      <c r="AG159"/>
      <c r="AH159"/>
      <c r="AI159"/>
      <c r="AJ159"/>
      <c r="AK159"/>
      <c r="AL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 s="1" customFormat="1" x14ac:dyDescent="0.25">
      <c r="A160"/>
      <c r="B160" s="181">
        <v>0.10833333333333334</v>
      </c>
      <c r="C160" s="61"/>
      <c r="D160" s="349"/>
      <c r="E160" s="349"/>
      <c r="F160" s="63"/>
      <c r="G160" s="356">
        <f t="shared" si="18"/>
        <v>0</v>
      </c>
      <c r="H160" s="350">
        <f t="shared" si="19"/>
        <v>0</v>
      </c>
      <c r="I160" s="235">
        <f t="shared" si="20"/>
        <v>0</v>
      </c>
      <c r="J160" s="193">
        <f t="shared" si="21"/>
        <v>0</v>
      </c>
      <c r="K160" s="489">
        <f>'Gasto Energético'!GN160</f>
        <v>480</v>
      </c>
      <c r="L160" s="495">
        <f t="shared" si="22"/>
        <v>0</v>
      </c>
      <c r="M160" s="356">
        <f t="shared" si="23"/>
        <v>480</v>
      </c>
      <c r="N160" s="359">
        <f t="shared" si="24"/>
        <v>8</v>
      </c>
      <c r="O160">
        <f t="shared" si="25"/>
        <v>504</v>
      </c>
      <c r="P160" s="239">
        <f t="shared" si="26"/>
        <v>299.7362942401092</v>
      </c>
      <c r="Q160"/>
      <c r="R160"/>
      <c r="S160"/>
      <c r="T160"/>
      <c r="U160"/>
      <c r="AA160"/>
      <c r="AC160"/>
      <c r="AD160"/>
      <c r="AE160"/>
      <c r="AF160"/>
      <c r="AG160"/>
      <c r="AH160"/>
      <c r="AI160"/>
      <c r="AJ160"/>
      <c r="AK160"/>
      <c r="AL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 s="1" customFormat="1" x14ac:dyDescent="0.25">
      <c r="A161"/>
      <c r="B161" s="181">
        <v>0.10902777777777778</v>
      </c>
      <c r="C161" s="61"/>
      <c r="D161" s="349"/>
      <c r="E161" s="349"/>
      <c r="F161" s="63"/>
      <c r="G161" s="356">
        <f t="shared" si="18"/>
        <v>0</v>
      </c>
      <c r="H161" s="350">
        <f t="shared" si="19"/>
        <v>0</v>
      </c>
      <c r="I161" s="235">
        <f t="shared" si="20"/>
        <v>0</v>
      </c>
      <c r="J161" s="193">
        <f t="shared" si="21"/>
        <v>0</v>
      </c>
      <c r="K161" s="489">
        <f>'Gasto Energético'!GN161</f>
        <v>480</v>
      </c>
      <c r="L161" s="495">
        <f t="shared" si="22"/>
        <v>0</v>
      </c>
      <c r="M161" s="356">
        <f t="shared" si="23"/>
        <v>480</v>
      </c>
      <c r="N161" s="359">
        <f t="shared" si="24"/>
        <v>8</v>
      </c>
      <c r="O161">
        <f t="shared" si="25"/>
        <v>504</v>
      </c>
      <c r="P161" s="239">
        <f t="shared" si="26"/>
        <v>299.7362942401092</v>
      </c>
      <c r="Q161"/>
      <c r="R161"/>
      <c r="S161"/>
      <c r="T161"/>
      <c r="U161"/>
      <c r="AA161"/>
      <c r="AC161"/>
      <c r="AD161"/>
      <c r="AE161"/>
      <c r="AF161"/>
      <c r="AG161"/>
      <c r="AH161"/>
      <c r="AI161"/>
      <c r="AJ161"/>
      <c r="AK161"/>
      <c r="AL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 s="1" customFormat="1" x14ac:dyDescent="0.25">
      <c r="A162"/>
      <c r="B162" s="181">
        <v>0.10972222222222222</v>
      </c>
      <c r="C162" s="61"/>
      <c r="D162" s="349"/>
      <c r="E162" s="349"/>
      <c r="F162" s="63"/>
      <c r="G162" s="356">
        <f t="shared" si="18"/>
        <v>0</v>
      </c>
      <c r="H162" s="350">
        <f t="shared" si="19"/>
        <v>0</v>
      </c>
      <c r="I162" s="235">
        <f t="shared" si="20"/>
        <v>0</v>
      </c>
      <c r="J162" s="193">
        <f t="shared" si="21"/>
        <v>0</v>
      </c>
      <c r="K162" s="489">
        <f>'Gasto Energético'!GN162</f>
        <v>480</v>
      </c>
      <c r="L162" s="495">
        <f t="shared" si="22"/>
        <v>0</v>
      </c>
      <c r="M162" s="356">
        <f t="shared" si="23"/>
        <v>480</v>
      </c>
      <c r="N162" s="359">
        <f t="shared" si="24"/>
        <v>8</v>
      </c>
      <c r="O162">
        <f t="shared" si="25"/>
        <v>504</v>
      </c>
      <c r="P162" s="239">
        <f t="shared" si="26"/>
        <v>299.7362942401092</v>
      </c>
      <c r="Q162"/>
      <c r="R162"/>
      <c r="S162"/>
      <c r="T162"/>
      <c r="U162"/>
      <c r="AA162"/>
      <c r="AC162"/>
      <c r="AD162"/>
      <c r="AE162"/>
      <c r="AF162"/>
      <c r="AG162"/>
      <c r="AH162"/>
      <c r="AI162"/>
      <c r="AJ162"/>
      <c r="AK162"/>
      <c r="AL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 s="1" customFormat="1" x14ac:dyDescent="0.25">
      <c r="A163"/>
      <c r="B163" s="181">
        <v>0.11041666666666666</v>
      </c>
      <c r="C163" s="61"/>
      <c r="D163" s="349"/>
      <c r="E163" s="349"/>
      <c r="F163" s="63"/>
      <c r="G163" s="356">
        <f t="shared" si="18"/>
        <v>0</v>
      </c>
      <c r="H163" s="350">
        <f t="shared" si="19"/>
        <v>0</v>
      </c>
      <c r="I163" s="235">
        <f t="shared" si="20"/>
        <v>0</v>
      </c>
      <c r="J163" s="193">
        <f t="shared" si="21"/>
        <v>0</v>
      </c>
      <c r="K163" s="489">
        <f>'Gasto Energético'!GN163</f>
        <v>480</v>
      </c>
      <c r="L163" s="495">
        <f t="shared" si="22"/>
        <v>0</v>
      </c>
      <c r="M163" s="356">
        <f t="shared" si="23"/>
        <v>480</v>
      </c>
      <c r="N163" s="359">
        <f t="shared" si="24"/>
        <v>8</v>
      </c>
      <c r="O163">
        <f t="shared" si="25"/>
        <v>504</v>
      </c>
      <c r="P163" s="239">
        <f t="shared" si="26"/>
        <v>299.7362942401092</v>
      </c>
      <c r="Q163"/>
      <c r="R163"/>
      <c r="S163"/>
      <c r="T163"/>
      <c r="U163"/>
      <c r="AA163"/>
      <c r="AC163"/>
      <c r="AD163"/>
      <c r="AE163"/>
      <c r="AF163"/>
      <c r="AG163"/>
      <c r="AH163"/>
      <c r="AI163"/>
      <c r="AJ163"/>
      <c r="AK163"/>
      <c r="AL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 s="1" customFormat="1" x14ac:dyDescent="0.25">
      <c r="A164"/>
      <c r="B164" s="181">
        <v>0.1111111111111111</v>
      </c>
      <c r="C164" s="61"/>
      <c r="D164" s="349"/>
      <c r="E164" s="349"/>
      <c r="F164" s="63"/>
      <c r="G164" s="356">
        <f t="shared" si="18"/>
        <v>0</v>
      </c>
      <c r="H164" s="350">
        <f t="shared" si="19"/>
        <v>0</v>
      </c>
      <c r="I164" s="235">
        <f t="shared" si="20"/>
        <v>0</v>
      </c>
      <c r="J164" s="193">
        <f t="shared" si="21"/>
        <v>0</v>
      </c>
      <c r="K164" s="489">
        <f>'Gasto Energético'!GN164</f>
        <v>480</v>
      </c>
      <c r="L164" s="495">
        <f t="shared" si="22"/>
        <v>0</v>
      </c>
      <c r="M164" s="356">
        <f t="shared" si="23"/>
        <v>480</v>
      </c>
      <c r="N164" s="359">
        <f t="shared" si="24"/>
        <v>8</v>
      </c>
      <c r="O164">
        <f t="shared" si="25"/>
        <v>504</v>
      </c>
      <c r="P164" s="239">
        <f t="shared" si="26"/>
        <v>299.7362942401092</v>
      </c>
      <c r="Q164"/>
      <c r="R164"/>
      <c r="S164"/>
      <c r="T164"/>
      <c r="U164"/>
      <c r="AA164"/>
      <c r="AC164"/>
      <c r="AD164"/>
      <c r="AE164"/>
      <c r="AF164"/>
      <c r="AG164"/>
      <c r="AH164"/>
      <c r="AI164"/>
      <c r="AJ164"/>
      <c r="AK164"/>
      <c r="AL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 s="1" customFormat="1" x14ac:dyDescent="0.25">
      <c r="A165"/>
      <c r="B165" s="181">
        <v>0.11180555555555556</v>
      </c>
      <c r="C165" s="61"/>
      <c r="D165" s="349"/>
      <c r="E165" s="349"/>
      <c r="F165" s="63"/>
      <c r="G165" s="356">
        <f t="shared" si="18"/>
        <v>0</v>
      </c>
      <c r="H165" s="350">
        <f t="shared" si="19"/>
        <v>0</v>
      </c>
      <c r="I165" s="235">
        <f t="shared" si="20"/>
        <v>0</v>
      </c>
      <c r="J165" s="193">
        <f t="shared" si="21"/>
        <v>0</v>
      </c>
      <c r="K165" s="489">
        <f>'Gasto Energético'!GN165</f>
        <v>480</v>
      </c>
      <c r="L165" s="495">
        <f t="shared" si="22"/>
        <v>0</v>
      </c>
      <c r="M165" s="356">
        <f t="shared" si="23"/>
        <v>480</v>
      </c>
      <c r="N165" s="359">
        <f t="shared" si="24"/>
        <v>8</v>
      </c>
      <c r="O165">
        <f t="shared" si="25"/>
        <v>504</v>
      </c>
      <c r="P165" s="239">
        <f t="shared" si="26"/>
        <v>299.7362942401092</v>
      </c>
      <c r="Q165"/>
      <c r="R165"/>
      <c r="S165"/>
      <c r="T165"/>
      <c r="U165"/>
      <c r="AA165"/>
      <c r="AC165"/>
      <c r="AD165"/>
      <c r="AE165"/>
      <c r="AF165"/>
      <c r="AG165"/>
      <c r="AH165"/>
      <c r="AI165"/>
      <c r="AJ165"/>
      <c r="AK165"/>
      <c r="AL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 s="1" customFormat="1" x14ac:dyDescent="0.25">
      <c r="A166"/>
      <c r="B166" s="181">
        <v>0.1125</v>
      </c>
      <c r="C166" s="61"/>
      <c r="D166" s="349"/>
      <c r="E166" s="349"/>
      <c r="F166" s="63"/>
      <c r="G166" s="356">
        <f t="shared" si="18"/>
        <v>0</v>
      </c>
      <c r="H166" s="350">
        <f t="shared" si="19"/>
        <v>0</v>
      </c>
      <c r="I166" s="235">
        <f t="shared" si="20"/>
        <v>0</v>
      </c>
      <c r="J166" s="193">
        <f t="shared" si="21"/>
        <v>0</v>
      </c>
      <c r="K166" s="489">
        <f>'Gasto Energético'!GN166</f>
        <v>480</v>
      </c>
      <c r="L166" s="495">
        <f t="shared" si="22"/>
        <v>0</v>
      </c>
      <c r="M166" s="356">
        <f t="shared" si="23"/>
        <v>480</v>
      </c>
      <c r="N166" s="359">
        <f t="shared" si="24"/>
        <v>8</v>
      </c>
      <c r="O166">
        <f t="shared" si="25"/>
        <v>504</v>
      </c>
      <c r="P166" s="239">
        <f t="shared" si="26"/>
        <v>299.7362942401092</v>
      </c>
      <c r="Q166"/>
      <c r="R166"/>
      <c r="S166"/>
      <c r="T166"/>
      <c r="U166"/>
      <c r="AA166"/>
      <c r="AC166"/>
      <c r="AD166"/>
      <c r="AE166"/>
      <c r="AF166"/>
      <c r="AG166"/>
      <c r="AH166"/>
      <c r="AI166"/>
      <c r="AJ166"/>
      <c r="AK166"/>
      <c r="AL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 s="1" customFormat="1" x14ac:dyDescent="0.25">
      <c r="A167"/>
      <c r="B167" s="181">
        <v>0.11319444444444444</v>
      </c>
      <c r="C167" s="61"/>
      <c r="D167" s="349"/>
      <c r="E167" s="349"/>
      <c r="F167" s="63"/>
      <c r="G167" s="356">
        <f t="shared" si="18"/>
        <v>0</v>
      </c>
      <c r="H167" s="350">
        <f t="shared" si="19"/>
        <v>0</v>
      </c>
      <c r="I167" s="235">
        <f t="shared" si="20"/>
        <v>0</v>
      </c>
      <c r="J167" s="193">
        <f t="shared" si="21"/>
        <v>0</v>
      </c>
      <c r="K167" s="489">
        <f>'Gasto Energético'!GN167</f>
        <v>480</v>
      </c>
      <c r="L167" s="495">
        <f t="shared" si="22"/>
        <v>0</v>
      </c>
      <c r="M167" s="356">
        <f t="shared" si="23"/>
        <v>480</v>
      </c>
      <c r="N167" s="359">
        <f t="shared" si="24"/>
        <v>8</v>
      </c>
      <c r="O167">
        <f t="shared" si="25"/>
        <v>504</v>
      </c>
      <c r="P167" s="239">
        <f t="shared" si="26"/>
        <v>299.7362942401092</v>
      </c>
      <c r="Q167"/>
      <c r="R167"/>
      <c r="S167"/>
      <c r="T167"/>
      <c r="U167"/>
      <c r="AA167"/>
      <c r="AC167"/>
      <c r="AD167"/>
      <c r="AE167"/>
      <c r="AF167"/>
      <c r="AG167"/>
      <c r="AH167"/>
      <c r="AI167"/>
      <c r="AJ167"/>
      <c r="AK167"/>
      <c r="AL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 s="1" customFormat="1" x14ac:dyDescent="0.25">
      <c r="A168"/>
      <c r="B168" s="181">
        <v>0.11388888888888889</v>
      </c>
      <c r="C168" s="61"/>
      <c r="D168" s="349"/>
      <c r="E168" s="349"/>
      <c r="F168" s="63"/>
      <c r="G168" s="356">
        <f t="shared" si="18"/>
        <v>0</v>
      </c>
      <c r="H168" s="350">
        <f t="shared" si="19"/>
        <v>0</v>
      </c>
      <c r="I168" s="235">
        <f t="shared" si="20"/>
        <v>0</v>
      </c>
      <c r="J168" s="193">
        <f t="shared" si="21"/>
        <v>0</v>
      </c>
      <c r="K168" s="489">
        <f>'Gasto Energético'!GN168</f>
        <v>480</v>
      </c>
      <c r="L168" s="495">
        <f t="shared" si="22"/>
        <v>0</v>
      </c>
      <c r="M168" s="356">
        <f t="shared" si="23"/>
        <v>480</v>
      </c>
      <c r="N168" s="359">
        <f t="shared" si="24"/>
        <v>8</v>
      </c>
      <c r="O168">
        <f t="shared" si="25"/>
        <v>504</v>
      </c>
      <c r="P168" s="239">
        <f t="shared" si="26"/>
        <v>299.7362942401092</v>
      </c>
      <c r="Q168"/>
      <c r="R168"/>
      <c r="S168"/>
      <c r="T168"/>
      <c r="U168"/>
      <c r="AA168"/>
      <c r="AC168"/>
      <c r="AD168"/>
      <c r="AE168"/>
      <c r="AF168"/>
      <c r="AG168"/>
      <c r="AH168"/>
      <c r="AI168"/>
      <c r="AJ168"/>
      <c r="AK168"/>
      <c r="AL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 s="1" customFormat="1" x14ac:dyDescent="0.25">
      <c r="A169"/>
      <c r="B169" s="181">
        <v>0.11458333333333333</v>
      </c>
      <c r="C169" s="61"/>
      <c r="D169" s="349"/>
      <c r="E169" s="349"/>
      <c r="F169" s="63"/>
      <c r="G169" s="356">
        <f t="shared" si="18"/>
        <v>0</v>
      </c>
      <c r="H169" s="350">
        <f t="shared" si="19"/>
        <v>0</v>
      </c>
      <c r="I169" s="235">
        <f t="shared" si="20"/>
        <v>0</v>
      </c>
      <c r="J169" s="193">
        <f t="shared" si="21"/>
        <v>0</v>
      </c>
      <c r="K169" s="489">
        <f>'Gasto Energético'!GN169</f>
        <v>480</v>
      </c>
      <c r="L169" s="495">
        <f t="shared" si="22"/>
        <v>0</v>
      </c>
      <c r="M169" s="356">
        <f t="shared" si="23"/>
        <v>480</v>
      </c>
      <c r="N169" s="359">
        <f t="shared" si="24"/>
        <v>8</v>
      </c>
      <c r="O169">
        <f t="shared" si="25"/>
        <v>504</v>
      </c>
      <c r="P169" s="239">
        <f t="shared" si="26"/>
        <v>299.7362942401092</v>
      </c>
      <c r="Q169"/>
      <c r="R169"/>
      <c r="S169"/>
      <c r="T169"/>
      <c r="U169"/>
      <c r="AA169"/>
      <c r="AC169"/>
      <c r="AD169"/>
      <c r="AE169"/>
      <c r="AF169"/>
      <c r="AG169"/>
      <c r="AH169"/>
      <c r="AI169"/>
      <c r="AJ169"/>
      <c r="AK169"/>
      <c r="AL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 s="1" customFormat="1" x14ac:dyDescent="0.25">
      <c r="A170"/>
      <c r="B170" s="181">
        <v>0.11527777777777777</v>
      </c>
      <c r="C170" s="61"/>
      <c r="D170" s="349"/>
      <c r="E170" s="349"/>
      <c r="F170" s="63"/>
      <c r="G170" s="356">
        <f t="shared" si="18"/>
        <v>0</v>
      </c>
      <c r="H170" s="350">
        <f t="shared" si="19"/>
        <v>0</v>
      </c>
      <c r="I170" s="235">
        <f t="shared" si="20"/>
        <v>0</v>
      </c>
      <c r="J170" s="193">
        <f t="shared" si="21"/>
        <v>0</v>
      </c>
      <c r="K170" s="489">
        <f>'Gasto Energético'!GN170</f>
        <v>480</v>
      </c>
      <c r="L170" s="495">
        <f t="shared" si="22"/>
        <v>0</v>
      </c>
      <c r="M170" s="356">
        <f t="shared" si="23"/>
        <v>480</v>
      </c>
      <c r="N170" s="359">
        <f t="shared" si="24"/>
        <v>8</v>
      </c>
      <c r="O170">
        <f t="shared" si="25"/>
        <v>504</v>
      </c>
      <c r="P170" s="239">
        <f t="shared" si="26"/>
        <v>299.7362942401092</v>
      </c>
      <c r="Q170"/>
      <c r="R170"/>
      <c r="S170"/>
      <c r="T170"/>
      <c r="U170"/>
      <c r="AA170"/>
      <c r="AC170"/>
      <c r="AD170"/>
      <c r="AE170"/>
      <c r="AF170"/>
      <c r="AG170"/>
      <c r="AH170"/>
      <c r="AI170"/>
      <c r="AJ170"/>
      <c r="AK170"/>
      <c r="AL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 s="1" customFormat="1" x14ac:dyDescent="0.25">
      <c r="A171"/>
      <c r="B171" s="181">
        <v>0.11597222222222221</v>
      </c>
      <c r="C171" s="61"/>
      <c r="D171" s="349"/>
      <c r="E171" s="349"/>
      <c r="F171" s="63"/>
      <c r="G171" s="356">
        <f t="shared" si="18"/>
        <v>0</v>
      </c>
      <c r="H171" s="350">
        <f t="shared" si="19"/>
        <v>0</v>
      </c>
      <c r="I171" s="235">
        <f t="shared" si="20"/>
        <v>0</v>
      </c>
      <c r="J171" s="193">
        <f t="shared" si="21"/>
        <v>0</v>
      </c>
      <c r="K171" s="489">
        <f>'Gasto Energético'!GN171</f>
        <v>480</v>
      </c>
      <c r="L171" s="495">
        <f t="shared" si="22"/>
        <v>0</v>
      </c>
      <c r="M171" s="356">
        <f t="shared" si="23"/>
        <v>480</v>
      </c>
      <c r="N171" s="359">
        <f t="shared" si="24"/>
        <v>8</v>
      </c>
      <c r="O171">
        <f t="shared" si="25"/>
        <v>504</v>
      </c>
      <c r="P171" s="239">
        <f t="shared" si="26"/>
        <v>299.7362942401092</v>
      </c>
      <c r="Q171"/>
      <c r="R171"/>
      <c r="S171"/>
      <c r="T171"/>
      <c r="U171"/>
      <c r="AA171"/>
      <c r="AC171"/>
      <c r="AD171"/>
      <c r="AE171"/>
      <c r="AF171"/>
      <c r="AG171"/>
      <c r="AH171"/>
      <c r="AI171"/>
      <c r="AJ171"/>
      <c r="AK171"/>
      <c r="AL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 s="1" customFormat="1" x14ac:dyDescent="0.25">
      <c r="A172"/>
      <c r="B172" s="181">
        <v>0.11666666666666665</v>
      </c>
      <c r="C172" s="61"/>
      <c r="D172" s="349"/>
      <c r="E172" s="349"/>
      <c r="F172" s="63"/>
      <c r="G172" s="356">
        <f t="shared" si="18"/>
        <v>0</v>
      </c>
      <c r="H172" s="350">
        <f t="shared" si="19"/>
        <v>0</v>
      </c>
      <c r="I172" s="235">
        <f t="shared" si="20"/>
        <v>0</v>
      </c>
      <c r="J172" s="193">
        <f t="shared" si="21"/>
        <v>0</v>
      </c>
      <c r="K172" s="489">
        <f>'Gasto Energético'!GN172</f>
        <v>480</v>
      </c>
      <c r="L172" s="495">
        <f t="shared" si="22"/>
        <v>0</v>
      </c>
      <c r="M172" s="356">
        <f t="shared" si="23"/>
        <v>480</v>
      </c>
      <c r="N172" s="359">
        <f t="shared" si="24"/>
        <v>8</v>
      </c>
      <c r="O172">
        <f t="shared" si="25"/>
        <v>504</v>
      </c>
      <c r="P172" s="239">
        <f t="shared" si="26"/>
        <v>299.7362942401092</v>
      </c>
      <c r="Q172"/>
      <c r="R172"/>
      <c r="S172"/>
      <c r="T172"/>
      <c r="U172"/>
      <c r="AA172"/>
      <c r="AC172"/>
      <c r="AD172"/>
      <c r="AE172"/>
      <c r="AF172"/>
      <c r="AG172"/>
      <c r="AH172"/>
      <c r="AI172"/>
      <c r="AJ172"/>
      <c r="AK172"/>
      <c r="AL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 s="1" customFormat="1" x14ac:dyDescent="0.25">
      <c r="A173"/>
      <c r="B173" s="181">
        <v>0.1173611111111111</v>
      </c>
      <c r="C173" s="61"/>
      <c r="D173" s="349"/>
      <c r="E173" s="349"/>
      <c r="F173" s="63"/>
      <c r="G173" s="356">
        <f t="shared" si="18"/>
        <v>0</v>
      </c>
      <c r="H173" s="350">
        <f t="shared" si="19"/>
        <v>0</v>
      </c>
      <c r="I173" s="235">
        <f t="shared" si="20"/>
        <v>0</v>
      </c>
      <c r="J173" s="193">
        <f t="shared" si="21"/>
        <v>0</v>
      </c>
      <c r="K173" s="489">
        <f>'Gasto Energético'!GN173</f>
        <v>480</v>
      </c>
      <c r="L173" s="495">
        <f t="shared" si="22"/>
        <v>0</v>
      </c>
      <c r="M173" s="356">
        <f t="shared" si="23"/>
        <v>480</v>
      </c>
      <c r="N173" s="359">
        <f t="shared" si="24"/>
        <v>8</v>
      </c>
      <c r="O173">
        <f t="shared" si="25"/>
        <v>504</v>
      </c>
      <c r="P173" s="239">
        <f t="shared" si="26"/>
        <v>299.7362942401092</v>
      </c>
      <c r="Q173"/>
      <c r="R173"/>
      <c r="S173"/>
      <c r="T173"/>
      <c r="U173"/>
      <c r="AA173"/>
      <c r="AC173"/>
      <c r="AD173"/>
      <c r="AE173"/>
      <c r="AF173"/>
      <c r="AG173"/>
      <c r="AH173"/>
      <c r="AI173"/>
      <c r="AJ173"/>
      <c r="AK173"/>
      <c r="AL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 s="1" customFormat="1" x14ac:dyDescent="0.25">
      <c r="A174"/>
      <c r="B174" s="181">
        <v>0.11805555555555557</v>
      </c>
      <c r="C174" s="61"/>
      <c r="D174" s="349"/>
      <c r="E174" s="349"/>
      <c r="F174" s="63"/>
      <c r="G174" s="356">
        <f t="shared" si="18"/>
        <v>0</v>
      </c>
      <c r="H174" s="350">
        <f t="shared" si="19"/>
        <v>0</v>
      </c>
      <c r="I174" s="235">
        <f t="shared" si="20"/>
        <v>0</v>
      </c>
      <c r="J174" s="193">
        <f t="shared" si="21"/>
        <v>0</v>
      </c>
      <c r="K174" s="489">
        <f>'Gasto Energético'!GN174</f>
        <v>480</v>
      </c>
      <c r="L174" s="495">
        <f t="shared" si="22"/>
        <v>0</v>
      </c>
      <c r="M174" s="356">
        <f t="shared" si="23"/>
        <v>480</v>
      </c>
      <c r="N174" s="359">
        <f t="shared" si="24"/>
        <v>8</v>
      </c>
      <c r="O174">
        <f t="shared" si="25"/>
        <v>504</v>
      </c>
      <c r="P174" s="239">
        <f t="shared" si="26"/>
        <v>299.7362942401092</v>
      </c>
      <c r="Q174"/>
      <c r="R174"/>
      <c r="S174"/>
      <c r="T174"/>
      <c r="U174"/>
      <c r="AA174"/>
      <c r="AC174"/>
      <c r="AD174"/>
      <c r="AE174"/>
      <c r="AF174"/>
      <c r="AG174"/>
      <c r="AH174"/>
      <c r="AI174"/>
      <c r="AJ174"/>
      <c r="AK174"/>
      <c r="AL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 s="1" customFormat="1" x14ac:dyDescent="0.25">
      <c r="A175"/>
      <c r="B175" s="181">
        <v>0.11875000000000001</v>
      </c>
      <c r="C175" s="61"/>
      <c r="D175" s="349"/>
      <c r="E175" s="349"/>
      <c r="F175" s="63"/>
      <c r="G175" s="356">
        <f t="shared" si="18"/>
        <v>0</v>
      </c>
      <c r="H175" s="350">
        <f t="shared" si="19"/>
        <v>0</v>
      </c>
      <c r="I175" s="235">
        <f t="shared" si="20"/>
        <v>0</v>
      </c>
      <c r="J175" s="193">
        <f t="shared" si="21"/>
        <v>0</v>
      </c>
      <c r="K175" s="489">
        <f>'Gasto Energético'!GN175</f>
        <v>480</v>
      </c>
      <c r="L175" s="495">
        <f t="shared" si="22"/>
        <v>0</v>
      </c>
      <c r="M175" s="356">
        <f t="shared" si="23"/>
        <v>480</v>
      </c>
      <c r="N175" s="359">
        <f t="shared" si="24"/>
        <v>8</v>
      </c>
      <c r="O175">
        <f t="shared" si="25"/>
        <v>504</v>
      </c>
      <c r="P175" s="239">
        <f t="shared" si="26"/>
        <v>299.7362942401092</v>
      </c>
      <c r="Q175"/>
      <c r="R175"/>
      <c r="S175"/>
      <c r="T175"/>
      <c r="U175"/>
      <c r="AA175"/>
      <c r="AC175"/>
      <c r="AD175"/>
      <c r="AE175"/>
      <c r="AF175"/>
      <c r="AG175"/>
      <c r="AH175"/>
      <c r="AI175"/>
      <c r="AJ175"/>
      <c r="AK175"/>
      <c r="AL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 s="1" customFormat="1" x14ac:dyDescent="0.25">
      <c r="A176"/>
      <c r="B176" s="181">
        <v>0.11944444444444445</v>
      </c>
      <c r="C176" s="61"/>
      <c r="D176" s="349"/>
      <c r="E176" s="349"/>
      <c r="F176" s="63"/>
      <c r="G176" s="356">
        <f t="shared" si="18"/>
        <v>0</v>
      </c>
      <c r="H176" s="350">
        <f t="shared" si="19"/>
        <v>0</v>
      </c>
      <c r="I176" s="235">
        <f t="shared" si="20"/>
        <v>0</v>
      </c>
      <c r="J176" s="193">
        <f t="shared" si="21"/>
        <v>0</v>
      </c>
      <c r="K176" s="489">
        <f>'Gasto Energético'!GN176</f>
        <v>480</v>
      </c>
      <c r="L176" s="495">
        <f t="shared" si="22"/>
        <v>0</v>
      </c>
      <c r="M176" s="356">
        <f t="shared" si="23"/>
        <v>480</v>
      </c>
      <c r="N176" s="359">
        <f t="shared" si="24"/>
        <v>8</v>
      </c>
      <c r="O176">
        <f t="shared" si="25"/>
        <v>504</v>
      </c>
      <c r="P176" s="239">
        <f t="shared" si="26"/>
        <v>299.7362942401092</v>
      </c>
      <c r="Q176"/>
      <c r="R176"/>
      <c r="S176"/>
      <c r="T176"/>
      <c r="U176"/>
      <c r="AA176"/>
      <c r="AC176"/>
      <c r="AD176"/>
      <c r="AE176"/>
      <c r="AF176"/>
      <c r="AG176"/>
      <c r="AH176"/>
      <c r="AI176"/>
      <c r="AJ176"/>
      <c r="AK176"/>
      <c r="AL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 s="1" customFormat="1" x14ac:dyDescent="0.25">
      <c r="A177"/>
      <c r="B177" s="181">
        <v>0.12013888888888889</v>
      </c>
      <c r="C177" s="61"/>
      <c r="D177" s="349"/>
      <c r="E177" s="349"/>
      <c r="F177" s="63"/>
      <c r="G177" s="356">
        <f t="shared" si="18"/>
        <v>0</v>
      </c>
      <c r="H177" s="350">
        <f t="shared" si="19"/>
        <v>0</v>
      </c>
      <c r="I177" s="235">
        <f t="shared" si="20"/>
        <v>0</v>
      </c>
      <c r="J177" s="193">
        <f t="shared" si="21"/>
        <v>0</v>
      </c>
      <c r="K177" s="489">
        <f>'Gasto Energético'!GN177</f>
        <v>480</v>
      </c>
      <c r="L177" s="495">
        <f t="shared" si="22"/>
        <v>0</v>
      </c>
      <c r="M177" s="356">
        <f t="shared" si="23"/>
        <v>480</v>
      </c>
      <c r="N177" s="359">
        <f t="shared" si="24"/>
        <v>8</v>
      </c>
      <c r="O177">
        <f t="shared" si="25"/>
        <v>504</v>
      </c>
      <c r="P177" s="239">
        <f t="shared" si="26"/>
        <v>299.7362942401092</v>
      </c>
      <c r="Q177"/>
      <c r="R177"/>
      <c r="S177"/>
      <c r="T177"/>
      <c r="U177"/>
      <c r="AA177"/>
      <c r="AC177"/>
      <c r="AD177"/>
      <c r="AE177"/>
      <c r="AF177"/>
      <c r="AG177"/>
      <c r="AH177"/>
      <c r="AI177"/>
      <c r="AJ177"/>
      <c r="AK177"/>
      <c r="AL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 s="1" customFormat="1" x14ac:dyDescent="0.25">
      <c r="A178"/>
      <c r="B178" s="181">
        <v>0.12083333333333333</v>
      </c>
      <c r="C178" s="61"/>
      <c r="D178" s="349"/>
      <c r="E178" s="349"/>
      <c r="F178" s="63"/>
      <c r="G178" s="356">
        <f t="shared" si="18"/>
        <v>0</v>
      </c>
      <c r="H178" s="350">
        <f t="shared" si="19"/>
        <v>0</v>
      </c>
      <c r="I178" s="235">
        <f t="shared" si="20"/>
        <v>0</v>
      </c>
      <c r="J178" s="193">
        <f t="shared" si="21"/>
        <v>0</v>
      </c>
      <c r="K178" s="489">
        <f>'Gasto Energético'!GN178</f>
        <v>480</v>
      </c>
      <c r="L178" s="495">
        <f t="shared" si="22"/>
        <v>0</v>
      </c>
      <c r="M178" s="356">
        <f t="shared" si="23"/>
        <v>480</v>
      </c>
      <c r="N178" s="359">
        <f t="shared" si="24"/>
        <v>8</v>
      </c>
      <c r="O178">
        <f t="shared" si="25"/>
        <v>504</v>
      </c>
      <c r="P178" s="239">
        <f t="shared" si="26"/>
        <v>299.7362942401092</v>
      </c>
      <c r="Q178"/>
      <c r="R178"/>
      <c r="S178"/>
      <c r="T178"/>
      <c r="U178"/>
      <c r="AA178"/>
      <c r="AC178"/>
      <c r="AD178"/>
      <c r="AE178"/>
      <c r="AF178"/>
      <c r="AG178"/>
      <c r="AH178"/>
      <c r="AI178"/>
      <c r="AJ178"/>
      <c r="AK178"/>
      <c r="AL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 s="1" customFormat="1" x14ac:dyDescent="0.25">
      <c r="A179"/>
      <c r="B179" s="181">
        <v>0.12152777777777778</v>
      </c>
      <c r="C179" s="61"/>
      <c r="D179" s="349"/>
      <c r="E179" s="349"/>
      <c r="F179" s="63"/>
      <c r="G179" s="356">
        <f t="shared" si="18"/>
        <v>0</v>
      </c>
      <c r="H179" s="350">
        <f t="shared" si="19"/>
        <v>0</v>
      </c>
      <c r="I179" s="235">
        <f t="shared" si="20"/>
        <v>0</v>
      </c>
      <c r="J179" s="193">
        <f t="shared" si="21"/>
        <v>0</v>
      </c>
      <c r="K179" s="489">
        <f>'Gasto Energético'!GN179</f>
        <v>480</v>
      </c>
      <c r="L179" s="495">
        <f t="shared" si="22"/>
        <v>0</v>
      </c>
      <c r="M179" s="356">
        <f t="shared" si="23"/>
        <v>480</v>
      </c>
      <c r="N179" s="359">
        <f t="shared" si="24"/>
        <v>8</v>
      </c>
      <c r="O179">
        <f t="shared" si="25"/>
        <v>504</v>
      </c>
      <c r="P179" s="239">
        <f t="shared" si="26"/>
        <v>299.7362942401092</v>
      </c>
      <c r="Q179"/>
      <c r="R179"/>
      <c r="S179"/>
      <c r="T179"/>
      <c r="U179"/>
      <c r="AA179"/>
      <c r="AC179"/>
      <c r="AD179"/>
      <c r="AE179"/>
      <c r="AF179"/>
      <c r="AG179"/>
      <c r="AH179"/>
      <c r="AI179"/>
      <c r="AJ179"/>
      <c r="AK179"/>
      <c r="AL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 s="1" customFormat="1" x14ac:dyDescent="0.25">
      <c r="A180"/>
      <c r="B180" s="181">
        <v>0.12222222222222223</v>
      </c>
      <c r="C180" s="61"/>
      <c r="D180" s="349"/>
      <c r="E180" s="349"/>
      <c r="F180" s="63"/>
      <c r="G180" s="356">
        <f t="shared" si="18"/>
        <v>0</v>
      </c>
      <c r="H180" s="350">
        <f t="shared" si="19"/>
        <v>0</v>
      </c>
      <c r="I180" s="235">
        <f t="shared" si="20"/>
        <v>0</v>
      </c>
      <c r="J180" s="193">
        <f t="shared" si="21"/>
        <v>0</v>
      </c>
      <c r="K180" s="489">
        <f>'Gasto Energético'!GN180</f>
        <v>480</v>
      </c>
      <c r="L180" s="495">
        <f t="shared" si="22"/>
        <v>0</v>
      </c>
      <c r="M180" s="356">
        <f t="shared" si="23"/>
        <v>480</v>
      </c>
      <c r="N180" s="359">
        <f t="shared" si="24"/>
        <v>8</v>
      </c>
      <c r="O180">
        <f t="shared" si="25"/>
        <v>504</v>
      </c>
      <c r="P180" s="239">
        <f t="shared" si="26"/>
        <v>299.7362942401092</v>
      </c>
      <c r="Q180"/>
      <c r="R180"/>
      <c r="S180"/>
      <c r="T180"/>
      <c r="U180"/>
      <c r="AA180"/>
      <c r="AC180"/>
      <c r="AD180"/>
      <c r="AE180"/>
      <c r="AF180"/>
      <c r="AG180"/>
      <c r="AH180"/>
      <c r="AI180"/>
      <c r="AJ180"/>
      <c r="AK180"/>
      <c r="AL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 s="1" customFormat="1" x14ac:dyDescent="0.25">
      <c r="A181"/>
      <c r="B181" s="181">
        <v>0.12291666666666667</v>
      </c>
      <c r="C181" s="61"/>
      <c r="D181" s="349"/>
      <c r="E181" s="349"/>
      <c r="F181" s="63"/>
      <c r="G181" s="356">
        <f t="shared" si="18"/>
        <v>0</v>
      </c>
      <c r="H181" s="350">
        <f t="shared" si="19"/>
        <v>0</v>
      </c>
      <c r="I181" s="235">
        <f t="shared" si="20"/>
        <v>0</v>
      </c>
      <c r="J181" s="193">
        <f t="shared" si="21"/>
        <v>0</v>
      </c>
      <c r="K181" s="489">
        <f>'Gasto Energético'!GN181</f>
        <v>480</v>
      </c>
      <c r="L181" s="495">
        <f t="shared" si="22"/>
        <v>0</v>
      </c>
      <c r="M181" s="356">
        <f t="shared" si="23"/>
        <v>480</v>
      </c>
      <c r="N181" s="359">
        <f t="shared" si="24"/>
        <v>8</v>
      </c>
      <c r="O181">
        <f t="shared" si="25"/>
        <v>504</v>
      </c>
      <c r="P181" s="239">
        <f t="shared" si="26"/>
        <v>299.7362942401092</v>
      </c>
      <c r="Q181"/>
      <c r="R181"/>
      <c r="S181"/>
      <c r="T181"/>
      <c r="U181"/>
      <c r="AA181"/>
      <c r="AC181"/>
      <c r="AD181"/>
      <c r="AE181"/>
      <c r="AF181"/>
      <c r="AG181"/>
      <c r="AH181"/>
      <c r="AI181"/>
      <c r="AJ181"/>
      <c r="AK181"/>
      <c r="AL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 s="1" customFormat="1" x14ac:dyDescent="0.25">
      <c r="A182"/>
      <c r="B182" s="181">
        <v>0.12361111111111112</v>
      </c>
      <c r="C182" s="61"/>
      <c r="D182" s="349"/>
      <c r="E182" s="349"/>
      <c r="F182" s="63"/>
      <c r="G182" s="356">
        <f t="shared" si="18"/>
        <v>0</v>
      </c>
      <c r="H182" s="350">
        <f t="shared" si="19"/>
        <v>0</v>
      </c>
      <c r="I182" s="235">
        <f t="shared" si="20"/>
        <v>0</v>
      </c>
      <c r="J182" s="193">
        <f t="shared" si="21"/>
        <v>0</v>
      </c>
      <c r="K182" s="489">
        <f>'Gasto Energético'!GN182</f>
        <v>480</v>
      </c>
      <c r="L182" s="495">
        <f t="shared" si="22"/>
        <v>0</v>
      </c>
      <c r="M182" s="356">
        <f t="shared" si="23"/>
        <v>480</v>
      </c>
      <c r="N182" s="359">
        <f t="shared" si="24"/>
        <v>8</v>
      </c>
      <c r="O182">
        <f t="shared" si="25"/>
        <v>504</v>
      </c>
      <c r="P182" s="239">
        <f t="shared" si="26"/>
        <v>299.7362942401092</v>
      </c>
      <c r="Q182"/>
      <c r="R182"/>
      <c r="S182"/>
      <c r="T182"/>
      <c r="U182"/>
      <c r="AA182"/>
      <c r="AC182"/>
      <c r="AD182"/>
      <c r="AE182"/>
      <c r="AF182"/>
      <c r="AG182"/>
      <c r="AH182"/>
      <c r="AI182"/>
      <c r="AJ182"/>
      <c r="AK182"/>
      <c r="AL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 s="1" customFormat="1" x14ac:dyDescent="0.25">
      <c r="A183"/>
      <c r="B183" s="181">
        <v>0.12430555555555556</v>
      </c>
      <c r="C183" s="61"/>
      <c r="D183" s="349"/>
      <c r="E183" s="349"/>
      <c r="F183" s="63"/>
      <c r="G183" s="356">
        <f t="shared" si="18"/>
        <v>0</v>
      </c>
      <c r="H183" s="350">
        <f t="shared" si="19"/>
        <v>0</v>
      </c>
      <c r="I183" s="235">
        <f t="shared" si="20"/>
        <v>0</v>
      </c>
      <c r="J183" s="193">
        <f t="shared" si="21"/>
        <v>0</v>
      </c>
      <c r="K183" s="489">
        <f>'Gasto Energético'!GN183</f>
        <v>480</v>
      </c>
      <c r="L183" s="495">
        <f t="shared" si="22"/>
        <v>0</v>
      </c>
      <c r="M183" s="356">
        <f t="shared" si="23"/>
        <v>480</v>
      </c>
      <c r="N183" s="359">
        <f t="shared" si="24"/>
        <v>8</v>
      </c>
      <c r="O183">
        <f t="shared" si="25"/>
        <v>504</v>
      </c>
      <c r="P183" s="239">
        <f t="shared" si="26"/>
        <v>299.7362942401092</v>
      </c>
      <c r="Q183"/>
      <c r="R183"/>
      <c r="S183"/>
      <c r="T183"/>
      <c r="U183"/>
      <c r="AA183"/>
      <c r="AC183"/>
      <c r="AD183"/>
      <c r="AE183"/>
      <c r="AF183"/>
      <c r="AG183"/>
      <c r="AH183"/>
      <c r="AI183"/>
      <c r="AJ183"/>
      <c r="AK183"/>
      <c r="AL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 s="1" customFormat="1" x14ac:dyDescent="0.25">
      <c r="A184"/>
      <c r="B184" s="181">
        <v>0.125</v>
      </c>
      <c r="C184" s="61"/>
      <c r="D184" s="349"/>
      <c r="E184" s="349"/>
      <c r="F184" s="63"/>
      <c r="G184" s="356">
        <f t="shared" si="18"/>
        <v>0</v>
      </c>
      <c r="H184" s="350">
        <f t="shared" si="19"/>
        <v>0</v>
      </c>
      <c r="I184" s="235">
        <f t="shared" si="20"/>
        <v>0</v>
      </c>
      <c r="J184" s="193">
        <f t="shared" si="21"/>
        <v>0</v>
      </c>
      <c r="K184" s="489">
        <f>'Gasto Energético'!GN184</f>
        <v>480</v>
      </c>
      <c r="L184" s="495">
        <f t="shared" si="22"/>
        <v>0</v>
      </c>
      <c r="M184" s="356">
        <f t="shared" si="23"/>
        <v>480</v>
      </c>
      <c r="N184" s="359">
        <f t="shared" si="24"/>
        <v>8</v>
      </c>
      <c r="O184">
        <f t="shared" si="25"/>
        <v>504</v>
      </c>
      <c r="P184" s="239">
        <f t="shared" si="26"/>
        <v>299.7362942401092</v>
      </c>
      <c r="Q184"/>
      <c r="R184"/>
      <c r="S184"/>
      <c r="T184"/>
      <c r="U184"/>
      <c r="AA184"/>
      <c r="AC184"/>
      <c r="AD184"/>
      <c r="AE184"/>
      <c r="AF184"/>
      <c r="AG184"/>
      <c r="AH184"/>
      <c r="AI184"/>
      <c r="AJ184"/>
      <c r="AK184"/>
      <c r="AL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 s="1" customFormat="1" x14ac:dyDescent="0.25">
      <c r="A185"/>
      <c r="B185" s="181">
        <v>0.12569444444444444</v>
      </c>
      <c r="C185" s="61"/>
      <c r="D185" s="349"/>
      <c r="E185" s="349"/>
      <c r="F185" s="63"/>
      <c r="G185" s="356">
        <f t="shared" si="18"/>
        <v>0</v>
      </c>
      <c r="H185" s="350">
        <f t="shared" si="19"/>
        <v>0</v>
      </c>
      <c r="I185" s="235">
        <f t="shared" si="20"/>
        <v>0</v>
      </c>
      <c r="J185" s="193">
        <f t="shared" si="21"/>
        <v>0</v>
      </c>
      <c r="K185" s="489">
        <f>'Gasto Energético'!GN185</f>
        <v>480</v>
      </c>
      <c r="L185" s="495">
        <f t="shared" si="22"/>
        <v>0</v>
      </c>
      <c r="M185" s="356">
        <f t="shared" si="23"/>
        <v>480</v>
      </c>
      <c r="N185" s="359">
        <f t="shared" si="24"/>
        <v>8</v>
      </c>
      <c r="O185">
        <f t="shared" si="25"/>
        <v>504</v>
      </c>
      <c r="P185" s="239">
        <f t="shared" si="26"/>
        <v>299.7362942401092</v>
      </c>
      <c r="Q185"/>
      <c r="R185"/>
      <c r="S185"/>
      <c r="T185"/>
      <c r="U185"/>
      <c r="AA185"/>
      <c r="AC185"/>
      <c r="AD185"/>
      <c r="AE185"/>
      <c r="AF185"/>
      <c r="AG185"/>
      <c r="AH185"/>
      <c r="AI185"/>
      <c r="AJ185"/>
      <c r="AK185"/>
      <c r="AL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 s="1" customFormat="1" x14ac:dyDescent="0.25">
      <c r="A186"/>
      <c r="B186" s="181">
        <v>0.12638888888888888</v>
      </c>
      <c r="C186" s="61"/>
      <c r="D186" s="349"/>
      <c r="E186" s="349"/>
      <c r="F186" s="63"/>
      <c r="G186" s="356">
        <f t="shared" si="18"/>
        <v>0</v>
      </c>
      <c r="H186" s="350">
        <f t="shared" si="19"/>
        <v>0</v>
      </c>
      <c r="I186" s="235">
        <f t="shared" si="20"/>
        <v>0</v>
      </c>
      <c r="J186" s="193">
        <f t="shared" si="21"/>
        <v>0</v>
      </c>
      <c r="K186" s="489">
        <f>'Gasto Energético'!GN186</f>
        <v>480</v>
      </c>
      <c r="L186" s="495">
        <f t="shared" si="22"/>
        <v>0</v>
      </c>
      <c r="M186" s="356">
        <f t="shared" si="23"/>
        <v>480</v>
      </c>
      <c r="N186" s="359">
        <f t="shared" si="24"/>
        <v>8</v>
      </c>
      <c r="O186">
        <f t="shared" si="25"/>
        <v>504</v>
      </c>
      <c r="P186" s="239">
        <f t="shared" si="26"/>
        <v>299.7362942401092</v>
      </c>
      <c r="Q186"/>
      <c r="R186"/>
      <c r="S186"/>
      <c r="T186"/>
      <c r="U186"/>
      <c r="AA186"/>
      <c r="AC186"/>
      <c r="AD186"/>
      <c r="AE186"/>
      <c r="AF186"/>
      <c r="AG186"/>
      <c r="AH186"/>
      <c r="AI186"/>
      <c r="AJ186"/>
      <c r="AK186"/>
      <c r="AL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 s="1" customFormat="1" x14ac:dyDescent="0.25">
      <c r="A187"/>
      <c r="B187" s="181">
        <v>0.12708333333333333</v>
      </c>
      <c r="C187" s="61"/>
      <c r="D187" s="349"/>
      <c r="E187" s="349"/>
      <c r="F187" s="63"/>
      <c r="G187" s="356">
        <f t="shared" si="18"/>
        <v>0</v>
      </c>
      <c r="H187" s="350">
        <f t="shared" si="19"/>
        <v>0</v>
      </c>
      <c r="I187" s="235">
        <f t="shared" si="20"/>
        <v>0</v>
      </c>
      <c r="J187" s="193">
        <f t="shared" si="21"/>
        <v>0</v>
      </c>
      <c r="K187" s="489">
        <f>'Gasto Energético'!GN187</f>
        <v>480</v>
      </c>
      <c r="L187" s="495">
        <f t="shared" si="22"/>
        <v>0</v>
      </c>
      <c r="M187" s="356">
        <f t="shared" si="23"/>
        <v>480</v>
      </c>
      <c r="N187" s="359">
        <f t="shared" si="24"/>
        <v>8</v>
      </c>
      <c r="O187">
        <f t="shared" si="25"/>
        <v>504</v>
      </c>
      <c r="P187" s="239">
        <f t="shared" si="26"/>
        <v>299.7362942401092</v>
      </c>
      <c r="Q187"/>
      <c r="R187"/>
      <c r="S187"/>
      <c r="T187"/>
      <c r="U187"/>
      <c r="AA187"/>
      <c r="AC187"/>
      <c r="AD187"/>
      <c r="AE187"/>
      <c r="AF187"/>
      <c r="AG187"/>
      <c r="AH187"/>
      <c r="AI187"/>
      <c r="AJ187"/>
      <c r="AK187"/>
      <c r="AL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 s="1" customFormat="1" x14ac:dyDescent="0.25">
      <c r="A188"/>
      <c r="B188" s="181">
        <v>0.1277777777777778</v>
      </c>
      <c r="C188" s="61"/>
      <c r="D188" s="349"/>
      <c r="E188" s="349"/>
      <c r="F188" s="63"/>
      <c r="G188" s="356">
        <f t="shared" si="18"/>
        <v>0</v>
      </c>
      <c r="H188" s="350">
        <f t="shared" si="19"/>
        <v>0</v>
      </c>
      <c r="I188" s="235">
        <f t="shared" si="20"/>
        <v>0</v>
      </c>
      <c r="J188" s="193">
        <f t="shared" si="21"/>
        <v>0</v>
      </c>
      <c r="K188" s="489">
        <f>'Gasto Energético'!GN188</f>
        <v>480</v>
      </c>
      <c r="L188" s="495">
        <f t="shared" si="22"/>
        <v>0</v>
      </c>
      <c r="M188" s="356">
        <f t="shared" si="23"/>
        <v>480</v>
      </c>
      <c r="N188" s="359">
        <f t="shared" si="24"/>
        <v>8</v>
      </c>
      <c r="O188">
        <f t="shared" si="25"/>
        <v>504</v>
      </c>
      <c r="P188" s="239">
        <f t="shared" si="26"/>
        <v>299.7362942401092</v>
      </c>
      <c r="Q188"/>
      <c r="R188"/>
      <c r="S188"/>
      <c r="T188"/>
      <c r="U188"/>
      <c r="AA188"/>
      <c r="AC188"/>
      <c r="AD188"/>
      <c r="AE188"/>
      <c r="AF188"/>
      <c r="AG188"/>
      <c r="AH188"/>
      <c r="AI188"/>
      <c r="AJ188"/>
      <c r="AK188"/>
      <c r="AL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 s="1" customFormat="1" x14ac:dyDescent="0.25">
      <c r="A189"/>
      <c r="B189" s="181">
        <v>0.12847222222222224</v>
      </c>
      <c r="C189" s="61"/>
      <c r="D189" s="349"/>
      <c r="E189" s="349"/>
      <c r="F189" s="63"/>
      <c r="G189" s="356">
        <f t="shared" si="18"/>
        <v>0</v>
      </c>
      <c r="H189" s="350">
        <f t="shared" si="19"/>
        <v>0</v>
      </c>
      <c r="I189" s="235">
        <f t="shared" si="20"/>
        <v>0</v>
      </c>
      <c r="J189" s="193">
        <f t="shared" si="21"/>
        <v>0</v>
      </c>
      <c r="K189" s="489">
        <f>'Gasto Energético'!GN189</f>
        <v>480</v>
      </c>
      <c r="L189" s="495">
        <f t="shared" si="22"/>
        <v>0</v>
      </c>
      <c r="M189" s="356">
        <f t="shared" si="23"/>
        <v>480</v>
      </c>
      <c r="N189" s="359">
        <f t="shared" si="24"/>
        <v>8</v>
      </c>
      <c r="O189">
        <f t="shared" si="25"/>
        <v>504</v>
      </c>
      <c r="P189" s="239">
        <f t="shared" si="26"/>
        <v>299.7362942401092</v>
      </c>
      <c r="Q189"/>
      <c r="R189"/>
      <c r="S189"/>
      <c r="T189"/>
      <c r="U189"/>
      <c r="AA189"/>
      <c r="AC189"/>
      <c r="AD189"/>
      <c r="AE189"/>
      <c r="AF189"/>
      <c r="AG189"/>
      <c r="AH189"/>
      <c r="AI189"/>
      <c r="AJ189"/>
      <c r="AK189"/>
      <c r="AL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 s="1" customFormat="1" x14ac:dyDescent="0.25">
      <c r="A190"/>
      <c r="B190" s="181">
        <v>0.12916666666666668</v>
      </c>
      <c r="C190" s="61"/>
      <c r="D190" s="349"/>
      <c r="E190" s="349"/>
      <c r="F190" s="63"/>
      <c r="G190" s="356">
        <f t="shared" si="18"/>
        <v>0</v>
      </c>
      <c r="H190" s="350">
        <f t="shared" si="19"/>
        <v>0</v>
      </c>
      <c r="I190" s="235">
        <f t="shared" si="20"/>
        <v>0</v>
      </c>
      <c r="J190" s="193">
        <f t="shared" si="21"/>
        <v>0</v>
      </c>
      <c r="K190" s="489">
        <f>'Gasto Energético'!GN190</f>
        <v>480</v>
      </c>
      <c r="L190" s="495">
        <f t="shared" si="22"/>
        <v>0</v>
      </c>
      <c r="M190" s="356">
        <f t="shared" si="23"/>
        <v>480</v>
      </c>
      <c r="N190" s="359">
        <f t="shared" si="24"/>
        <v>8</v>
      </c>
      <c r="O190">
        <f t="shared" si="25"/>
        <v>504</v>
      </c>
      <c r="P190" s="239">
        <f t="shared" si="26"/>
        <v>299.7362942401092</v>
      </c>
      <c r="Q190"/>
      <c r="R190"/>
      <c r="S190"/>
      <c r="T190"/>
      <c r="U190"/>
      <c r="AA190"/>
      <c r="AC190"/>
      <c r="AD190"/>
      <c r="AE190"/>
      <c r="AF190"/>
      <c r="AG190"/>
      <c r="AH190"/>
      <c r="AI190"/>
      <c r="AJ190"/>
      <c r="AK190"/>
      <c r="AL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 s="1" customFormat="1" x14ac:dyDescent="0.25">
      <c r="A191"/>
      <c r="B191" s="181">
        <v>0.12986111111111112</v>
      </c>
      <c r="C191" s="61"/>
      <c r="D191" s="349"/>
      <c r="E191" s="349"/>
      <c r="F191" s="63"/>
      <c r="G191" s="356">
        <f t="shared" si="18"/>
        <v>0</v>
      </c>
      <c r="H191" s="350">
        <f t="shared" si="19"/>
        <v>0</v>
      </c>
      <c r="I191" s="235">
        <f t="shared" si="20"/>
        <v>0</v>
      </c>
      <c r="J191" s="193">
        <f t="shared" si="21"/>
        <v>0</v>
      </c>
      <c r="K191" s="489">
        <f>'Gasto Energético'!GN191</f>
        <v>480</v>
      </c>
      <c r="L191" s="495">
        <f t="shared" si="22"/>
        <v>0</v>
      </c>
      <c r="M191" s="356">
        <f t="shared" si="23"/>
        <v>480</v>
      </c>
      <c r="N191" s="359">
        <f t="shared" si="24"/>
        <v>8</v>
      </c>
      <c r="O191">
        <f t="shared" si="25"/>
        <v>504</v>
      </c>
      <c r="P191" s="239">
        <f t="shared" si="26"/>
        <v>299.7362942401092</v>
      </c>
      <c r="Q191"/>
      <c r="R191"/>
      <c r="S191"/>
      <c r="T191"/>
      <c r="U191"/>
      <c r="AA191"/>
      <c r="AC191"/>
      <c r="AD191"/>
      <c r="AE191"/>
      <c r="AF191"/>
      <c r="AG191"/>
      <c r="AH191"/>
      <c r="AI191"/>
      <c r="AJ191"/>
      <c r="AK191"/>
      <c r="AL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 s="1" customFormat="1" x14ac:dyDescent="0.25">
      <c r="A192"/>
      <c r="B192" s="181">
        <v>0.13055555555555556</v>
      </c>
      <c r="C192" s="61"/>
      <c r="D192" s="349"/>
      <c r="E192" s="349"/>
      <c r="F192" s="63"/>
      <c r="G192" s="356">
        <f t="shared" si="18"/>
        <v>0</v>
      </c>
      <c r="H192" s="350">
        <f t="shared" si="19"/>
        <v>0</v>
      </c>
      <c r="I192" s="235">
        <f t="shared" si="20"/>
        <v>0</v>
      </c>
      <c r="J192" s="193">
        <f t="shared" si="21"/>
        <v>0</v>
      </c>
      <c r="K192" s="489">
        <f>'Gasto Energético'!GN192</f>
        <v>480</v>
      </c>
      <c r="L192" s="495">
        <f t="shared" si="22"/>
        <v>0</v>
      </c>
      <c r="M192" s="356">
        <f t="shared" si="23"/>
        <v>480</v>
      </c>
      <c r="N192" s="359">
        <f t="shared" si="24"/>
        <v>8</v>
      </c>
      <c r="O192">
        <f t="shared" si="25"/>
        <v>504</v>
      </c>
      <c r="P192" s="239">
        <f t="shared" si="26"/>
        <v>299.7362942401092</v>
      </c>
      <c r="Q192"/>
      <c r="R192"/>
      <c r="S192"/>
      <c r="T192"/>
      <c r="U192"/>
      <c r="AA192"/>
      <c r="AC192"/>
      <c r="AD192"/>
      <c r="AE192"/>
      <c r="AF192"/>
      <c r="AG192"/>
      <c r="AH192"/>
      <c r="AI192"/>
      <c r="AJ192"/>
      <c r="AK192"/>
      <c r="AL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 s="1" customFormat="1" x14ac:dyDescent="0.25">
      <c r="A193"/>
      <c r="B193" s="181">
        <v>0.13125000000000001</v>
      </c>
      <c r="C193" s="61"/>
      <c r="D193" s="349"/>
      <c r="E193" s="349"/>
      <c r="F193" s="63"/>
      <c r="G193" s="356">
        <f t="shared" si="18"/>
        <v>0</v>
      </c>
      <c r="H193" s="350">
        <f t="shared" si="19"/>
        <v>0</v>
      </c>
      <c r="I193" s="235">
        <f t="shared" si="20"/>
        <v>0</v>
      </c>
      <c r="J193" s="193">
        <f t="shared" si="21"/>
        <v>0</v>
      </c>
      <c r="K193" s="489">
        <f>'Gasto Energético'!GN193</f>
        <v>480</v>
      </c>
      <c r="L193" s="495">
        <f t="shared" si="22"/>
        <v>0</v>
      </c>
      <c r="M193" s="356">
        <f t="shared" si="23"/>
        <v>480</v>
      </c>
      <c r="N193" s="359">
        <f t="shared" si="24"/>
        <v>8</v>
      </c>
      <c r="O193">
        <f t="shared" si="25"/>
        <v>504</v>
      </c>
      <c r="P193" s="239">
        <f t="shared" si="26"/>
        <v>299.7362942401092</v>
      </c>
      <c r="Q193"/>
      <c r="R193"/>
      <c r="S193"/>
      <c r="T193"/>
      <c r="U193"/>
      <c r="AA193"/>
      <c r="AC193"/>
      <c r="AD193"/>
      <c r="AE193"/>
      <c r="AF193"/>
      <c r="AG193"/>
      <c r="AH193"/>
      <c r="AI193"/>
      <c r="AJ193"/>
      <c r="AK193"/>
      <c r="AL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 s="1" customFormat="1" x14ac:dyDescent="0.25">
      <c r="A194"/>
      <c r="B194" s="181">
        <v>0.13194444444444445</v>
      </c>
      <c r="C194" s="61"/>
      <c r="D194" s="349"/>
      <c r="E194" s="349"/>
      <c r="F194" s="63"/>
      <c r="G194" s="356">
        <f t="shared" si="18"/>
        <v>0</v>
      </c>
      <c r="H194" s="350">
        <f t="shared" si="19"/>
        <v>0</v>
      </c>
      <c r="I194" s="235">
        <f t="shared" si="20"/>
        <v>0</v>
      </c>
      <c r="J194" s="193">
        <f t="shared" si="21"/>
        <v>0</v>
      </c>
      <c r="K194" s="489">
        <f>'Gasto Energético'!GN194</f>
        <v>480</v>
      </c>
      <c r="L194" s="495">
        <f t="shared" si="22"/>
        <v>0</v>
      </c>
      <c r="M194" s="356">
        <f t="shared" si="23"/>
        <v>480</v>
      </c>
      <c r="N194" s="359">
        <f t="shared" si="24"/>
        <v>8</v>
      </c>
      <c r="O194">
        <f t="shared" si="25"/>
        <v>504</v>
      </c>
      <c r="P194" s="239">
        <f t="shared" si="26"/>
        <v>299.7362942401092</v>
      </c>
      <c r="Q194"/>
      <c r="R194"/>
      <c r="S194"/>
      <c r="T194"/>
      <c r="U194"/>
      <c r="AA194"/>
      <c r="AC194"/>
      <c r="AD194"/>
      <c r="AE194"/>
      <c r="AF194"/>
      <c r="AG194"/>
      <c r="AH194"/>
      <c r="AI194"/>
      <c r="AJ194"/>
      <c r="AK194"/>
      <c r="AL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 x14ac:dyDescent="0.25">
      <c r="B195" s="181">
        <v>0.13263888888888889</v>
      </c>
      <c r="C195" s="61"/>
      <c r="D195" s="349"/>
      <c r="E195" s="349"/>
      <c r="F195" s="63"/>
      <c r="G195" s="356">
        <f t="shared" si="18"/>
        <v>0</v>
      </c>
      <c r="H195" s="350">
        <f t="shared" si="19"/>
        <v>0</v>
      </c>
      <c r="I195" s="235">
        <f t="shared" si="20"/>
        <v>0</v>
      </c>
      <c r="J195" s="193">
        <f t="shared" si="21"/>
        <v>0</v>
      </c>
      <c r="K195" s="489">
        <f>'Gasto Energético'!GN195</f>
        <v>480</v>
      </c>
      <c r="L195" s="495">
        <f t="shared" si="22"/>
        <v>0</v>
      </c>
      <c r="M195" s="356">
        <f t="shared" si="23"/>
        <v>480</v>
      </c>
      <c r="N195" s="359">
        <f t="shared" si="24"/>
        <v>8</v>
      </c>
      <c r="O195">
        <f t="shared" si="25"/>
        <v>504</v>
      </c>
      <c r="P195" s="239">
        <f t="shared" si="26"/>
        <v>299.7362942401092</v>
      </c>
    </row>
    <row r="196" spans="1:52" s="1" customFormat="1" x14ac:dyDescent="0.25">
      <c r="A196"/>
      <c r="B196" s="181">
        <v>0.13333333333333333</v>
      </c>
      <c r="C196" s="61"/>
      <c r="D196" s="349"/>
      <c r="E196" s="349"/>
      <c r="F196" s="63"/>
      <c r="G196" s="356">
        <f t="shared" si="18"/>
        <v>0</v>
      </c>
      <c r="H196" s="350">
        <f t="shared" si="19"/>
        <v>0</v>
      </c>
      <c r="I196" s="235">
        <f t="shared" si="20"/>
        <v>0</v>
      </c>
      <c r="J196" s="193">
        <f t="shared" si="21"/>
        <v>0</v>
      </c>
      <c r="K196" s="489">
        <f>'Gasto Energético'!GN196</f>
        <v>480</v>
      </c>
      <c r="L196" s="495">
        <f t="shared" si="22"/>
        <v>0</v>
      </c>
      <c r="M196" s="356">
        <f t="shared" si="23"/>
        <v>480</v>
      </c>
      <c r="N196" s="359">
        <f t="shared" si="24"/>
        <v>8</v>
      </c>
      <c r="O196">
        <f t="shared" si="25"/>
        <v>504</v>
      </c>
      <c r="P196" s="239">
        <f t="shared" si="26"/>
        <v>299.7362942401092</v>
      </c>
      <c r="Q196"/>
      <c r="R196"/>
      <c r="S196"/>
      <c r="T196"/>
      <c r="U196"/>
      <c r="AA196"/>
      <c r="AC196"/>
      <c r="AD196"/>
      <c r="AE196"/>
      <c r="AF196"/>
      <c r="AG196"/>
      <c r="AH196"/>
      <c r="AI196"/>
      <c r="AJ196"/>
      <c r="AK196"/>
      <c r="AL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 x14ac:dyDescent="0.25">
      <c r="B197" s="181">
        <v>0.13402777777777777</v>
      </c>
      <c r="C197" s="61"/>
      <c r="D197" s="349"/>
      <c r="E197" s="349"/>
      <c r="F197" s="63"/>
      <c r="G197" s="356">
        <f t="shared" ref="G197:G260" si="27">IF(SUM(C197,E197)=0,0,SUM(C197,E197))</f>
        <v>0</v>
      </c>
      <c r="H197" s="350">
        <f t="shared" ref="H197:H260" si="28">IF(SUM(D197,F197)=0,0,SUM(D197,F197))</f>
        <v>0</v>
      </c>
      <c r="I197" s="235">
        <f t="shared" ref="I197:I260" si="29">IF(G197="","",G197*(1/60))</f>
        <v>0</v>
      </c>
      <c r="J197" s="193">
        <f t="shared" ref="J197:J260" si="30">IF(H197="","",H197*(1/60))</f>
        <v>0</v>
      </c>
      <c r="K197" s="489">
        <f>'Gasto Energético'!GN197</f>
        <v>480</v>
      </c>
      <c r="L197" s="495">
        <f t="shared" ref="L197:L260" si="31">SUM(G197:H197)</f>
        <v>0</v>
      </c>
      <c r="M197" s="356">
        <f t="shared" ref="M197:M260" si="32">K197+L197</f>
        <v>480</v>
      </c>
      <c r="N197" s="359">
        <f t="shared" ref="N197:N260" si="33">M197/60</f>
        <v>8</v>
      </c>
      <c r="O197">
        <f t="shared" ref="O197:O260" si="34">1.05*MAX($M$4:$M$1444)</f>
        <v>504</v>
      </c>
      <c r="P197" s="239">
        <f t="shared" ref="P197:P260" si="35">SUM($N$4:$N$1444)/(COUNT($N$4:$N$1444)/60)</f>
        <v>299.7362942401092</v>
      </c>
    </row>
    <row r="198" spans="1:52" x14ac:dyDescent="0.25">
      <c r="B198" s="181">
        <v>0.13472222222222222</v>
      </c>
      <c r="C198" s="61"/>
      <c r="D198" s="349"/>
      <c r="E198" s="349"/>
      <c r="F198" s="63"/>
      <c r="G198" s="356">
        <f t="shared" si="27"/>
        <v>0</v>
      </c>
      <c r="H198" s="350">
        <f t="shared" si="28"/>
        <v>0</v>
      </c>
      <c r="I198" s="235">
        <f t="shared" si="29"/>
        <v>0</v>
      </c>
      <c r="J198" s="193">
        <f t="shared" si="30"/>
        <v>0</v>
      </c>
      <c r="K198" s="489">
        <f>'Gasto Energético'!GN198</f>
        <v>480</v>
      </c>
      <c r="L198" s="495">
        <f t="shared" si="31"/>
        <v>0</v>
      </c>
      <c r="M198" s="356">
        <f t="shared" si="32"/>
        <v>480</v>
      </c>
      <c r="N198" s="359">
        <f t="shared" si="33"/>
        <v>8</v>
      </c>
      <c r="O198">
        <f t="shared" si="34"/>
        <v>504</v>
      </c>
      <c r="P198" s="239">
        <f t="shared" si="35"/>
        <v>299.7362942401092</v>
      </c>
    </row>
    <row r="199" spans="1:52" x14ac:dyDescent="0.25">
      <c r="B199" s="181">
        <v>0.13541666666666666</v>
      </c>
      <c r="C199" s="61"/>
      <c r="D199" s="349"/>
      <c r="E199" s="349"/>
      <c r="F199" s="63"/>
      <c r="G199" s="356">
        <f t="shared" si="27"/>
        <v>0</v>
      </c>
      <c r="H199" s="350">
        <f t="shared" si="28"/>
        <v>0</v>
      </c>
      <c r="I199" s="235">
        <f t="shared" si="29"/>
        <v>0</v>
      </c>
      <c r="J199" s="193">
        <f t="shared" si="30"/>
        <v>0</v>
      </c>
      <c r="K199" s="489">
        <f>'Gasto Energético'!GN199</f>
        <v>480</v>
      </c>
      <c r="L199" s="495">
        <f t="shared" si="31"/>
        <v>0</v>
      </c>
      <c r="M199" s="356">
        <f t="shared" si="32"/>
        <v>480</v>
      </c>
      <c r="N199" s="359">
        <f t="shared" si="33"/>
        <v>8</v>
      </c>
      <c r="O199">
        <f t="shared" si="34"/>
        <v>504</v>
      </c>
      <c r="P199" s="239">
        <f t="shared" si="35"/>
        <v>299.7362942401092</v>
      </c>
    </row>
    <row r="200" spans="1:52" x14ac:dyDescent="0.25">
      <c r="B200" s="181">
        <v>0.1361111111111111</v>
      </c>
      <c r="C200" s="61"/>
      <c r="D200" s="349"/>
      <c r="E200" s="349"/>
      <c r="F200" s="63"/>
      <c r="G200" s="356">
        <f t="shared" si="27"/>
        <v>0</v>
      </c>
      <c r="H200" s="350">
        <f t="shared" si="28"/>
        <v>0</v>
      </c>
      <c r="I200" s="235">
        <f t="shared" si="29"/>
        <v>0</v>
      </c>
      <c r="J200" s="193">
        <f t="shared" si="30"/>
        <v>0</v>
      </c>
      <c r="K200" s="489">
        <f>'Gasto Energético'!GN200</f>
        <v>480</v>
      </c>
      <c r="L200" s="495">
        <f t="shared" si="31"/>
        <v>0</v>
      </c>
      <c r="M200" s="356">
        <f t="shared" si="32"/>
        <v>480</v>
      </c>
      <c r="N200" s="359">
        <f t="shared" si="33"/>
        <v>8</v>
      </c>
      <c r="O200">
        <f t="shared" si="34"/>
        <v>504</v>
      </c>
      <c r="P200" s="239">
        <f t="shared" si="35"/>
        <v>299.7362942401092</v>
      </c>
    </row>
    <row r="201" spans="1:52" x14ac:dyDescent="0.25">
      <c r="B201" s="181">
        <v>0.13680555555555554</v>
      </c>
      <c r="C201" s="61"/>
      <c r="D201" s="349"/>
      <c r="E201" s="349"/>
      <c r="F201" s="63"/>
      <c r="G201" s="356">
        <f t="shared" si="27"/>
        <v>0</v>
      </c>
      <c r="H201" s="350">
        <f t="shared" si="28"/>
        <v>0</v>
      </c>
      <c r="I201" s="235">
        <f t="shared" si="29"/>
        <v>0</v>
      </c>
      <c r="J201" s="193">
        <f t="shared" si="30"/>
        <v>0</v>
      </c>
      <c r="K201" s="489">
        <f>'Gasto Energético'!GN201</f>
        <v>480</v>
      </c>
      <c r="L201" s="495">
        <f t="shared" si="31"/>
        <v>0</v>
      </c>
      <c r="M201" s="356">
        <f t="shared" si="32"/>
        <v>480</v>
      </c>
      <c r="N201" s="359">
        <f t="shared" si="33"/>
        <v>8</v>
      </c>
      <c r="O201">
        <f t="shared" si="34"/>
        <v>504</v>
      </c>
      <c r="P201" s="239">
        <f t="shared" si="35"/>
        <v>299.7362942401092</v>
      </c>
    </row>
    <row r="202" spans="1:52" x14ac:dyDescent="0.25">
      <c r="B202" s="181">
        <v>0.13749999999999998</v>
      </c>
      <c r="C202" s="61"/>
      <c r="D202" s="349"/>
      <c r="E202" s="349"/>
      <c r="F202" s="63"/>
      <c r="G202" s="356">
        <f t="shared" si="27"/>
        <v>0</v>
      </c>
      <c r="H202" s="350">
        <f t="shared" si="28"/>
        <v>0</v>
      </c>
      <c r="I202" s="235">
        <f t="shared" si="29"/>
        <v>0</v>
      </c>
      <c r="J202" s="193">
        <f t="shared" si="30"/>
        <v>0</v>
      </c>
      <c r="K202" s="489">
        <f>'Gasto Energético'!GN202</f>
        <v>480</v>
      </c>
      <c r="L202" s="495">
        <f t="shared" si="31"/>
        <v>0</v>
      </c>
      <c r="M202" s="356">
        <f t="shared" si="32"/>
        <v>480</v>
      </c>
      <c r="N202" s="359">
        <f t="shared" si="33"/>
        <v>8</v>
      </c>
      <c r="O202">
        <f t="shared" si="34"/>
        <v>504</v>
      </c>
      <c r="P202" s="239">
        <f t="shared" si="35"/>
        <v>299.7362942401092</v>
      </c>
    </row>
    <row r="203" spans="1:52" x14ac:dyDescent="0.25">
      <c r="B203" s="181">
        <v>0.13819444444444443</v>
      </c>
      <c r="C203" s="61"/>
      <c r="D203" s="349"/>
      <c r="E203" s="349"/>
      <c r="F203" s="63"/>
      <c r="G203" s="356">
        <f t="shared" si="27"/>
        <v>0</v>
      </c>
      <c r="H203" s="350">
        <f t="shared" si="28"/>
        <v>0</v>
      </c>
      <c r="I203" s="235">
        <f t="shared" si="29"/>
        <v>0</v>
      </c>
      <c r="J203" s="193">
        <f t="shared" si="30"/>
        <v>0</v>
      </c>
      <c r="K203" s="489">
        <f>'Gasto Energético'!GN203</f>
        <v>480</v>
      </c>
      <c r="L203" s="495">
        <f t="shared" si="31"/>
        <v>0</v>
      </c>
      <c r="M203" s="356">
        <f t="shared" si="32"/>
        <v>480</v>
      </c>
      <c r="N203" s="359">
        <f t="shared" si="33"/>
        <v>8</v>
      </c>
      <c r="O203">
        <f t="shared" si="34"/>
        <v>504</v>
      </c>
      <c r="P203" s="239">
        <f t="shared" si="35"/>
        <v>299.7362942401092</v>
      </c>
    </row>
    <row r="204" spans="1:52" x14ac:dyDescent="0.25">
      <c r="B204" s="181">
        <v>0.1388888888888889</v>
      </c>
      <c r="C204" s="61"/>
      <c r="D204" s="349"/>
      <c r="E204" s="349"/>
      <c r="F204" s="63"/>
      <c r="G204" s="356">
        <f t="shared" si="27"/>
        <v>0</v>
      </c>
      <c r="H204" s="350">
        <f t="shared" si="28"/>
        <v>0</v>
      </c>
      <c r="I204" s="235">
        <f t="shared" si="29"/>
        <v>0</v>
      </c>
      <c r="J204" s="193">
        <f t="shared" si="30"/>
        <v>0</v>
      </c>
      <c r="K204" s="489">
        <f>'Gasto Energético'!GN204</f>
        <v>480</v>
      </c>
      <c r="L204" s="495">
        <f t="shared" si="31"/>
        <v>0</v>
      </c>
      <c r="M204" s="356">
        <f t="shared" si="32"/>
        <v>480</v>
      </c>
      <c r="N204" s="359">
        <f t="shared" si="33"/>
        <v>8</v>
      </c>
      <c r="O204">
        <f t="shared" si="34"/>
        <v>504</v>
      </c>
      <c r="P204" s="239">
        <f t="shared" si="35"/>
        <v>299.7362942401092</v>
      </c>
    </row>
    <row r="205" spans="1:52" x14ac:dyDescent="0.25">
      <c r="B205" s="181">
        <v>0.13958333333333334</v>
      </c>
      <c r="C205" s="61"/>
      <c r="D205" s="349"/>
      <c r="E205" s="349"/>
      <c r="F205" s="63"/>
      <c r="G205" s="356">
        <f t="shared" si="27"/>
        <v>0</v>
      </c>
      <c r="H205" s="350">
        <f t="shared" si="28"/>
        <v>0</v>
      </c>
      <c r="I205" s="235">
        <f t="shared" si="29"/>
        <v>0</v>
      </c>
      <c r="J205" s="193">
        <f t="shared" si="30"/>
        <v>0</v>
      </c>
      <c r="K205" s="489">
        <f>'Gasto Energético'!GN205</f>
        <v>480</v>
      </c>
      <c r="L205" s="495">
        <f t="shared" si="31"/>
        <v>0</v>
      </c>
      <c r="M205" s="356">
        <f t="shared" si="32"/>
        <v>480</v>
      </c>
      <c r="N205" s="359">
        <f t="shared" si="33"/>
        <v>8</v>
      </c>
      <c r="O205">
        <f t="shared" si="34"/>
        <v>504</v>
      </c>
      <c r="P205" s="239">
        <f t="shared" si="35"/>
        <v>299.7362942401092</v>
      </c>
    </row>
    <row r="206" spans="1:52" x14ac:dyDescent="0.25">
      <c r="B206" s="181">
        <v>0.14027777777777778</v>
      </c>
      <c r="C206" s="61"/>
      <c r="D206" s="349"/>
      <c r="E206" s="349"/>
      <c r="F206" s="63"/>
      <c r="G206" s="356">
        <f t="shared" si="27"/>
        <v>0</v>
      </c>
      <c r="H206" s="350">
        <f t="shared" si="28"/>
        <v>0</v>
      </c>
      <c r="I206" s="235">
        <f t="shared" si="29"/>
        <v>0</v>
      </c>
      <c r="J206" s="193">
        <f t="shared" si="30"/>
        <v>0</v>
      </c>
      <c r="K206" s="489">
        <f>'Gasto Energético'!GN206</f>
        <v>480</v>
      </c>
      <c r="L206" s="495">
        <f t="shared" si="31"/>
        <v>0</v>
      </c>
      <c r="M206" s="356">
        <f t="shared" si="32"/>
        <v>480</v>
      </c>
      <c r="N206" s="359">
        <f t="shared" si="33"/>
        <v>8</v>
      </c>
      <c r="O206">
        <f t="shared" si="34"/>
        <v>504</v>
      </c>
      <c r="P206" s="239">
        <f t="shared" si="35"/>
        <v>299.7362942401092</v>
      </c>
    </row>
    <row r="207" spans="1:52" x14ac:dyDescent="0.25">
      <c r="B207" s="181">
        <v>0.14097222222222222</v>
      </c>
      <c r="C207" s="61"/>
      <c r="D207" s="349"/>
      <c r="E207" s="349"/>
      <c r="F207" s="63"/>
      <c r="G207" s="356">
        <f t="shared" si="27"/>
        <v>0</v>
      </c>
      <c r="H207" s="350">
        <f t="shared" si="28"/>
        <v>0</v>
      </c>
      <c r="I207" s="235">
        <f t="shared" si="29"/>
        <v>0</v>
      </c>
      <c r="J207" s="193">
        <f t="shared" si="30"/>
        <v>0</v>
      </c>
      <c r="K207" s="489">
        <f>'Gasto Energético'!GN207</f>
        <v>480</v>
      </c>
      <c r="L207" s="495">
        <f t="shared" si="31"/>
        <v>0</v>
      </c>
      <c r="M207" s="356">
        <f t="shared" si="32"/>
        <v>480</v>
      </c>
      <c r="N207" s="359">
        <f t="shared" si="33"/>
        <v>8</v>
      </c>
      <c r="O207">
        <f t="shared" si="34"/>
        <v>504</v>
      </c>
      <c r="P207" s="239">
        <f t="shared" si="35"/>
        <v>299.7362942401092</v>
      </c>
    </row>
    <row r="208" spans="1:52" x14ac:dyDescent="0.25">
      <c r="B208" s="181">
        <v>0.14166666666666666</v>
      </c>
      <c r="C208" s="61"/>
      <c r="D208" s="349"/>
      <c r="E208" s="349"/>
      <c r="F208" s="63"/>
      <c r="G208" s="356">
        <f t="shared" si="27"/>
        <v>0</v>
      </c>
      <c r="H208" s="350">
        <f t="shared" si="28"/>
        <v>0</v>
      </c>
      <c r="I208" s="235">
        <f t="shared" si="29"/>
        <v>0</v>
      </c>
      <c r="J208" s="193">
        <f t="shared" si="30"/>
        <v>0</v>
      </c>
      <c r="K208" s="489">
        <f>'Gasto Energético'!GN208</f>
        <v>480</v>
      </c>
      <c r="L208" s="495">
        <f t="shared" si="31"/>
        <v>0</v>
      </c>
      <c r="M208" s="356">
        <f t="shared" si="32"/>
        <v>480</v>
      </c>
      <c r="N208" s="359">
        <f t="shared" si="33"/>
        <v>8</v>
      </c>
      <c r="O208">
        <f t="shared" si="34"/>
        <v>504</v>
      </c>
      <c r="P208" s="239">
        <f t="shared" si="35"/>
        <v>299.7362942401092</v>
      </c>
    </row>
    <row r="209" spans="2:16" x14ac:dyDescent="0.25">
      <c r="B209" s="181">
        <v>0.1423611111111111</v>
      </c>
      <c r="C209" s="61"/>
      <c r="D209" s="349"/>
      <c r="E209" s="349"/>
      <c r="F209" s="63"/>
      <c r="G209" s="356">
        <f t="shared" si="27"/>
        <v>0</v>
      </c>
      <c r="H209" s="350">
        <f t="shared" si="28"/>
        <v>0</v>
      </c>
      <c r="I209" s="235">
        <f t="shared" si="29"/>
        <v>0</v>
      </c>
      <c r="J209" s="193">
        <f t="shared" si="30"/>
        <v>0</v>
      </c>
      <c r="K209" s="489">
        <f>'Gasto Energético'!GN209</f>
        <v>480</v>
      </c>
      <c r="L209" s="495">
        <f t="shared" si="31"/>
        <v>0</v>
      </c>
      <c r="M209" s="356">
        <f t="shared" si="32"/>
        <v>480</v>
      </c>
      <c r="N209" s="359">
        <f t="shared" si="33"/>
        <v>8</v>
      </c>
      <c r="O209">
        <f t="shared" si="34"/>
        <v>504</v>
      </c>
      <c r="P209" s="239">
        <f t="shared" si="35"/>
        <v>299.7362942401092</v>
      </c>
    </row>
    <row r="210" spans="2:16" x14ac:dyDescent="0.25">
      <c r="B210" s="181">
        <v>0.14305555555555557</v>
      </c>
      <c r="C210" s="61"/>
      <c r="D210" s="349"/>
      <c r="E210" s="349"/>
      <c r="F210" s="63"/>
      <c r="G210" s="356">
        <f t="shared" si="27"/>
        <v>0</v>
      </c>
      <c r="H210" s="350">
        <f t="shared" si="28"/>
        <v>0</v>
      </c>
      <c r="I210" s="235">
        <f t="shared" si="29"/>
        <v>0</v>
      </c>
      <c r="J210" s="193">
        <f t="shared" si="30"/>
        <v>0</v>
      </c>
      <c r="K210" s="489">
        <f>'Gasto Energético'!GN210</f>
        <v>480</v>
      </c>
      <c r="L210" s="495">
        <f t="shared" si="31"/>
        <v>0</v>
      </c>
      <c r="M210" s="356">
        <f t="shared" si="32"/>
        <v>480</v>
      </c>
      <c r="N210" s="359">
        <f t="shared" si="33"/>
        <v>8</v>
      </c>
      <c r="O210">
        <f t="shared" si="34"/>
        <v>504</v>
      </c>
      <c r="P210" s="239">
        <f t="shared" si="35"/>
        <v>299.7362942401092</v>
      </c>
    </row>
    <row r="211" spans="2:16" x14ac:dyDescent="0.25">
      <c r="B211" s="181">
        <v>0.14375000000000002</v>
      </c>
      <c r="C211" s="61"/>
      <c r="D211" s="349"/>
      <c r="E211" s="349"/>
      <c r="F211" s="63"/>
      <c r="G211" s="356">
        <f t="shared" si="27"/>
        <v>0</v>
      </c>
      <c r="H211" s="350">
        <f t="shared" si="28"/>
        <v>0</v>
      </c>
      <c r="I211" s="235">
        <f t="shared" si="29"/>
        <v>0</v>
      </c>
      <c r="J211" s="193">
        <f t="shared" si="30"/>
        <v>0</v>
      </c>
      <c r="K211" s="489">
        <f>'Gasto Energético'!GN211</f>
        <v>480</v>
      </c>
      <c r="L211" s="495">
        <f t="shared" si="31"/>
        <v>0</v>
      </c>
      <c r="M211" s="356">
        <f t="shared" si="32"/>
        <v>480</v>
      </c>
      <c r="N211" s="359">
        <f t="shared" si="33"/>
        <v>8</v>
      </c>
      <c r="O211">
        <f t="shared" si="34"/>
        <v>504</v>
      </c>
      <c r="P211" s="239">
        <f t="shared" si="35"/>
        <v>299.7362942401092</v>
      </c>
    </row>
    <row r="212" spans="2:16" x14ac:dyDescent="0.25">
      <c r="B212" s="181">
        <v>0.14444444444444446</v>
      </c>
      <c r="C212" s="61"/>
      <c r="D212" s="349"/>
      <c r="E212" s="349"/>
      <c r="F212" s="63"/>
      <c r="G212" s="356">
        <f t="shared" si="27"/>
        <v>0</v>
      </c>
      <c r="H212" s="350">
        <f t="shared" si="28"/>
        <v>0</v>
      </c>
      <c r="I212" s="235">
        <f t="shared" si="29"/>
        <v>0</v>
      </c>
      <c r="J212" s="193">
        <f t="shared" si="30"/>
        <v>0</v>
      </c>
      <c r="K212" s="489">
        <f>'Gasto Energético'!GN212</f>
        <v>480</v>
      </c>
      <c r="L212" s="495">
        <f t="shared" si="31"/>
        <v>0</v>
      </c>
      <c r="M212" s="356">
        <f t="shared" si="32"/>
        <v>480</v>
      </c>
      <c r="N212" s="359">
        <f t="shared" si="33"/>
        <v>8</v>
      </c>
      <c r="O212">
        <f t="shared" si="34"/>
        <v>504</v>
      </c>
      <c r="P212" s="239">
        <f t="shared" si="35"/>
        <v>299.7362942401092</v>
      </c>
    </row>
    <row r="213" spans="2:16" x14ac:dyDescent="0.25">
      <c r="B213" s="181">
        <v>0.1451388888888889</v>
      </c>
      <c r="C213" s="61"/>
      <c r="D213" s="349"/>
      <c r="E213" s="349"/>
      <c r="F213" s="63"/>
      <c r="G213" s="356">
        <f t="shared" si="27"/>
        <v>0</v>
      </c>
      <c r="H213" s="350">
        <f t="shared" si="28"/>
        <v>0</v>
      </c>
      <c r="I213" s="235">
        <f t="shared" si="29"/>
        <v>0</v>
      </c>
      <c r="J213" s="193">
        <f t="shared" si="30"/>
        <v>0</v>
      </c>
      <c r="K213" s="489">
        <f>'Gasto Energético'!GN213</f>
        <v>480</v>
      </c>
      <c r="L213" s="495">
        <f t="shared" si="31"/>
        <v>0</v>
      </c>
      <c r="M213" s="356">
        <f t="shared" si="32"/>
        <v>480</v>
      </c>
      <c r="N213" s="359">
        <f t="shared" si="33"/>
        <v>8</v>
      </c>
      <c r="O213">
        <f t="shared" si="34"/>
        <v>504</v>
      </c>
      <c r="P213" s="239">
        <f t="shared" si="35"/>
        <v>299.7362942401092</v>
      </c>
    </row>
    <row r="214" spans="2:16" x14ac:dyDescent="0.25">
      <c r="B214" s="181">
        <v>0.14583333333333334</v>
      </c>
      <c r="C214" s="61"/>
      <c r="D214" s="349"/>
      <c r="E214" s="349"/>
      <c r="F214" s="63"/>
      <c r="G214" s="356">
        <f t="shared" si="27"/>
        <v>0</v>
      </c>
      <c r="H214" s="350">
        <f t="shared" si="28"/>
        <v>0</v>
      </c>
      <c r="I214" s="235">
        <f t="shared" si="29"/>
        <v>0</v>
      </c>
      <c r="J214" s="193">
        <f t="shared" si="30"/>
        <v>0</v>
      </c>
      <c r="K214" s="489">
        <f>'Gasto Energético'!GN214</f>
        <v>480</v>
      </c>
      <c r="L214" s="495">
        <f t="shared" si="31"/>
        <v>0</v>
      </c>
      <c r="M214" s="356">
        <f t="shared" si="32"/>
        <v>480</v>
      </c>
      <c r="N214" s="359">
        <f t="shared" si="33"/>
        <v>8</v>
      </c>
      <c r="O214">
        <f t="shared" si="34"/>
        <v>504</v>
      </c>
      <c r="P214" s="239">
        <f t="shared" si="35"/>
        <v>299.7362942401092</v>
      </c>
    </row>
    <row r="215" spans="2:16" x14ac:dyDescent="0.25">
      <c r="B215" s="181">
        <v>0.14652777777777778</v>
      </c>
      <c r="C215" s="61"/>
      <c r="D215" s="349"/>
      <c r="E215" s="349"/>
      <c r="F215" s="63"/>
      <c r="G215" s="356">
        <f t="shared" si="27"/>
        <v>0</v>
      </c>
      <c r="H215" s="350">
        <f t="shared" si="28"/>
        <v>0</v>
      </c>
      <c r="I215" s="235">
        <f t="shared" si="29"/>
        <v>0</v>
      </c>
      <c r="J215" s="193">
        <f t="shared" si="30"/>
        <v>0</v>
      </c>
      <c r="K215" s="489">
        <f>'Gasto Energético'!GN215</f>
        <v>480</v>
      </c>
      <c r="L215" s="495">
        <f t="shared" si="31"/>
        <v>0</v>
      </c>
      <c r="M215" s="356">
        <f t="shared" si="32"/>
        <v>480</v>
      </c>
      <c r="N215" s="359">
        <f t="shared" si="33"/>
        <v>8</v>
      </c>
      <c r="O215">
        <f t="shared" si="34"/>
        <v>504</v>
      </c>
      <c r="P215" s="239">
        <f t="shared" si="35"/>
        <v>299.7362942401092</v>
      </c>
    </row>
    <row r="216" spans="2:16" x14ac:dyDescent="0.25">
      <c r="B216" s="181">
        <v>0.14722222222222223</v>
      </c>
      <c r="C216" s="61"/>
      <c r="D216" s="349"/>
      <c r="E216" s="349"/>
      <c r="F216" s="63"/>
      <c r="G216" s="356">
        <f t="shared" si="27"/>
        <v>0</v>
      </c>
      <c r="H216" s="350">
        <f t="shared" si="28"/>
        <v>0</v>
      </c>
      <c r="I216" s="235">
        <f t="shared" si="29"/>
        <v>0</v>
      </c>
      <c r="J216" s="193">
        <f t="shared" si="30"/>
        <v>0</v>
      </c>
      <c r="K216" s="489">
        <f>'Gasto Energético'!GN216</f>
        <v>480</v>
      </c>
      <c r="L216" s="495">
        <f t="shared" si="31"/>
        <v>0</v>
      </c>
      <c r="M216" s="356">
        <f t="shared" si="32"/>
        <v>480</v>
      </c>
      <c r="N216" s="359">
        <f t="shared" si="33"/>
        <v>8</v>
      </c>
      <c r="O216">
        <f t="shared" si="34"/>
        <v>504</v>
      </c>
      <c r="P216" s="239">
        <f t="shared" si="35"/>
        <v>299.7362942401092</v>
      </c>
    </row>
    <row r="217" spans="2:16" x14ac:dyDescent="0.25">
      <c r="B217" s="181">
        <v>0.14791666666666667</v>
      </c>
      <c r="C217" s="61"/>
      <c r="D217" s="349"/>
      <c r="E217" s="349"/>
      <c r="F217" s="63"/>
      <c r="G217" s="356">
        <f t="shared" si="27"/>
        <v>0</v>
      </c>
      <c r="H217" s="350">
        <f t="shared" si="28"/>
        <v>0</v>
      </c>
      <c r="I217" s="235">
        <f t="shared" si="29"/>
        <v>0</v>
      </c>
      <c r="J217" s="193">
        <f t="shared" si="30"/>
        <v>0</v>
      </c>
      <c r="K217" s="489">
        <f>'Gasto Energético'!GN217</f>
        <v>480</v>
      </c>
      <c r="L217" s="495">
        <f t="shared" si="31"/>
        <v>0</v>
      </c>
      <c r="M217" s="356">
        <f t="shared" si="32"/>
        <v>480</v>
      </c>
      <c r="N217" s="359">
        <f t="shared" si="33"/>
        <v>8</v>
      </c>
      <c r="O217">
        <f t="shared" si="34"/>
        <v>504</v>
      </c>
      <c r="P217" s="239">
        <f t="shared" si="35"/>
        <v>299.7362942401092</v>
      </c>
    </row>
    <row r="218" spans="2:16" x14ac:dyDescent="0.25">
      <c r="B218" s="181">
        <v>0.14861111111111111</v>
      </c>
      <c r="C218" s="61"/>
      <c r="D218" s="349"/>
      <c r="E218" s="349"/>
      <c r="F218" s="63"/>
      <c r="G218" s="356">
        <f t="shared" si="27"/>
        <v>0</v>
      </c>
      <c r="H218" s="350">
        <f t="shared" si="28"/>
        <v>0</v>
      </c>
      <c r="I218" s="235">
        <f t="shared" si="29"/>
        <v>0</v>
      </c>
      <c r="J218" s="193">
        <f t="shared" si="30"/>
        <v>0</v>
      </c>
      <c r="K218" s="489">
        <f>'Gasto Energético'!GN218</f>
        <v>480</v>
      </c>
      <c r="L218" s="495">
        <f t="shared" si="31"/>
        <v>0</v>
      </c>
      <c r="M218" s="356">
        <f t="shared" si="32"/>
        <v>480</v>
      </c>
      <c r="N218" s="359">
        <f t="shared" si="33"/>
        <v>8</v>
      </c>
      <c r="O218">
        <f t="shared" si="34"/>
        <v>504</v>
      </c>
      <c r="P218" s="239">
        <f t="shared" si="35"/>
        <v>299.7362942401092</v>
      </c>
    </row>
    <row r="219" spans="2:16" x14ac:dyDescent="0.25">
      <c r="B219" s="181">
        <v>0.14930555555555555</v>
      </c>
      <c r="C219" s="61"/>
      <c r="D219" s="349"/>
      <c r="E219" s="349"/>
      <c r="F219" s="63"/>
      <c r="G219" s="356">
        <f t="shared" si="27"/>
        <v>0</v>
      </c>
      <c r="H219" s="350">
        <f t="shared" si="28"/>
        <v>0</v>
      </c>
      <c r="I219" s="235">
        <f t="shared" si="29"/>
        <v>0</v>
      </c>
      <c r="J219" s="193">
        <f t="shared" si="30"/>
        <v>0</v>
      </c>
      <c r="K219" s="489">
        <f>'Gasto Energético'!GN219</f>
        <v>480</v>
      </c>
      <c r="L219" s="495">
        <f t="shared" si="31"/>
        <v>0</v>
      </c>
      <c r="M219" s="356">
        <f t="shared" si="32"/>
        <v>480</v>
      </c>
      <c r="N219" s="359">
        <f t="shared" si="33"/>
        <v>8</v>
      </c>
      <c r="O219">
        <f t="shared" si="34"/>
        <v>504</v>
      </c>
      <c r="P219" s="239">
        <f t="shared" si="35"/>
        <v>299.7362942401092</v>
      </c>
    </row>
    <row r="220" spans="2:16" x14ac:dyDescent="0.25">
      <c r="B220" s="181">
        <v>0.15</v>
      </c>
      <c r="C220" s="61"/>
      <c r="D220" s="349"/>
      <c r="E220" s="349"/>
      <c r="F220" s="63"/>
      <c r="G220" s="356">
        <f t="shared" si="27"/>
        <v>0</v>
      </c>
      <c r="H220" s="350">
        <f t="shared" si="28"/>
        <v>0</v>
      </c>
      <c r="I220" s="235">
        <f t="shared" si="29"/>
        <v>0</v>
      </c>
      <c r="J220" s="193">
        <f t="shared" si="30"/>
        <v>0</v>
      </c>
      <c r="K220" s="489">
        <f>'Gasto Energético'!GN220</f>
        <v>480</v>
      </c>
      <c r="L220" s="495">
        <f t="shared" si="31"/>
        <v>0</v>
      </c>
      <c r="M220" s="356">
        <f t="shared" si="32"/>
        <v>480</v>
      </c>
      <c r="N220" s="359">
        <f t="shared" si="33"/>
        <v>8</v>
      </c>
      <c r="O220">
        <f t="shared" si="34"/>
        <v>504</v>
      </c>
      <c r="P220" s="239">
        <f t="shared" si="35"/>
        <v>299.7362942401092</v>
      </c>
    </row>
    <row r="221" spans="2:16" x14ac:dyDescent="0.25">
      <c r="B221" s="181">
        <v>0.15069444444444444</v>
      </c>
      <c r="C221" s="61"/>
      <c r="D221" s="349"/>
      <c r="E221" s="349"/>
      <c r="F221" s="63"/>
      <c r="G221" s="356">
        <f t="shared" si="27"/>
        <v>0</v>
      </c>
      <c r="H221" s="350">
        <f t="shared" si="28"/>
        <v>0</v>
      </c>
      <c r="I221" s="235">
        <f t="shared" si="29"/>
        <v>0</v>
      </c>
      <c r="J221" s="193">
        <f t="shared" si="30"/>
        <v>0</v>
      </c>
      <c r="K221" s="489">
        <f>'Gasto Energético'!GN221</f>
        <v>480</v>
      </c>
      <c r="L221" s="495">
        <f t="shared" si="31"/>
        <v>0</v>
      </c>
      <c r="M221" s="356">
        <f t="shared" si="32"/>
        <v>480</v>
      </c>
      <c r="N221" s="359">
        <f t="shared" si="33"/>
        <v>8</v>
      </c>
      <c r="O221">
        <f t="shared" si="34"/>
        <v>504</v>
      </c>
      <c r="P221" s="239">
        <f t="shared" si="35"/>
        <v>299.7362942401092</v>
      </c>
    </row>
    <row r="222" spans="2:16" x14ac:dyDescent="0.25">
      <c r="B222" s="181">
        <v>0.15138888888888888</v>
      </c>
      <c r="C222" s="61"/>
      <c r="D222" s="349"/>
      <c r="E222" s="349"/>
      <c r="F222" s="63"/>
      <c r="G222" s="356">
        <f t="shared" si="27"/>
        <v>0</v>
      </c>
      <c r="H222" s="350">
        <f t="shared" si="28"/>
        <v>0</v>
      </c>
      <c r="I222" s="235">
        <f t="shared" si="29"/>
        <v>0</v>
      </c>
      <c r="J222" s="193">
        <f t="shared" si="30"/>
        <v>0</v>
      </c>
      <c r="K222" s="489">
        <f>'Gasto Energético'!GN222</f>
        <v>480</v>
      </c>
      <c r="L222" s="495">
        <f t="shared" si="31"/>
        <v>0</v>
      </c>
      <c r="M222" s="356">
        <f t="shared" si="32"/>
        <v>480</v>
      </c>
      <c r="N222" s="359">
        <f t="shared" si="33"/>
        <v>8</v>
      </c>
      <c r="O222">
        <f t="shared" si="34"/>
        <v>504</v>
      </c>
      <c r="P222" s="239">
        <f t="shared" si="35"/>
        <v>299.7362942401092</v>
      </c>
    </row>
    <row r="223" spans="2:16" x14ac:dyDescent="0.25">
      <c r="B223" s="181">
        <v>0.15208333333333332</v>
      </c>
      <c r="C223" s="61"/>
      <c r="D223" s="349"/>
      <c r="E223" s="349"/>
      <c r="F223" s="63"/>
      <c r="G223" s="356">
        <f t="shared" si="27"/>
        <v>0</v>
      </c>
      <c r="H223" s="350">
        <f t="shared" si="28"/>
        <v>0</v>
      </c>
      <c r="I223" s="235">
        <f t="shared" si="29"/>
        <v>0</v>
      </c>
      <c r="J223" s="193">
        <f t="shared" si="30"/>
        <v>0</v>
      </c>
      <c r="K223" s="489">
        <f>'Gasto Energético'!GN223</f>
        <v>480</v>
      </c>
      <c r="L223" s="495">
        <f t="shared" si="31"/>
        <v>0</v>
      </c>
      <c r="M223" s="356">
        <f t="shared" si="32"/>
        <v>480</v>
      </c>
      <c r="N223" s="359">
        <f t="shared" si="33"/>
        <v>8</v>
      </c>
      <c r="O223">
        <f t="shared" si="34"/>
        <v>504</v>
      </c>
      <c r="P223" s="239">
        <f t="shared" si="35"/>
        <v>299.7362942401092</v>
      </c>
    </row>
    <row r="224" spans="2:16" x14ac:dyDescent="0.25">
      <c r="B224" s="181">
        <v>0.15277777777777776</v>
      </c>
      <c r="C224" s="61"/>
      <c r="D224" s="349"/>
      <c r="E224" s="349"/>
      <c r="F224" s="63"/>
      <c r="G224" s="356">
        <f t="shared" si="27"/>
        <v>0</v>
      </c>
      <c r="H224" s="350">
        <f t="shared" si="28"/>
        <v>0</v>
      </c>
      <c r="I224" s="235">
        <f t="shared" si="29"/>
        <v>0</v>
      </c>
      <c r="J224" s="193">
        <f t="shared" si="30"/>
        <v>0</v>
      </c>
      <c r="K224" s="489">
        <f>'Gasto Energético'!GN224</f>
        <v>480</v>
      </c>
      <c r="L224" s="495">
        <f t="shared" si="31"/>
        <v>0</v>
      </c>
      <c r="M224" s="356">
        <f t="shared" si="32"/>
        <v>480</v>
      </c>
      <c r="N224" s="359">
        <f t="shared" si="33"/>
        <v>8</v>
      </c>
      <c r="O224">
        <f t="shared" si="34"/>
        <v>504</v>
      </c>
      <c r="P224" s="239">
        <f t="shared" si="35"/>
        <v>299.7362942401092</v>
      </c>
    </row>
    <row r="225" spans="2:16" x14ac:dyDescent="0.25">
      <c r="B225" s="181">
        <v>0.15347222222222223</v>
      </c>
      <c r="C225" s="61"/>
      <c r="D225" s="349"/>
      <c r="E225" s="349"/>
      <c r="F225" s="63"/>
      <c r="G225" s="356">
        <f t="shared" si="27"/>
        <v>0</v>
      </c>
      <c r="H225" s="350">
        <f t="shared" si="28"/>
        <v>0</v>
      </c>
      <c r="I225" s="235">
        <f t="shared" si="29"/>
        <v>0</v>
      </c>
      <c r="J225" s="193">
        <f t="shared" si="30"/>
        <v>0</v>
      </c>
      <c r="K225" s="489">
        <f>'Gasto Energético'!GN225</f>
        <v>480</v>
      </c>
      <c r="L225" s="495">
        <f t="shared" si="31"/>
        <v>0</v>
      </c>
      <c r="M225" s="356">
        <f t="shared" si="32"/>
        <v>480</v>
      </c>
      <c r="N225" s="359">
        <f t="shared" si="33"/>
        <v>8</v>
      </c>
      <c r="O225">
        <f t="shared" si="34"/>
        <v>504</v>
      </c>
      <c r="P225" s="239">
        <f t="shared" si="35"/>
        <v>299.7362942401092</v>
      </c>
    </row>
    <row r="226" spans="2:16" x14ac:dyDescent="0.25">
      <c r="B226" s="181">
        <v>0.15416666666666667</v>
      </c>
      <c r="C226" s="61"/>
      <c r="D226" s="349"/>
      <c r="E226" s="349"/>
      <c r="F226" s="63"/>
      <c r="G226" s="356">
        <f t="shared" si="27"/>
        <v>0</v>
      </c>
      <c r="H226" s="350">
        <f t="shared" si="28"/>
        <v>0</v>
      </c>
      <c r="I226" s="235">
        <f t="shared" si="29"/>
        <v>0</v>
      </c>
      <c r="J226" s="193">
        <f t="shared" si="30"/>
        <v>0</v>
      </c>
      <c r="K226" s="489">
        <f>'Gasto Energético'!GN226</f>
        <v>480</v>
      </c>
      <c r="L226" s="495">
        <f t="shared" si="31"/>
        <v>0</v>
      </c>
      <c r="M226" s="356">
        <f t="shared" si="32"/>
        <v>480</v>
      </c>
      <c r="N226" s="359">
        <f t="shared" si="33"/>
        <v>8</v>
      </c>
      <c r="O226">
        <f t="shared" si="34"/>
        <v>504</v>
      </c>
      <c r="P226" s="239">
        <f t="shared" si="35"/>
        <v>299.7362942401092</v>
      </c>
    </row>
    <row r="227" spans="2:16" x14ac:dyDescent="0.25">
      <c r="B227" s="181">
        <v>0.15486111111111112</v>
      </c>
      <c r="C227" s="61"/>
      <c r="D227" s="349"/>
      <c r="E227" s="349"/>
      <c r="F227" s="63"/>
      <c r="G227" s="356">
        <f t="shared" si="27"/>
        <v>0</v>
      </c>
      <c r="H227" s="350">
        <f t="shared" si="28"/>
        <v>0</v>
      </c>
      <c r="I227" s="235">
        <f t="shared" si="29"/>
        <v>0</v>
      </c>
      <c r="J227" s="193">
        <f t="shared" si="30"/>
        <v>0</v>
      </c>
      <c r="K227" s="489">
        <f>'Gasto Energético'!GN227</f>
        <v>480</v>
      </c>
      <c r="L227" s="495">
        <f t="shared" si="31"/>
        <v>0</v>
      </c>
      <c r="M227" s="356">
        <f t="shared" si="32"/>
        <v>480</v>
      </c>
      <c r="N227" s="359">
        <f t="shared" si="33"/>
        <v>8</v>
      </c>
      <c r="O227">
        <f t="shared" si="34"/>
        <v>504</v>
      </c>
      <c r="P227" s="239">
        <f t="shared" si="35"/>
        <v>299.7362942401092</v>
      </c>
    </row>
    <row r="228" spans="2:16" x14ac:dyDescent="0.25">
      <c r="B228" s="181">
        <v>0.15555555555555556</v>
      </c>
      <c r="C228" s="61"/>
      <c r="D228" s="349"/>
      <c r="E228" s="349"/>
      <c r="F228" s="63"/>
      <c r="G228" s="356">
        <f t="shared" si="27"/>
        <v>0</v>
      </c>
      <c r="H228" s="350">
        <f t="shared" si="28"/>
        <v>0</v>
      </c>
      <c r="I228" s="235">
        <f t="shared" si="29"/>
        <v>0</v>
      </c>
      <c r="J228" s="193">
        <f t="shared" si="30"/>
        <v>0</v>
      </c>
      <c r="K228" s="489">
        <f>'Gasto Energético'!GN228</f>
        <v>480</v>
      </c>
      <c r="L228" s="495">
        <f t="shared" si="31"/>
        <v>0</v>
      </c>
      <c r="M228" s="356">
        <f t="shared" si="32"/>
        <v>480</v>
      </c>
      <c r="N228" s="359">
        <f t="shared" si="33"/>
        <v>8</v>
      </c>
      <c r="O228">
        <f t="shared" si="34"/>
        <v>504</v>
      </c>
      <c r="P228" s="239">
        <f t="shared" si="35"/>
        <v>299.7362942401092</v>
      </c>
    </row>
    <row r="229" spans="2:16" x14ac:dyDescent="0.25">
      <c r="B229" s="181">
        <v>0.15625</v>
      </c>
      <c r="C229" s="61"/>
      <c r="D229" s="349"/>
      <c r="E229" s="349"/>
      <c r="F229" s="63"/>
      <c r="G229" s="356">
        <f t="shared" si="27"/>
        <v>0</v>
      </c>
      <c r="H229" s="350">
        <f t="shared" si="28"/>
        <v>0</v>
      </c>
      <c r="I229" s="235">
        <f t="shared" si="29"/>
        <v>0</v>
      </c>
      <c r="J229" s="193">
        <f t="shared" si="30"/>
        <v>0</v>
      </c>
      <c r="K229" s="489">
        <f>'Gasto Energético'!GN229</f>
        <v>480</v>
      </c>
      <c r="L229" s="495">
        <f t="shared" si="31"/>
        <v>0</v>
      </c>
      <c r="M229" s="356">
        <f t="shared" si="32"/>
        <v>480</v>
      </c>
      <c r="N229" s="359">
        <f t="shared" si="33"/>
        <v>8</v>
      </c>
      <c r="O229">
        <f t="shared" si="34"/>
        <v>504</v>
      </c>
      <c r="P229" s="239">
        <f t="shared" si="35"/>
        <v>299.7362942401092</v>
      </c>
    </row>
    <row r="230" spans="2:16" x14ac:dyDescent="0.25">
      <c r="B230" s="181">
        <v>0.15694444444444444</v>
      </c>
      <c r="C230" s="61"/>
      <c r="D230" s="349"/>
      <c r="E230" s="349"/>
      <c r="F230" s="63"/>
      <c r="G230" s="356">
        <f t="shared" si="27"/>
        <v>0</v>
      </c>
      <c r="H230" s="350">
        <f t="shared" si="28"/>
        <v>0</v>
      </c>
      <c r="I230" s="235">
        <f t="shared" si="29"/>
        <v>0</v>
      </c>
      <c r="J230" s="193">
        <f t="shared" si="30"/>
        <v>0</v>
      </c>
      <c r="K230" s="489">
        <f>'Gasto Energético'!GN230</f>
        <v>480</v>
      </c>
      <c r="L230" s="495">
        <f t="shared" si="31"/>
        <v>0</v>
      </c>
      <c r="M230" s="356">
        <f t="shared" si="32"/>
        <v>480</v>
      </c>
      <c r="N230" s="359">
        <f t="shared" si="33"/>
        <v>8</v>
      </c>
      <c r="O230">
        <f t="shared" si="34"/>
        <v>504</v>
      </c>
      <c r="P230" s="239">
        <f t="shared" si="35"/>
        <v>299.7362942401092</v>
      </c>
    </row>
    <row r="231" spans="2:16" x14ac:dyDescent="0.25">
      <c r="B231" s="181">
        <v>0.15763888888888888</v>
      </c>
      <c r="C231" s="61"/>
      <c r="D231" s="349"/>
      <c r="E231" s="349"/>
      <c r="F231" s="63"/>
      <c r="G231" s="356">
        <f t="shared" si="27"/>
        <v>0</v>
      </c>
      <c r="H231" s="350">
        <f t="shared" si="28"/>
        <v>0</v>
      </c>
      <c r="I231" s="235">
        <f t="shared" si="29"/>
        <v>0</v>
      </c>
      <c r="J231" s="193">
        <f t="shared" si="30"/>
        <v>0</v>
      </c>
      <c r="K231" s="489">
        <f>'Gasto Energético'!GN231</f>
        <v>480</v>
      </c>
      <c r="L231" s="495">
        <f t="shared" si="31"/>
        <v>0</v>
      </c>
      <c r="M231" s="356">
        <f t="shared" si="32"/>
        <v>480</v>
      </c>
      <c r="N231" s="359">
        <f t="shared" si="33"/>
        <v>8</v>
      </c>
      <c r="O231">
        <f t="shared" si="34"/>
        <v>504</v>
      </c>
      <c r="P231" s="239">
        <f t="shared" si="35"/>
        <v>299.7362942401092</v>
      </c>
    </row>
    <row r="232" spans="2:16" x14ac:dyDescent="0.25">
      <c r="B232" s="181">
        <v>0.15833333333333333</v>
      </c>
      <c r="C232" s="61"/>
      <c r="D232" s="349"/>
      <c r="E232" s="349"/>
      <c r="F232" s="63"/>
      <c r="G232" s="356">
        <f t="shared" si="27"/>
        <v>0</v>
      </c>
      <c r="H232" s="350">
        <f t="shared" si="28"/>
        <v>0</v>
      </c>
      <c r="I232" s="235">
        <f t="shared" si="29"/>
        <v>0</v>
      </c>
      <c r="J232" s="193">
        <f t="shared" si="30"/>
        <v>0</v>
      </c>
      <c r="K232" s="489">
        <f>'Gasto Energético'!GN232</f>
        <v>480</v>
      </c>
      <c r="L232" s="495">
        <f t="shared" si="31"/>
        <v>0</v>
      </c>
      <c r="M232" s="356">
        <f t="shared" si="32"/>
        <v>480</v>
      </c>
      <c r="N232" s="359">
        <f t="shared" si="33"/>
        <v>8</v>
      </c>
      <c r="O232">
        <f t="shared" si="34"/>
        <v>504</v>
      </c>
      <c r="P232" s="239">
        <f t="shared" si="35"/>
        <v>299.7362942401092</v>
      </c>
    </row>
    <row r="233" spans="2:16" x14ac:dyDescent="0.25">
      <c r="B233" s="181">
        <v>0.15902777777777777</v>
      </c>
      <c r="C233" s="61"/>
      <c r="D233" s="349"/>
      <c r="E233" s="349"/>
      <c r="F233" s="63"/>
      <c r="G233" s="356">
        <f t="shared" si="27"/>
        <v>0</v>
      </c>
      <c r="H233" s="350">
        <f t="shared" si="28"/>
        <v>0</v>
      </c>
      <c r="I233" s="235">
        <f t="shared" si="29"/>
        <v>0</v>
      </c>
      <c r="J233" s="193">
        <f t="shared" si="30"/>
        <v>0</v>
      </c>
      <c r="K233" s="489">
        <f>'Gasto Energético'!GN233</f>
        <v>480</v>
      </c>
      <c r="L233" s="495">
        <f t="shared" si="31"/>
        <v>0</v>
      </c>
      <c r="M233" s="356">
        <f t="shared" si="32"/>
        <v>480</v>
      </c>
      <c r="N233" s="359">
        <f t="shared" si="33"/>
        <v>8</v>
      </c>
      <c r="O233">
        <f t="shared" si="34"/>
        <v>504</v>
      </c>
      <c r="P233" s="239">
        <f t="shared" si="35"/>
        <v>299.7362942401092</v>
      </c>
    </row>
    <row r="234" spans="2:16" x14ac:dyDescent="0.25">
      <c r="B234" s="181">
        <v>0.15972222222222224</v>
      </c>
      <c r="C234" s="61"/>
      <c r="D234" s="349"/>
      <c r="E234" s="349"/>
      <c r="F234" s="63"/>
      <c r="G234" s="356">
        <f t="shared" si="27"/>
        <v>0</v>
      </c>
      <c r="H234" s="350">
        <f t="shared" si="28"/>
        <v>0</v>
      </c>
      <c r="I234" s="235">
        <f t="shared" si="29"/>
        <v>0</v>
      </c>
      <c r="J234" s="193">
        <f t="shared" si="30"/>
        <v>0</v>
      </c>
      <c r="K234" s="489">
        <f>'Gasto Energético'!GN234</f>
        <v>480</v>
      </c>
      <c r="L234" s="495">
        <f t="shared" si="31"/>
        <v>0</v>
      </c>
      <c r="M234" s="356">
        <f t="shared" si="32"/>
        <v>480</v>
      </c>
      <c r="N234" s="359">
        <f t="shared" si="33"/>
        <v>8</v>
      </c>
      <c r="O234">
        <f t="shared" si="34"/>
        <v>504</v>
      </c>
      <c r="P234" s="239">
        <f t="shared" si="35"/>
        <v>299.7362942401092</v>
      </c>
    </row>
    <row r="235" spans="2:16" x14ac:dyDescent="0.25">
      <c r="B235" s="181">
        <v>0.16041666666666668</v>
      </c>
      <c r="C235" s="61"/>
      <c r="D235" s="349"/>
      <c r="E235" s="349"/>
      <c r="F235" s="63"/>
      <c r="G235" s="356">
        <f t="shared" si="27"/>
        <v>0</v>
      </c>
      <c r="H235" s="350">
        <f t="shared" si="28"/>
        <v>0</v>
      </c>
      <c r="I235" s="235">
        <f t="shared" si="29"/>
        <v>0</v>
      </c>
      <c r="J235" s="193">
        <f t="shared" si="30"/>
        <v>0</v>
      </c>
      <c r="K235" s="489">
        <f>'Gasto Energético'!GN235</f>
        <v>480</v>
      </c>
      <c r="L235" s="495">
        <f t="shared" si="31"/>
        <v>0</v>
      </c>
      <c r="M235" s="356">
        <f t="shared" si="32"/>
        <v>480</v>
      </c>
      <c r="N235" s="359">
        <f t="shared" si="33"/>
        <v>8</v>
      </c>
      <c r="O235">
        <f t="shared" si="34"/>
        <v>504</v>
      </c>
      <c r="P235" s="239">
        <f t="shared" si="35"/>
        <v>299.7362942401092</v>
      </c>
    </row>
    <row r="236" spans="2:16" x14ac:dyDescent="0.25">
      <c r="B236" s="181">
        <v>0.16111111111111112</v>
      </c>
      <c r="C236" s="61"/>
      <c r="D236" s="349"/>
      <c r="E236" s="349"/>
      <c r="F236" s="63"/>
      <c r="G236" s="356">
        <f t="shared" si="27"/>
        <v>0</v>
      </c>
      <c r="H236" s="350">
        <f t="shared" si="28"/>
        <v>0</v>
      </c>
      <c r="I236" s="235">
        <f t="shared" si="29"/>
        <v>0</v>
      </c>
      <c r="J236" s="193">
        <f t="shared" si="30"/>
        <v>0</v>
      </c>
      <c r="K236" s="489">
        <f>'Gasto Energético'!GN236</f>
        <v>480</v>
      </c>
      <c r="L236" s="495">
        <f t="shared" si="31"/>
        <v>0</v>
      </c>
      <c r="M236" s="356">
        <f t="shared" si="32"/>
        <v>480</v>
      </c>
      <c r="N236" s="359">
        <f t="shared" si="33"/>
        <v>8</v>
      </c>
      <c r="O236">
        <f t="shared" si="34"/>
        <v>504</v>
      </c>
      <c r="P236" s="239">
        <f t="shared" si="35"/>
        <v>299.7362942401092</v>
      </c>
    </row>
    <row r="237" spans="2:16" x14ac:dyDescent="0.25">
      <c r="B237" s="181">
        <v>0.16180555555555556</v>
      </c>
      <c r="C237" s="61"/>
      <c r="D237" s="349"/>
      <c r="E237" s="349"/>
      <c r="F237" s="63"/>
      <c r="G237" s="356">
        <f t="shared" si="27"/>
        <v>0</v>
      </c>
      <c r="H237" s="350">
        <f t="shared" si="28"/>
        <v>0</v>
      </c>
      <c r="I237" s="235">
        <f t="shared" si="29"/>
        <v>0</v>
      </c>
      <c r="J237" s="193">
        <f t="shared" si="30"/>
        <v>0</v>
      </c>
      <c r="K237" s="489">
        <f>'Gasto Energético'!GN237</f>
        <v>480</v>
      </c>
      <c r="L237" s="495">
        <f t="shared" si="31"/>
        <v>0</v>
      </c>
      <c r="M237" s="356">
        <f t="shared" si="32"/>
        <v>480</v>
      </c>
      <c r="N237" s="359">
        <f t="shared" si="33"/>
        <v>8</v>
      </c>
      <c r="O237">
        <f t="shared" si="34"/>
        <v>504</v>
      </c>
      <c r="P237" s="239">
        <f t="shared" si="35"/>
        <v>299.7362942401092</v>
      </c>
    </row>
    <row r="238" spans="2:16" x14ac:dyDescent="0.25">
      <c r="B238" s="181">
        <v>0.16250000000000001</v>
      </c>
      <c r="C238" s="61"/>
      <c r="D238" s="349"/>
      <c r="E238" s="349"/>
      <c r="F238" s="63"/>
      <c r="G238" s="356">
        <f t="shared" si="27"/>
        <v>0</v>
      </c>
      <c r="H238" s="350">
        <f t="shared" si="28"/>
        <v>0</v>
      </c>
      <c r="I238" s="235">
        <f t="shared" si="29"/>
        <v>0</v>
      </c>
      <c r="J238" s="193">
        <f t="shared" si="30"/>
        <v>0</v>
      </c>
      <c r="K238" s="489">
        <f>'Gasto Energético'!GN238</f>
        <v>480</v>
      </c>
      <c r="L238" s="495">
        <f t="shared" si="31"/>
        <v>0</v>
      </c>
      <c r="M238" s="356">
        <f t="shared" si="32"/>
        <v>480</v>
      </c>
      <c r="N238" s="359">
        <f t="shared" si="33"/>
        <v>8</v>
      </c>
      <c r="O238">
        <f t="shared" si="34"/>
        <v>504</v>
      </c>
      <c r="P238" s="239">
        <f t="shared" si="35"/>
        <v>299.7362942401092</v>
      </c>
    </row>
    <row r="239" spans="2:16" x14ac:dyDescent="0.25">
      <c r="B239" s="181">
        <v>0.16319444444444445</v>
      </c>
      <c r="C239" s="61"/>
      <c r="D239" s="349"/>
      <c r="E239" s="349"/>
      <c r="F239" s="63"/>
      <c r="G239" s="356">
        <f t="shared" si="27"/>
        <v>0</v>
      </c>
      <c r="H239" s="350">
        <f t="shared" si="28"/>
        <v>0</v>
      </c>
      <c r="I239" s="235">
        <f t="shared" si="29"/>
        <v>0</v>
      </c>
      <c r="J239" s="193">
        <f t="shared" si="30"/>
        <v>0</v>
      </c>
      <c r="K239" s="489">
        <f>'Gasto Energético'!GN239</f>
        <v>480</v>
      </c>
      <c r="L239" s="495">
        <f t="shared" si="31"/>
        <v>0</v>
      </c>
      <c r="M239" s="356">
        <f t="shared" si="32"/>
        <v>480</v>
      </c>
      <c r="N239" s="359">
        <f t="shared" si="33"/>
        <v>8</v>
      </c>
      <c r="O239">
        <f t="shared" si="34"/>
        <v>504</v>
      </c>
      <c r="P239" s="239">
        <f t="shared" si="35"/>
        <v>299.7362942401092</v>
      </c>
    </row>
    <row r="240" spans="2:16" x14ac:dyDescent="0.25">
      <c r="B240" s="181">
        <v>0.16388888888888889</v>
      </c>
      <c r="C240" s="61"/>
      <c r="D240" s="349"/>
      <c r="E240" s="349"/>
      <c r="F240" s="63"/>
      <c r="G240" s="356">
        <f t="shared" si="27"/>
        <v>0</v>
      </c>
      <c r="H240" s="350">
        <f t="shared" si="28"/>
        <v>0</v>
      </c>
      <c r="I240" s="235">
        <f t="shared" si="29"/>
        <v>0</v>
      </c>
      <c r="J240" s="193">
        <f t="shared" si="30"/>
        <v>0</v>
      </c>
      <c r="K240" s="489">
        <f>'Gasto Energético'!GN240</f>
        <v>400</v>
      </c>
      <c r="L240" s="495">
        <f t="shared" si="31"/>
        <v>0</v>
      </c>
      <c r="M240" s="356">
        <f t="shared" si="32"/>
        <v>400</v>
      </c>
      <c r="N240" s="359">
        <f t="shared" si="33"/>
        <v>6.666666666666667</v>
      </c>
      <c r="O240">
        <f t="shared" si="34"/>
        <v>504</v>
      </c>
      <c r="P240" s="239">
        <f t="shared" si="35"/>
        <v>299.7362942401092</v>
      </c>
    </row>
    <row r="241" spans="2:16" x14ac:dyDescent="0.25">
      <c r="B241" s="181">
        <v>0.16458333333333333</v>
      </c>
      <c r="C241" s="61"/>
      <c r="D241" s="349"/>
      <c r="E241" s="349"/>
      <c r="F241" s="63"/>
      <c r="G241" s="356">
        <f t="shared" si="27"/>
        <v>0</v>
      </c>
      <c r="H241" s="350">
        <f t="shared" si="28"/>
        <v>0</v>
      </c>
      <c r="I241" s="235">
        <f t="shared" si="29"/>
        <v>0</v>
      </c>
      <c r="J241" s="193">
        <f t="shared" si="30"/>
        <v>0</v>
      </c>
      <c r="K241" s="489">
        <f>'Gasto Energético'!GN241</f>
        <v>400</v>
      </c>
      <c r="L241" s="495">
        <f t="shared" si="31"/>
        <v>0</v>
      </c>
      <c r="M241" s="356">
        <f t="shared" si="32"/>
        <v>400</v>
      </c>
      <c r="N241" s="359">
        <f t="shared" si="33"/>
        <v>6.666666666666667</v>
      </c>
      <c r="O241">
        <f t="shared" si="34"/>
        <v>504</v>
      </c>
      <c r="P241" s="239">
        <f t="shared" si="35"/>
        <v>299.7362942401092</v>
      </c>
    </row>
    <row r="242" spans="2:16" x14ac:dyDescent="0.25">
      <c r="B242" s="181">
        <v>0.16527777777777777</v>
      </c>
      <c r="C242" s="61"/>
      <c r="D242" s="349"/>
      <c r="E242" s="349"/>
      <c r="F242" s="63"/>
      <c r="G242" s="356">
        <f t="shared" si="27"/>
        <v>0</v>
      </c>
      <c r="H242" s="350">
        <f t="shared" si="28"/>
        <v>0</v>
      </c>
      <c r="I242" s="235">
        <f t="shared" si="29"/>
        <v>0</v>
      </c>
      <c r="J242" s="193">
        <f t="shared" si="30"/>
        <v>0</v>
      </c>
      <c r="K242" s="489">
        <f>'Gasto Energético'!GN242</f>
        <v>400</v>
      </c>
      <c r="L242" s="495">
        <f t="shared" si="31"/>
        <v>0</v>
      </c>
      <c r="M242" s="356">
        <f t="shared" si="32"/>
        <v>400</v>
      </c>
      <c r="N242" s="359">
        <f t="shared" si="33"/>
        <v>6.666666666666667</v>
      </c>
      <c r="O242">
        <f t="shared" si="34"/>
        <v>504</v>
      </c>
      <c r="P242" s="239">
        <f t="shared" si="35"/>
        <v>299.7362942401092</v>
      </c>
    </row>
    <row r="243" spans="2:16" x14ac:dyDescent="0.25">
      <c r="B243" s="181">
        <v>0.16597222222222222</v>
      </c>
      <c r="C243" s="61"/>
      <c r="D243" s="349"/>
      <c r="E243" s="349"/>
      <c r="F243" s="63"/>
      <c r="G243" s="356">
        <f t="shared" si="27"/>
        <v>0</v>
      </c>
      <c r="H243" s="350">
        <f t="shared" si="28"/>
        <v>0</v>
      </c>
      <c r="I243" s="235">
        <f t="shared" si="29"/>
        <v>0</v>
      </c>
      <c r="J243" s="193">
        <f t="shared" si="30"/>
        <v>0</v>
      </c>
      <c r="K243" s="489">
        <f>'Gasto Energético'!GN243</f>
        <v>400</v>
      </c>
      <c r="L243" s="495">
        <f t="shared" si="31"/>
        <v>0</v>
      </c>
      <c r="M243" s="356">
        <f t="shared" si="32"/>
        <v>400</v>
      </c>
      <c r="N243" s="359">
        <f t="shared" si="33"/>
        <v>6.666666666666667</v>
      </c>
      <c r="O243">
        <f t="shared" si="34"/>
        <v>504</v>
      </c>
      <c r="P243" s="239">
        <f t="shared" si="35"/>
        <v>299.7362942401092</v>
      </c>
    </row>
    <row r="244" spans="2:16" x14ac:dyDescent="0.25">
      <c r="B244" s="181">
        <v>0.16666666666666666</v>
      </c>
      <c r="C244" s="61"/>
      <c r="D244" s="349"/>
      <c r="E244" s="349"/>
      <c r="F244" s="63"/>
      <c r="G244" s="356">
        <f t="shared" si="27"/>
        <v>0</v>
      </c>
      <c r="H244" s="350">
        <f t="shared" si="28"/>
        <v>0</v>
      </c>
      <c r="I244" s="235">
        <f t="shared" si="29"/>
        <v>0</v>
      </c>
      <c r="J244" s="193">
        <f t="shared" si="30"/>
        <v>0</v>
      </c>
      <c r="K244" s="489">
        <f>'Gasto Energético'!GN244</f>
        <v>400</v>
      </c>
      <c r="L244" s="495">
        <f t="shared" si="31"/>
        <v>0</v>
      </c>
      <c r="M244" s="356">
        <f t="shared" si="32"/>
        <v>400</v>
      </c>
      <c r="N244" s="359">
        <f t="shared" si="33"/>
        <v>6.666666666666667</v>
      </c>
      <c r="O244">
        <f t="shared" si="34"/>
        <v>504</v>
      </c>
      <c r="P244" s="239">
        <f t="shared" si="35"/>
        <v>299.7362942401092</v>
      </c>
    </row>
    <row r="245" spans="2:16" x14ac:dyDescent="0.25">
      <c r="B245" s="181">
        <v>0.1673611111111111</v>
      </c>
      <c r="C245" s="61"/>
      <c r="D245" s="349"/>
      <c r="E245" s="349"/>
      <c r="F245" s="63"/>
      <c r="G245" s="356">
        <f t="shared" si="27"/>
        <v>0</v>
      </c>
      <c r="H245" s="350">
        <f t="shared" si="28"/>
        <v>0</v>
      </c>
      <c r="I245" s="235">
        <f t="shared" si="29"/>
        <v>0</v>
      </c>
      <c r="J245" s="193">
        <f t="shared" si="30"/>
        <v>0</v>
      </c>
      <c r="K245" s="489">
        <f>'Gasto Energético'!GN245</f>
        <v>400</v>
      </c>
      <c r="L245" s="495">
        <f t="shared" si="31"/>
        <v>0</v>
      </c>
      <c r="M245" s="356">
        <f t="shared" si="32"/>
        <v>400</v>
      </c>
      <c r="N245" s="359">
        <f t="shared" si="33"/>
        <v>6.666666666666667</v>
      </c>
      <c r="O245">
        <f t="shared" si="34"/>
        <v>504</v>
      </c>
      <c r="P245" s="239">
        <f t="shared" si="35"/>
        <v>299.7362942401092</v>
      </c>
    </row>
    <row r="246" spans="2:16" x14ac:dyDescent="0.25">
      <c r="B246" s="181">
        <v>0.16805555555555554</v>
      </c>
      <c r="C246" s="61"/>
      <c r="D246" s="349"/>
      <c r="E246" s="349"/>
      <c r="F246" s="63"/>
      <c r="G246" s="356">
        <f t="shared" si="27"/>
        <v>0</v>
      </c>
      <c r="H246" s="350">
        <f t="shared" si="28"/>
        <v>0</v>
      </c>
      <c r="I246" s="235">
        <f t="shared" si="29"/>
        <v>0</v>
      </c>
      <c r="J246" s="193">
        <f t="shared" si="30"/>
        <v>0</v>
      </c>
      <c r="K246" s="489">
        <f>'Gasto Energético'!GN246</f>
        <v>400</v>
      </c>
      <c r="L246" s="495">
        <f t="shared" si="31"/>
        <v>0</v>
      </c>
      <c r="M246" s="356">
        <f t="shared" si="32"/>
        <v>400</v>
      </c>
      <c r="N246" s="359">
        <f t="shared" si="33"/>
        <v>6.666666666666667</v>
      </c>
      <c r="O246">
        <f t="shared" si="34"/>
        <v>504</v>
      </c>
      <c r="P246" s="239">
        <f t="shared" si="35"/>
        <v>299.7362942401092</v>
      </c>
    </row>
    <row r="247" spans="2:16" x14ac:dyDescent="0.25">
      <c r="B247" s="181">
        <v>0.16874999999999998</v>
      </c>
      <c r="C247" s="61"/>
      <c r="D247" s="349"/>
      <c r="E247" s="349"/>
      <c r="F247" s="63"/>
      <c r="G247" s="356">
        <f t="shared" si="27"/>
        <v>0</v>
      </c>
      <c r="H247" s="350">
        <f t="shared" si="28"/>
        <v>0</v>
      </c>
      <c r="I247" s="235">
        <f t="shared" si="29"/>
        <v>0</v>
      </c>
      <c r="J247" s="193">
        <f t="shared" si="30"/>
        <v>0</v>
      </c>
      <c r="K247" s="489">
        <f>'Gasto Energético'!GN247</f>
        <v>320</v>
      </c>
      <c r="L247" s="495">
        <f t="shared" si="31"/>
        <v>0</v>
      </c>
      <c r="M247" s="356">
        <f t="shared" si="32"/>
        <v>320</v>
      </c>
      <c r="N247" s="359">
        <f t="shared" si="33"/>
        <v>5.333333333333333</v>
      </c>
      <c r="O247">
        <f t="shared" si="34"/>
        <v>504</v>
      </c>
      <c r="P247" s="239">
        <f t="shared" si="35"/>
        <v>299.7362942401092</v>
      </c>
    </row>
    <row r="248" spans="2:16" x14ac:dyDescent="0.25">
      <c r="B248" s="181">
        <v>0.16944444444444443</v>
      </c>
      <c r="C248" s="61"/>
      <c r="D248" s="349"/>
      <c r="E248" s="349"/>
      <c r="F248" s="63"/>
      <c r="G248" s="356">
        <f t="shared" si="27"/>
        <v>0</v>
      </c>
      <c r="H248" s="350">
        <f t="shared" si="28"/>
        <v>0</v>
      </c>
      <c r="I248" s="235">
        <f t="shared" si="29"/>
        <v>0</v>
      </c>
      <c r="J248" s="193">
        <f t="shared" si="30"/>
        <v>0</v>
      </c>
      <c r="K248" s="489">
        <f>'Gasto Energético'!GN248</f>
        <v>320</v>
      </c>
      <c r="L248" s="495">
        <f t="shared" si="31"/>
        <v>0</v>
      </c>
      <c r="M248" s="356">
        <f t="shared" si="32"/>
        <v>320</v>
      </c>
      <c r="N248" s="359">
        <f t="shared" si="33"/>
        <v>5.333333333333333</v>
      </c>
      <c r="O248">
        <f t="shared" si="34"/>
        <v>504</v>
      </c>
      <c r="P248" s="239">
        <f t="shared" si="35"/>
        <v>299.7362942401092</v>
      </c>
    </row>
    <row r="249" spans="2:16" x14ac:dyDescent="0.25">
      <c r="B249" s="181">
        <v>0.17013888888888887</v>
      </c>
      <c r="C249" s="61"/>
      <c r="D249" s="349"/>
      <c r="E249" s="349"/>
      <c r="F249" s="63"/>
      <c r="G249" s="356">
        <f t="shared" si="27"/>
        <v>0</v>
      </c>
      <c r="H249" s="350">
        <f t="shared" si="28"/>
        <v>0</v>
      </c>
      <c r="I249" s="235">
        <f t="shared" si="29"/>
        <v>0</v>
      </c>
      <c r="J249" s="193">
        <f t="shared" si="30"/>
        <v>0</v>
      </c>
      <c r="K249" s="489">
        <f>'Gasto Energético'!GN249</f>
        <v>320</v>
      </c>
      <c r="L249" s="495">
        <f t="shared" si="31"/>
        <v>0</v>
      </c>
      <c r="M249" s="356">
        <f t="shared" si="32"/>
        <v>320</v>
      </c>
      <c r="N249" s="359">
        <f t="shared" si="33"/>
        <v>5.333333333333333</v>
      </c>
      <c r="O249">
        <f t="shared" si="34"/>
        <v>504</v>
      </c>
      <c r="P249" s="239">
        <f t="shared" si="35"/>
        <v>299.7362942401092</v>
      </c>
    </row>
    <row r="250" spans="2:16" x14ac:dyDescent="0.25">
      <c r="B250" s="181">
        <v>0.17083333333333331</v>
      </c>
      <c r="C250" s="61"/>
      <c r="D250" s="349"/>
      <c r="E250" s="349"/>
      <c r="F250" s="63"/>
      <c r="G250" s="356">
        <f t="shared" si="27"/>
        <v>0</v>
      </c>
      <c r="H250" s="350">
        <f t="shared" si="28"/>
        <v>0</v>
      </c>
      <c r="I250" s="235">
        <f t="shared" si="29"/>
        <v>0</v>
      </c>
      <c r="J250" s="193">
        <f t="shared" si="30"/>
        <v>0</v>
      </c>
      <c r="K250" s="489">
        <f>'Gasto Energético'!GN250</f>
        <v>320</v>
      </c>
      <c r="L250" s="495">
        <f t="shared" si="31"/>
        <v>0</v>
      </c>
      <c r="M250" s="356">
        <f t="shared" si="32"/>
        <v>320</v>
      </c>
      <c r="N250" s="359">
        <f t="shared" si="33"/>
        <v>5.333333333333333</v>
      </c>
      <c r="O250">
        <f t="shared" si="34"/>
        <v>504</v>
      </c>
      <c r="P250" s="239">
        <f t="shared" si="35"/>
        <v>299.7362942401092</v>
      </c>
    </row>
    <row r="251" spans="2:16" x14ac:dyDescent="0.25">
      <c r="B251" s="181">
        <v>0.17152777777777775</v>
      </c>
      <c r="C251" s="61"/>
      <c r="D251" s="349"/>
      <c r="E251" s="349"/>
      <c r="F251" s="63"/>
      <c r="G251" s="356">
        <f t="shared" si="27"/>
        <v>0</v>
      </c>
      <c r="H251" s="350">
        <f t="shared" si="28"/>
        <v>0</v>
      </c>
      <c r="I251" s="235">
        <f t="shared" si="29"/>
        <v>0</v>
      </c>
      <c r="J251" s="193">
        <f t="shared" si="30"/>
        <v>0</v>
      </c>
      <c r="K251" s="489">
        <f>'Gasto Energético'!GN251</f>
        <v>320</v>
      </c>
      <c r="L251" s="495">
        <f t="shared" si="31"/>
        <v>0</v>
      </c>
      <c r="M251" s="356">
        <f t="shared" si="32"/>
        <v>320</v>
      </c>
      <c r="N251" s="359">
        <f t="shared" si="33"/>
        <v>5.333333333333333</v>
      </c>
      <c r="O251">
        <f t="shared" si="34"/>
        <v>504</v>
      </c>
      <c r="P251" s="239">
        <f t="shared" si="35"/>
        <v>299.7362942401092</v>
      </c>
    </row>
    <row r="252" spans="2:16" x14ac:dyDescent="0.25">
      <c r="B252" s="181">
        <v>0.17222222222222225</v>
      </c>
      <c r="C252" s="61"/>
      <c r="D252" s="349"/>
      <c r="E252" s="349"/>
      <c r="F252" s="63"/>
      <c r="G252" s="356">
        <f t="shared" si="27"/>
        <v>0</v>
      </c>
      <c r="H252" s="350">
        <f t="shared" si="28"/>
        <v>0</v>
      </c>
      <c r="I252" s="235">
        <f t="shared" si="29"/>
        <v>0</v>
      </c>
      <c r="J252" s="193">
        <f t="shared" si="30"/>
        <v>0</v>
      </c>
      <c r="K252" s="489">
        <f>'Gasto Energético'!GN252</f>
        <v>320</v>
      </c>
      <c r="L252" s="495">
        <f t="shared" si="31"/>
        <v>0</v>
      </c>
      <c r="M252" s="356">
        <f t="shared" si="32"/>
        <v>320</v>
      </c>
      <c r="N252" s="359">
        <f t="shared" si="33"/>
        <v>5.333333333333333</v>
      </c>
      <c r="O252">
        <f t="shared" si="34"/>
        <v>504</v>
      </c>
      <c r="P252" s="239">
        <f t="shared" si="35"/>
        <v>299.7362942401092</v>
      </c>
    </row>
    <row r="253" spans="2:16" x14ac:dyDescent="0.25">
      <c r="B253" s="181">
        <v>0.17291666666666669</v>
      </c>
      <c r="C253" s="61"/>
      <c r="D253" s="349"/>
      <c r="E253" s="349"/>
      <c r="F253" s="63"/>
      <c r="G253" s="356">
        <f t="shared" si="27"/>
        <v>0</v>
      </c>
      <c r="H253" s="350">
        <f t="shared" si="28"/>
        <v>0</v>
      </c>
      <c r="I253" s="235">
        <f t="shared" si="29"/>
        <v>0</v>
      </c>
      <c r="J253" s="193">
        <f t="shared" si="30"/>
        <v>0</v>
      </c>
      <c r="K253" s="489">
        <f>'Gasto Energético'!GN253</f>
        <v>320</v>
      </c>
      <c r="L253" s="495">
        <f t="shared" si="31"/>
        <v>0</v>
      </c>
      <c r="M253" s="356">
        <f t="shared" si="32"/>
        <v>320</v>
      </c>
      <c r="N253" s="359">
        <f t="shared" si="33"/>
        <v>5.333333333333333</v>
      </c>
      <c r="O253">
        <f t="shared" si="34"/>
        <v>504</v>
      </c>
      <c r="P253" s="239">
        <f t="shared" si="35"/>
        <v>299.7362942401092</v>
      </c>
    </row>
    <row r="254" spans="2:16" x14ac:dyDescent="0.25">
      <c r="B254" s="181">
        <v>0.17361111111111113</v>
      </c>
      <c r="C254" s="61"/>
      <c r="D254" s="349"/>
      <c r="E254" s="349"/>
      <c r="F254" s="63"/>
      <c r="G254" s="356">
        <f t="shared" si="27"/>
        <v>0</v>
      </c>
      <c r="H254" s="350">
        <f t="shared" si="28"/>
        <v>0</v>
      </c>
      <c r="I254" s="235">
        <f t="shared" si="29"/>
        <v>0</v>
      </c>
      <c r="J254" s="193">
        <f t="shared" si="30"/>
        <v>0</v>
      </c>
      <c r="K254" s="489">
        <f>'Gasto Energético'!GN254</f>
        <v>320</v>
      </c>
      <c r="L254" s="495">
        <f t="shared" si="31"/>
        <v>0</v>
      </c>
      <c r="M254" s="356">
        <f t="shared" si="32"/>
        <v>320</v>
      </c>
      <c r="N254" s="359">
        <f t="shared" si="33"/>
        <v>5.333333333333333</v>
      </c>
      <c r="O254">
        <f t="shared" si="34"/>
        <v>504</v>
      </c>
      <c r="P254" s="239">
        <f t="shared" si="35"/>
        <v>299.7362942401092</v>
      </c>
    </row>
    <row r="255" spans="2:16" x14ac:dyDescent="0.25">
      <c r="B255" s="181">
        <v>0.17430555555555557</v>
      </c>
      <c r="C255" s="61"/>
      <c r="D255" s="349"/>
      <c r="E255" s="349"/>
      <c r="F255" s="63"/>
      <c r="G255" s="356">
        <f t="shared" si="27"/>
        <v>0</v>
      </c>
      <c r="H255" s="350">
        <f t="shared" si="28"/>
        <v>0</v>
      </c>
      <c r="I255" s="235">
        <f t="shared" si="29"/>
        <v>0</v>
      </c>
      <c r="J255" s="193">
        <f t="shared" si="30"/>
        <v>0</v>
      </c>
      <c r="K255" s="489">
        <f>'Gasto Energético'!GN255</f>
        <v>320</v>
      </c>
      <c r="L255" s="495">
        <f t="shared" si="31"/>
        <v>0</v>
      </c>
      <c r="M255" s="356">
        <f t="shared" si="32"/>
        <v>320</v>
      </c>
      <c r="N255" s="359">
        <f t="shared" si="33"/>
        <v>5.333333333333333</v>
      </c>
      <c r="O255">
        <f t="shared" si="34"/>
        <v>504</v>
      </c>
      <c r="P255" s="239">
        <f t="shared" si="35"/>
        <v>299.7362942401092</v>
      </c>
    </row>
    <row r="256" spans="2:16" x14ac:dyDescent="0.25">
      <c r="B256" s="181">
        <v>0.17500000000000002</v>
      </c>
      <c r="C256" s="61"/>
      <c r="D256" s="349"/>
      <c r="E256" s="349"/>
      <c r="F256" s="63"/>
      <c r="G256" s="356">
        <f t="shared" si="27"/>
        <v>0</v>
      </c>
      <c r="H256" s="350">
        <f t="shared" si="28"/>
        <v>0</v>
      </c>
      <c r="I256" s="235">
        <f t="shared" si="29"/>
        <v>0</v>
      </c>
      <c r="J256" s="193">
        <f t="shared" si="30"/>
        <v>0</v>
      </c>
      <c r="K256" s="489">
        <f>'Gasto Energético'!GN256</f>
        <v>320</v>
      </c>
      <c r="L256" s="495">
        <f t="shared" si="31"/>
        <v>0</v>
      </c>
      <c r="M256" s="356">
        <f t="shared" si="32"/>
        <v>320</v>
      </c>
      <c r="N256" s="359">
        <f t="shared" si="33"/>
        <v>5.333333333333333</v>
      </c>
      <c r="O256">
        <f t="shared" si="34"/>
        <v>504</v>
      </c>
      <c r="P256" s="239">
        <f t="shared" si="35"/>
        <v>299.7362942401092</v>
      </c>
    </row>
    <row r="257" spans="2:16" x14ac:dyDescent="0.25">
      <c r="B257" s="181">
        <v>0.17569444444444446</v>
      </c>
      <c r="C257" s="61"/>
      <c r="D257" s="349"/>
      <c r="E257" s="349"/>
      <c r="F257" s="63"/>
      <c r="G257" s="356">
        <f t="shared" si="27"/>
        <v>0</v>
      </c>
      <c r="H257" s="350">
        <f t="shared" si="28"/>
        <v>0</v>
      </c>
      <c r="I257" s="235">
        <f t="shared" si="29"/>
        <v>0</v>
      </c>
      <c r="J257" s="193">
        <f t="shared" si="30"/>
        <v>0</v>
      </c>
      <c r="K257" s="489">
        <f>'Gasto Energético'!GN257</f>
        <v>320</v>
      </c>
      <c r="L257" s="495">
        <f t="shared" si="31"/>
        <v>0</v>
      </c>
      <c r="M257" s="356">
        <f t="shared" si="32"/>
        <v>320</v>
      </c>
      <c r="N257" s="359">
        <f t="shared" si="33"/>
        <v>5.333333333333333</v>
      </c>
      <c r="O257">
        <f t="shared" si="34"/>
        <v>504</v>
      </c>
      <c r="P257" s="239">
        <f t="shared" si="35"/>
        <v>299.7362942401092</v>
      </c>
    </row>
    <row r="258" spans="2:16" x14ac:dyDescent="0.25">
      <c r="B258" s="181">
        <v>0.1763888888888889</v>
      </c>
      <c r="C258" s="61"/>
      <c r="D258" s="349"/>
      <c r="E258" s="349"/>
      <c r="F258" s="63"/>
      <c r="G258" s="356">
        <f t="shared" si="27"/>
        <v>0</v>
      </c>
      <c r="H258" s="350">
        <f t="shared" si="28"/>
        <v>0</v>
      </c>
      <c r="I258" s="235">
        <f t="shared" si="29"/>
        <v>0</v>
      </c>
      <c r="J258" s="193">
        <f t="shared" si="30"/>
        <v>0</v>
      </c>
      <c r="K258" s="489">
        <f>'Gasto Energético'!GN258</f>
        <v>320</v>
      </c>
      <c r="L258" s="495">
        <f t="shared" si="31"/>
        <v>0</v>
      </c>
      <c r="M258" s="356">
        <f t="shared" si="32"/>
        <v>320</v>
      </c>
      <c r="N258" s="359">
        <f t="shared" si="33"/>
        <v>5.333333333333333</v>
      </c>
      <c r="O258">
        <f t="shared" si="34"/>
        <v>504</v>
      </c>
      <c r="P258" s="239">
        <f t="shared" si="35"/>
        <v>299.7362942401092</v>
      </c>
    </row>
    <row r="259" spans="2:16" x14ac:dyDescent="0.25">
      <c r="B259" s="181">
        <v>0.17708333333333334</v>
      </c>
      <c r="C259" s="61"/>
      <c r="D259" s="349"/>
      <c r="E259" s="349"/>
      <c r="F259" s="63"/>
      <c r="G259" s="356">
        <f t="shared" si="27"/>
        <v>0</v>
      </c>
      <c r="H259" s="350">
        <f t="shared" si="28"/>
        <v>0</v>
      </c>
      <c r="I259" s="235">
        <f t="shared" si="29"/>
        <v>0</v>
      </c>
      <c r="J259" s="193">
        <f t="shared" si="30"/>
        <v>0</v>
      </c>
      <c r="K259" s="489">
        <f>'Gasto Energético'!GN259</f>
        <v>320</v>
      </c>
      <c r="L259" s="495">
        <f t="shared" si="31"/>
        <v>0</v>
      </c>
      <c r="M259" s="356">
        <f t="shared" si="32"/>
        <v>320</v>
      </c>
      <c r="N259" s="359">
        <f t="shared" si="33"/>
        <v>5.333333333333333</v>
      </c>
      <c r="O259">
        <f t="shared" si="34"/>
        <v>504</v>
      </c>
      <c r="P259" s="239">
        <f t="shared" si="35"/>
        <v>299.7362942401092</v>
      </c>
    </row>
    <row r="260" spans="2:16" x14ac:dyDescent="0.25">
      <c r="B260" s="181">
        <v>0.17777777777777778</v>
      </c>
      <c r="C260" s="61"/>
      <c r="D260" s="349"/>
      <c r="E260" s="349"/>
      <c r="F260" s="63"/>
      <c r="G260" s="356">
        <f t="shared" si="27"/>
        <v>0</v>
      </c>
      <c r="H260" s="350">
        <f t="shared" si="28"/>
        <v>0</v>
      </c>
      <c r="I260" s="235">
        <f t="shared" si="29"/>
        <v>0</v>
      </c>
      <c r="J260" s="193">
        <f t="shared" si="30"/>
        <v>0</v>
      </c>
      <c r="K260" s="489">
        <f>'Gasto Energético'!GN260</f>
        <v>320</v>
      </c>
      <c r="L260" s="495">
        <f t="shared" si="31"/>
        <v>0</v>
      </c>
      <c r="M260" s="356">
        <f t="shared" si="32"/>
        <v>320</v>
      </c>
      <c r="N260" s="359">
        <f t="shared" si="33"/>
        <v>5.333333333333333</v>
      </c>
      <c r="O260">
        <f t="shared" si="34"/>
        <v>504</v>
      </c>
      <c r="P260" s="239">
        <f t="shared" si="35"/>
        <v>299.7362942401092</v>
      </c>
    </row>
    <row r="261" spans="2:16" x14ac:dyDescent="0.25">
      <c r="B261" s="181">
        <v>0.17847222222222223</v>
      </c>
      <c r="C261" s="61"/>
      <c r="D261" s="349"/>
      <c r="E261" s="349"/>
      <c r="F261" s="63"/>
      <c r="G261" s="356">
        <f t="shared" ref="G261:G324" si="36">IF(SUM(C261,E261)=0,0,SUM(C261,E261))</f>
        <v>0</v>
      </c>
      <c r="H261" s="350">
        <f t="shared" ref="H261:H324" si="37">IF(SUM(D261,F261)=0,0,SUM(D261,F261))</f>
        <v>0</v>
      </c>
      <c r="I261" s="235">
        <f t="shared" ref="I261:I324" si="38">IF(G261="","",G261*(1/60))</f>
        <v>0</v>
      </c>
      <c r="J261" s="193">
        <f t="shared" ref="J261:J324" si="39">IF(H261="","",H261*(1/60))</f>
        <v>0</v>
      </c>
      <c r="K261" s="489">
        <f>'Gasto Energético'!GN261</f>
        <v>320</v>
      </c>
      <c r="L261" s="495">
        <f t="shared" ref="L261:L324" si="40">SUM(G261:H261)</f>
        <v>0</v>
      </c>
      <c r="M261" s="356">
        <f t="shared" ref="M261:M324" si="41">K261+L261</f>
        <v>320</v>
      </c>
      <c r="N261" s="359">
        <f t="shared" ref="N261:N324" si="42">M261/60</f>
        <v>5.333333333333333</v>
      </c>
      <c r="O261">
        <f t="shared" ref="O261:O324" si="43">1.05*MAX($M$4:$M$1444)</f>
        <v>504</v>
      </c>
      <c r="P261" s="239">
        <f t="shared" ref="P261:P324" si="44">SUM($N$4:$N$1444)/(COUNT($N$4:$N$1444)/60)</f>
        <v>299.7362942401092</v>
      </c>
    </row>
    <row r="262" spans="2:16" x14ac:dyDescent="0.25">
      <c r="B262" s="181">
        <v>0.17916666666666667</v>
      </c>
      <c r="C262" s="61"/>
      <c r="D262" s="349"/>
      <c r="E262" s="349"/>
      <c r="F262" s="63"/>
      <c r="G262" s="356">
        <f t="shared" si="36"/>
        <v>0</v>
      </c>
      <c r="H262" s="350">
        <f t="shared" si="37"/>
        <v>0</v>
      </c>
      <c r="I262" s="235">
        <f t="shared" si="38"/>
        <v>0</v>
      </c>
      <c r="J262" s="193">
        <f t="shared" si="39"/>
        <v>0</v>
      </c>
      <c r="K262" s="489">
        <f>'Gasto Energético'!GN262</f>
        <v>320</v>
      </c>
      <c r="L262" s="495">
        <f t="shared" si="40"/>
        <v>0</v>
      </c>
      <c r="M262" s="356">
        <f t="shared" si="41"/>
        <v>320</v>
      </c>
      <c r="N262" s="359">
        <f t="shared" si="42"/>
        <v>5.333333333333333</v>
      </c>
      <c r="O262">
        <f t="shared" si="43"/>
        <v>504</v>
      </c>
      <c r="P262" s="239">
        <f t="shared" si="44"/>
        <v>299.7362942401092</v>
      </c>
    </row>
    <row r="263" spans="2:16" x14ac:dyDescent="0.25">
      <c r="B263" s="181">
        <v>0.17986111111111111</v>
      </c>
      <c r="C263" s="61"/>
      <c r="D263" s="349"/>
      <c r="E263" s="349"/>
      <c r="F263" s="63"/>
      <c r="G263" s="356">
        <f t="shared" si="36"/>
        <v>0</v>
      </c>
      <c r="H263" s="350">
        <f t="shared" si="37"/>
        <v>0</v>
      </c>
      <c r="I263" s="235">
        <f t="shared" si="38"/>
        <v>0</v>
      </c>
      <c r="J263" s="193">
        <f t="shared" si="39"/>
        <v>0</v>
      </c>
      <c r="K263" s="489">
        <f>'Gasto Energético'!GN263</f>
        <v>320</v>
      </c>
      <c r="L263" s="495">
        <f t="shared" si="40"/>
        <v>0</v>
      </c>
      <c r="M263" s="356">
        <f t="shared" si="41"/>
        <v>320</v>
      </c>
      <c r="N263" s="359">
        <f t="shared" si="42"/>
        <v>5.333333333333333</v>
      </c>
      <c r="O263">
        <f t="shared" si="43"/>
        <v>504</v>
      </c>
      <c r="P263" s="239">
        <f t="shared" si="44"/>
        <v>299.7362942401092</v>
      </c>
    </row>
    <row r="264" spans="2:16" x14ac:dyDescent="0.25">
      <c r="B264" s="181">
        <v>0.18055555555555555</v>
      </c>
      <c r="C264" s="61"/>
      <c r="D264" s="349"/>
      <c r="E264" s="349"/>
      <c r="F264" s="63"/>
      <c r="G264" s="356">
        <f t="shared" si="36"/>
        <v>0</v>
      </c>
      <c r="H264" s="350">
        <f t="shared" si="37"/>
        <v>0</v>
      </c>
      <c r="I264" s="235">
        <f t="shared" si="38"/>
        <v>0</v>
      </c>
      <c r="J264" s="193">
        <f t="shared" si="39"/>
        <v>0</v>
      </c>
      <c r="K264" s="489">
        <f>'Gasto Energético'!GN264</f>
        <v>320</v>
      </c>
      <c r="L264" s="495">
        <f t="shared" si="40"/>
        <v>0</v>
      </c>
      <c r="M264" s="356">
        <f t="shared" si="41"/>
        <v>320</v>
      </c>
      <c r="N264" s="359">
        <f t="shared" si="42"/>
        <v>5.333333333333333</v>
      </c>
      <c r="O264">
        <f t="shared" si="43"/>
        <v>504</v>
      </c>
      <c r="P264" s="239">
        <f t="shared" si="44"/>
        <v>299.7362942401092</v>
      </c>
    </row>
    <row r="265" spans="2:16" x14ac:dyDescent="0.25">
      <c r="B265" s="181">
        <v>0.18124999999999999</v>
      </c>
      <c r="C265" s="61"/>
      <c r="D265" s="349"/>
      <c r="E265" s="349"/>
      <c r="F265" s="63"/>
      <c r="G265" s="356">
        <f t="shared" si="36"/>
        <v>0</v>
      </c>
      <c r="H265" s="350">
        <f t="shared" si="37"/>
        <v>0</v>
      </c>
      <c r="I265" s="235">
        <f t="shared" si="38"/>
        <v>0</v>
      </c>
      <c r="J265" s="193">
        <f t="shared" si="39"/>
        <v>0</v>
      </c>
      <c r="K265" s="489">
        <f>'Gasto Energético'!GN265</f>
        <v>320</v>
      </c>
      <c r="L265" s="495">
        <f t="shared" si="40"/>
        <v>0</v>
      </c>
      <c r="M265" s="356">
        <f t="shared" si="41"/>
        <v>320</v>
      </c>
      <c r="N265" s="359">
        <f t="shared" si="42"/>
        <v>5.333333333333333</v>
      </c>
      <c r="O265">
        <f t="shared" si="43"/>
        <v>504</v>
      </c>
      <c r="P265" s="239">
        <f t="shared" si="44"/>
        <v>299.7362942401092</v>
      </c>
    </row>
    <row r="266" spans="2:16" x14ac:dyDescent="0.25">
      <c r="B266" s="181">
        <v>0.18194444444444444</v>
      </c>
      <c r="C266" s="61"/>
      <c r="D266" s="349"/>
      <c r="E266" s="349"/>
      <c r="F266" s="63"/>
      <c r="G266" s="356">
        <f t="shared" si="36"/>
        <v>0</v>
      </c>
      <c r="H266" s="350">
        <f t="shared" si="37"/>
        <v>0</v>
      </c>
      <c r="I266" s="235">
        <f t="shared" si="38"/>
        <v>0</v>
      </c>
      <c r="J266" s="193">
        <f t="shared" si="39"/>
        <v>0</v>
      </c>
      <c r="K266" s="489">
        <f>'Gasto Energético'!GN266</f>
        <v>320</v>
      </c>
      <c r="L266" s="495">
        <f t="shared" si="40"/>
        <v>0</v>
      </c>
      <c r="M266" s="356">
        <f t="shared" si="41"/>
        <v>320</v>
      </c>
      <c r="N266" s="359">
        <f t="shared" si="42"/>
        <v>5.333333333333333</v>
      </c>
      <c r="O266">
        <f t="shared" si="43"/>
        <v>504</v>
      </c>
      <c r="P266" s="239">
        <f t="shared" si="44"/>
        <v>299.7362942401092</v>
      </c>
    </row>
    <row r="267" spans="2:16" x14ac:dyDescent="0.25">
      <c r="B267" s="181">
        <v>0.18263888888888891</v>
      </c>
      <c r="C267" s="61"/>
      <c r="D267" s="349"/>
      <c r="E267" s="349"/>
      <c r="F267" s="63"/>
      <c r="G267" s="356">
        <f t="shared" si="36"/>
        <v>0</v>
      </c>
      <c r="H267" s="350">
        <f t="shared" si="37"/>
        <v>0</v>
      </c>
      <c r="I267" s="235">
        <f t="shared" si="38"/>
        <v>0</v>
      </c>
      <c r="J267" s="193">
        <f t="shared" si="39"/>
        <v>0</v>
      </c>
      <c r="K267" s="489">
        <f>'Gasto Energético'!GN267</f>
        <v>320</v>
      </c>
      <c r="L267" s="495">
        <f t="shared" si="40"/>
        <v>0</v>
      </c>
      <c r="M267" s="356">
        <f t="shared" si="41"/>
        <v>320</v>
      </c>
      <c r="N267" s="359">
        <f t="shared" si="42"/>
        <v>5.333333333333333</v>
      </c>
      <c r="O267">
        <f t="shared" si="43"/>
        <v>504</v>
      </c>
      <c r="P267" s="239">
        <f t="shared" si="44"/>
        <v>299.7362942401092</v>
      </c>
    </row>
    <row r="268" spans="2:16" x14ac:dyDescent="0.25">
      <c r="B268" s="181">
        <v>0.18333333333333335</v>
      </c>
      <c r="C268" s="61"/>
      <c r="D268" s="349"/>
      <c r="E268" s="349"/>
      <c r="F268" s="63"/>
      <c r="G268" s="356">
        <f t="shared" si="36"/>
        <v>0</v>
      </c>
      <c r="H268" s="350">
        <f t="shared" si="37"/>
        <v>0</v>
      </c>
      <c r="I268" s="235">
        <f t="shared" si="38"/>
        <v>0</v>
      </c>
      <c r="J268" s="193">
        <f t="shared" si="39"/>
        <v>0</v>
      </c>
      <c r="K268" s="489">
        <f>'Gasto Energético'!GN268</f>
        <v>320</v>
      </c>
      <c r="L268" s="495">
        <f t="shared" si="40"/>
        <v>0</v>
      </c>
      <c r="M268" s="356">
        <f t="shared" si="41"/>
        <v>320</v>
      </c>
      <c r="N268" s="359">
        <f t="shared" si="42"/>
        <v>5.333333333333333</v>
      </c>
      <c r="O268">
        <f t="shared" si="43"/>
        <v>504</v>
      </c>
      <c r="P268" s="239">
        <f t="shared" si="44"/>
        <v>299.7362942401092</v>
      </c>
    </row>
    <row r="269" spans="2:16" x14ac:dyDescent="0.25">
      <c r="B269" s="181">
        <v>0.18402777777777779</v>
      </c>
      <c r="C269" s="61"/>
      <c r="D269" s="349"/>
      <c r="E269" s="349"/>
      <c r="F269" s="63"/>
      <c r="G269" s="356">
        <f t="shared" si="36"/>
        <v>0</v>
      </c>
      <c r="H269" s="350">
        <f t="shared" si="37"/>
        <v>0</v>
      </c>
      <c r="I269" s="235">
        <f t="shared" si="38"/>
        <v>0</v>
      </c>
      <c r="J269" s="193">
        <f t="shared" si="39"/>
        <v>0</v>
      </c>
      <c r="K269" s="489">
        <f>'Gasto Energético'!GN269</f>
        <v>320</v>
      </c>
      <c r="L269" s="495">
        <f t="shared" si="40"/>
        <v>0</v>
      </c>
      <c r="M269" s="356">
        <f t="shared" si="41"/>
        <v>320</v>
      </c>
      <c r="N269" s="359">
        <f t="shared" si="42"/>
        <v>5.333333333333333</v>
      </c>
      <c r="O269">
        <f t="shared" si="43"/>
        <v>504</v>
      </c>
      <c r="P269" s="239">
        <f t="shared" si="44"/>
        <v>299.7362942401092</v>
      </c>
    </row>
    <row r="270" spans="2:16" x14ac:dyDescent="0.25">
      <c r="B270" s="181">
        <v>0.18472222222222223</v>
      </c>
      <c r="C270" s="61"/>
      <c r="D270" s="349"/>
      <c r="E270" s="349"/>
      <c r="F270" s="63"/>
      <c r="G270" s="356">
        <f t="shared" si="36"/>
        <v>0</v>
      </c>
      <c r="H270" s="350">
        <f t="shared" si="37"/>
        <v>0</v>
      </c>
      <c r="I270" s="235">
        <f t="shared" si="38"/>
        <v>0</v>
      </c>
      <c r="J270" s="193">
        <f t="shared" si="39"/>
        <v>0</v>
      </c>
      <c r="K270" s="489">
        <f>'Gasto Energético'!GN270</f>
        <v>320</v>
      </c>
      <c r="L270" s="495">
        <f t="shared" si="40"/>
        <v>0</v>
      </c>
      <c r="M270" s="356">
        <f t="shared" si="41"/>
        <v>320</v>
      </c>
      <c r="N270" s="359">
        <f t="shared" si="42"/>
        <v>5.333333333333333</v>
      </c>
      <c r="O270">
        <f t="shared" si="43"/>
        <v>504</v>
      </c>
      <c r="P270" s="239">
        <f t="shared" si="44"/>
        <v>299.7362942401092</v>
      </c>
    </row>
    <row r="271" spans="2:16" x14ac:dyDescent="0.25">
      <c r="B271" s="181">
        <v>0.18541666666666667</v>
      </c>
      <c r="C271" s="61"/>
      <c r="D271" s="349"/>
      <c r="E271" s="349"/>
      <c r="F271" s="63"/>
      <c r="G271" s="356">
        <f t="shared" si="36"/>
        <v>0</v>
      </c>
      <c r="H271" s="350">
        <f t="shared" si="37"/>
        <v>0</v>
      </c>
      <c r="I271" s="235">
        <f t="shared" si="38"/>
        <v>0</v>
      </c>
      <c r="J271" s="193">
        <f t="shared" si="39"/>
        <v>0</v>
      </c>
      <c r="K271" s="489">
        <f>'Gasto Energético'!GN271</f>
        <v>320</v>
      </c>
      <c r="L271" s="495">
        <f t="shared" si="40"/>
        <v>0</v>
      </c>
      <c r="M271" s="356">
        <f t="shared" si="41"/>
        <v>320</v>
      </c>
      <c r="N271" s="359">
        <f t="shared" si="42"/>
        <v>5.333333333333333</v>
      </c>
      <c r="O271">
        <f t="shared" si="43"/>
        <v>504</v>
      </c>
      <c r="P271" s="239">
        <f t="shared" si="44"/>
        <v>299.7362942401092</v>
      </c>
    </row>
    <row r="272" spans="2:16" x14ac:dyDescent="0.25">
      <c r="B272" s="181">
        <v>0.18611111111111112</v>
      </c>
      <c r="C272" s="61"/>
      <c r="D272" s="349"/>
      <c r="E272" s="349"/>
      <c r="F272" s="63"/>
      <c r="G272" s="356">
        <f t="shared" si="36"/>
        <v>0</v>
      </c>
      <c r="H272" s="350">
        <f t="shared" si="37"/>
        <v>0</v>
      </c>
      <c r="I272" s="235">
        <f t="shared" si="38"/>
        <v>0</v>
      </c>
      <c r="J272" s="193">
        <f t="shared" si="39"/>
        <v>0</v>
      </c>
      <c r="K272" s="489">
        <f>'Gasto Energético'!GN272</f>
        <v>320</v>
      </c>
      <c r="L272" s="495">
        <f t="shared" si="40"/>
        <v>0</v>
      </c>
      <c r="M272" s="356">
        <f t="shared" si="41"/>
        <v>320</v>
      </c>
      <c r="N272" s="359">
        <f t="shared" si="42"/>
        <v>5.333333333333333</v>
      </c>
      <c r="O272">
        <f t="shared" si="43"/>
        <v>504</v>
      </c>
      <c r="P272" s="239">
        <f t="shared" si="44"/>
        <v>299.7362942401092</v>
      </c>
    </row>
    <row r="273" spans="2:16" x14ac:dyDescent="0.25">
      <c r="B273" s="181">
        <v>0.18680555555555556</v>
      </c>
      <c r="C273" s="61"/>
      <c r="D273" s="349"/>
      <c r="E273" s="349"/>
      <c r="F273" s="63"/>
      <c r="G273" s="356">
        <f t="shared" si="36"/>
        <v>0</v>
      </c>
      <c r="H273" s="350">
        <f t="shared" si="37"/>
        <v>0</v>
      </c>
      <c r="I273" s="235">
        <f t="shared" si="38"/>
        <v>0</v>
      </c>
      <c r="J273" s="193">
        <f t="shared" si="39"/>
        <v>0</v>
      </c>
      <c r="K273" s="489">
        <f>'Gasto Energético'!GN273</f>
        <v>320</v>
      </c>
      <c r="L273" s="495">
        <f t="shared" si="40"/>
        <v>0</v>
      </c>
      <c r="M273" s="356">
        <f t="shared" si="41"/>
        <v>320</v>
      </c>
      <c r="N273" s="359">
        <f t="shared" si="42"/>
        <v>5.333333333333333</v>
      </c>
      <c r="O273">
        <f t="shared" si="43"/>
        <v>504</v>
      </c>
      <c r="P273" s="239">
        <f t="shared" si="44"/>
        <v>299.7362942401092</v>
      </c>
    </row>
    <row r="274" spans="2:16" x14ac:dyDescent="0.25">
      <c r="B274" s="181">
        <v>0.1875</v>
      </c>
      <c r="C274" s="61"/>
      <c r="D274" s="349"/>
      <c r="E274" s="349"/>
      <c r="F274" s="63"/>
      <c r="G274" s="356">
        <f t="shared" si="36"/>
        <v>0</v>
      </c>
      <c r="H274" s="350">
        <f t="shared" si="37"/>
        <v>0</v>
      </c>
      <c r="I274" s="235">
        <f t="shared" si="38"/>
        <v>0</v>
      </c>
      <c r="J274" s="193">
        <f t="shared" si="39"/>
        <v>0</v>
      </c>
      <c r="K274" s="489">
        <f>'Gasto Energético'!GN274</f>
        <v>320</v>
      </c>
      <c r="L274" s="495">
        <f t="shared" si="40"/>
        <v>0</v>
      </c>
      <c r="M274" s="356">
        <f t="shared" si="41"/>
        <v>320</v>
      </c>
      <c r="N274" s="359">
        <f t="shared" si="42"/>
        <v>5.333333333333333</v>
      </c>
      <c r="O274">
        <f t="shared" si="43"/>
        <v>504</v>
      </c>
      <c r="P274" s="239">
        <f t="shared" si="44"/>
        <v>299.7362942401092</v>
      </c>
    </row>
    <row r="275" spans="2:16" x14ac:dyDescent="0.25">
      <c r="B275" s="181">
        <v>0.18819444444444444</v>
      </c>
      <c r="C275" s="61"/>
      <c r="D275" s="349"/>
      <c r="E275" s="349"/>
      <c r="F275" s="63"/>
      <c r="G275" s="356">
        <f t="shared" si="36"/>
        <v>0</v>
      </c>
      <c r="H275" s="350">
        <f t="shared" si="37"/>
        <v>0</v>
      </c>
      <c r="I275" s="235">
        <f t="shared" si="38"/>
        <v>0</v>
      </c>
      <c r="J275" s="193">
        <f t="shared" si="39"/>
        <v>0</v>
      </c>
      <c r="K275" s="489">
        <f>'Gasto Energético'!GN275</f>
        <v>320</v>
      </c>
      <c r="L275" s="495">
        <f t="shared" si="40"/>
        <v>0</v>
      </c>
      <c r="M275" s="356">
        <f t="shared" si="41"/>
        <v>320</v>
      </c>
      <c r="N275" s="359">
        <f t="shared" si="42"/>
        <v>5.333333333333333</v>
      </c>
      <c r="O275">
        <f t="shared" si="43"/>
        <v>504</v>
      </c>
      <c r="P275" s="239">
        <f t="shared" si="44"/>
        <v>299.7362942401092</v>
      </c>
    </row>
    <row r="276" spans="2:16" x14ac:dyDescent="0.25">
      <c r="B276" s="181">
        <v>0.18888888888888888</v>
      </c>
      <c r="C276" s="61"/>
      <c r="D276" s="349"/>
      <c r="E276" s="349"/>
      <c r="F276" s="63"/>
      <c r="G276" s="356">
        <f t="shared" si="36"/>
        <v>0</v>
      </c>
      <c r="H276" s="350">
        <f t="shared" si="37"/>
        <v>0</v>
      </c>
      <c r="I276" s="235">
        <f t="shared" si="38"/>
        <v>0</v>
      </c>
      <c r="J276" s="193">
        <f t="shared" si="39"/>
        <v>0</v>
      </c>
      <c r="K276" s="489">
        <f>'Gasto Energético'!GN276</f>
        <v>320</v>
      </c>
      <c r="L276" s="495">
        <f t="shared" si="40"/>
        <v>0</v>
      </c>
      <c r="M276" s="356">
        <f t="shared" si="41"/>
        <v>320</v>
      </c>
      <c r="N276" s="359">
        <f t="shared" si="42"/>
        <v>5.333333333333333</v>
      </c>
      <c r="O276">
        <f t="shared" si="43"/>
        <v>504</v>
      </c>
      <c r="P276" s="239">
        <f t="shared" si="44"/>
        <v>299.7362942401092</v>
      </c>
    </row>
    <row r="277" spans="2:16" x14ac:dyDescent="0.25">
      <c r="B277" s="181">
        <v>0.18958333333333333</v>
      </c>
      <c r="C277" s="61"/>
      <c r="D277" s="349"/>
      <c r="E277" s="349"/>
      <c r="F277" s="63"/>
      <c r="G277" s="356">
        <f t="shared" si="36"/>
        <v>0</v>
      </c>
      <c r="H277" s="350">
        <f t="shared" si="37"/>
        <v>0</v>
      </c>
      <c r="I277" s="235">
        <f t="shared" si="38"/>
        <v>0</v>
      </c>
      <c r="J277" s="193">
        <f t="shared" si="39"/>
        <v>0</v>
      </c>
      <c r="K277" s="489">
        <f>'Gasto Energético'!GN277</f>
        <v>320</v>
      </c>
      <c r="L277" s="495">
        <f t="shared" si="40"/>
        <v>0</v>
      </c>
      <c r="M277" s="356">
        <f t="shared" si="41"/>
        <v>320</v>
      </c>
      <c r="N277" s="359">
        <f t="shared" si="42"/>
        <v>5.333333333333333</v>
      </c>
      <c r="O277">
        <f t="shared" si="43"/>
        <v>504</v>
      </c>
      <c r="P277" s="239">
        <f t="shared" si="44"/>
        <v>299.7362942401092</v>
      </c>
    </row>
    <row r="278" spans="2:16" x14ac:dyDescent="0.25">
      <c r="B278" s="181">
        <v>0.19027777777777777</v>
      </c>
      <c r="C278" s="61"/>
      <c r="D278" s="349"/>
      <c r="E278" s="349"/>
      <c r="F278" s="63"/>
      <c r="G278" s="356">
        <f t="shared" si="36"/>
        <v>0</v>
      </c>
      <c r="H278" s="350">
        <f t="shared" si="37"/>
        <v>0</v>
      </c>
      <c r="I278" s="235">
        <f t="shared" si="38"/>
        <v>0</v>
      </c>
      <c r="J278" s="193">
        <f t="shared" si="39"/>
        <v>0</v>
      </c>
      <c r="K278" s="489">
        <f>'Gasto Energético'!GN278</f>
        <v>320</v>
      </c>
      <c r="L278" s="495">
        <f t="shared" si="40"/>
        <v>0</v>
      </c>
      <c r="M278" s="356">
        <f t="shared" si="41"/>
        <v>320</v>
      </c>
      <c r="N278" s="359">
        <f t="shared" si="42"/>
        <v>5.333333333333333</v>
      </c>
      <c r="O278">
        <f t="shared" si="43"/>
        <v>504</v>
      </c>
      <c r="P278" s="239">
        <f t="shared" si="44"/>
        <v>299.7362942401092</v>
      </c>
    </row>
    <row r="279" spans="2:16" x14ac:dyDescent="0.25">
      <c r="B279" s="181">
        <v>0.19097222222222221</v>
      </c>
      <c r="C279" s="61"/>
      <c r="D279" s="349"/>
      <c r="E279" s="349"/>
      <c r="F279" s="63"/>
      <c r="G279" s="356">
        <f t="shared" si="36"/>
        <v>0</v>
      </c>
      <c r="H279" s="350">
        <f t="shared" si="37"/>
        <v>0</v>
      </c>
      <c r="I279" s="235">
        <f t="shared" si="38"/>
        <v>0</v>
      </c>
      <c r="J279" s="193">
        <f t="shared" si="39"/>
        <v>0</v>
      </c>
      <c r="K279" s="489">
        <f>'Gasto Energético'!GN279</f>
        <v>320</v>
      </c>
      <c r="L279" s="495">
        <f t="shared" si="40"/>
        <v>0</v>
      </c>
      <c r="M279" s="356">
        <f t="shared" si="41"/>
        <v>320</v>
      </c>
      <c r="N279" s="359">
        <f t="shared" si="42"/>
        <v>5.333333333333333</v>
      </c>
      <c r="O279">
        <f t="shared" si="43"/>
        <v>504</v>
      </c>
      <c r="P279" s="239">
        <f t="shared" si="44"/>
        <v>299.7362942401092</v>
      </c>
    </row>
    <row r="280" spans="2:16" x14ac:dyDescent="0.25">
      <c r="B280" s="181">
        <v>0.19166666666666665</v>
      </c>
      <c r="C280" s="61"/>
      <c r="D280" s="349"/>
      <c r="E280" s="349"/>
      <c r="F280" s="63"/>
      <c r="G280" s="356">
        <f t="shared" si="36"/>
        <v>0</v>
      </c>
      <c r="H280" s="350">
        <f t="shared" si="37"/>
        <v>0</v>
      </c>
      <c r="I280" s="235">
        <f t="shared" si="38"/>
        <v>0</v>
      </c>
      <c r="J280" s="193">
        <f t="shared" si="39"/>
        <v>0</v>
      </c>
      <c r="K280" s="489">
        <f>'Gasto Energético'!GN280</f>
        <v>320</v>
      </c>
      <c r="L280" s="495">
        <f t="shared" si="40"/>
        <v>0</v>
      </c>
      <c r="M280" s="356">
        <f t="shared" si="41"/>
        <v>320</v>
      </c>
      <c r="N280" s="359">
        <f t="shared" si="42"/>
        <v>5.333333333333333</v>
      </c>
      <c r="O280">
        <f t="shared" si="43"/>
        <v>504</v>
      </c>
      <c r="P280" s="239">
        <f t="shared" si="44"/>
        <v>299.7362942401092</v>
      </c>
    </row>
    <row r="281" spans="2:16" x14ac:dyDescent="0.25">
      <c r="B281" s="181">
        <v>0.19236111111111112</v>
      </c>
      <c r="C281" s="61"/>
      <c r="D281" s="349"/>
      <c r="E281" s="349"/>
      <c r="F281" s="63"/>
      <c r="G281" s="356">
        <f t="shared" si="36"/>
        <v>0</v>
      </c>
      <c r="H281" s="350">
        <f t="shared" si="37"/>
        <v>0</v>
      </c>
      <c r="I281" s="235">
        <f t="shared" si="38"/>
        <v>0</v>
      </c>
      <c r="J281" s="193">
        <f t="shared" si="39"/>
        <v>0</v>
      </c>
      <c r="K281" s="489">
        <f>'Gasto Energético'!GN281</f>
        <v>320</v>
      </c>
      <c r="L281" s="495">
        <f t="shared" si="40"/>
        <v>0</v>
      </c>
      <c r="M281" s="356">
        <f t="shared" si="41"/>
        <v>320</v>
      </c>
      <c r="N281" s="359">
        <f t="shared" si="42"/>
        <v>5.333333333333333</v>
      </c>
      <c r="O281">
        <f t="shared" si="43"/>
        <v>504</v>
      </c>
      <c r="P281" s="239">
        <f t="shared" si="44"/>
        <v>299.7362942401092</v>
      </c>
    </row>
    <row r="282" spans="2:16" x14ac:dyDescent="0.25">
      <c r="B282" s="181">
        <v>0.19305555555555554</v>
      </c>
      <c r="C282" s="61"/>
      <c r="D282" s="349"/>
      <c r="E282" s="349"/>
      <c r="F282" s="63"/>
      <c r="G282" s="356">
        <f t="shared" si="36"/>
        <v>0</v>
      </c>
      <c r="H282" s="350">
        <f t="shared" si="37"/>
        <v>0</v>
      </c>
      <c r="I282" s="235">
        <f t="shared" si="38"/>
        <v>0</v>
      </c>
      <c r="J282" s="193">
        <f t="shared" si="39"/>
        <v>0</v>
      </c>
      <c r="K282" s="489">
        <f>'Gasto Energético'!GN282</f>
        <v>320</v>
      </c>
      <c r="L282" s="495">
        <f t="shared" si="40"/>
        <v>0</v>
      </c>
      <c r="M282" s="356">
        <f t="shared" si="41"/>
        <v>320</v>
      </c>
      <c r="N282" s="359">
        <f t="shared" si="42"/>
        <v>5.333333333333333</v>
      </c>
      <c r="O282">
        <f t="shared" si="43"/>
        <v>504</v>
      </c>
      <c r="P282" s="239">
        <f t="shared" si="44"/>
        <v>299.7362942401092</v>
      </c>
    </row>
    <row r="283" spans="2:16" x14ac:dyDescent="0.25">
      <c r="B283" s="181">
        <v>0.19375000000000001</v>
      </c>
      <c r="C283" s="61"/>
      <c r="D283" s="349"/>
      <c r="E283" s="349"/>
      <c r="F283" s="63"/>
      <c r="G283" s="356">
        <f t="shared" si="36"/>
        <v>0</v>
      </c>
      <c r="H283" s="350">
        <f t="shared" si="37"/>
        <v>0</v>
      </c>
      <c r="I283" s="235">
        <f t="shared" si="38"/>
        <v>0</v>
      </c>
      <c r="J283" s="193">
        <f t="shared" si="39"/>
        <v>0</v>
      </c>
      <c r="K283" s="489">
        <f>'Gasto Energético'!GN283</f>
        <v>320</v>
      </c>
      <c r="L283" s="495">
        <f t="shared" si="40"/>
        <v>0</v>
      </c>
      <c r="M283" s="356">
        <f t="shared" si="41"/>
        <v>320</v>
      </c>
      <c r="N283" s="359">
        <f t="shared" si="42"/>
        <v>5.333333333333333</v>
      </c>
      <c r="O283">
        <f t="shared" si="43"/>
        <v>504</v>
      </c>
      <c r="P283" s="239">
        <f t="shared" si="44"/>
        <v>299.7362942401092</v>
      </c>
    </row>
    <row r="284" spans="2:16" x14ac:dyDescent="0.25">
      <c r="B284" s="181">
        <v>0.19444444444444445</v>
      </c>
      <c r="C284" s="61"/>
      <c r="D284" s="349"/>
      <c r="E284" s="349"/>
      <c r="F284" s="63"/>
      <c r="G284" s="356">
        <f t="shared" si="36"/>
        <v>0</v>
      </c>
      <c r="H284" s="350">
        <f t="shared" si="37"/>
        <v>0</v>
      </c>
      <c r="I284" s="235">
        <f t="shared" si="38"/>
        <v>0</v>
      </c>
      <c r="J284" s="193">
        <f t="shared" si="39"/>
        <v>0</v>
      </c>
      <c r="K284" s="489">
        <f>'Gasto Energético'!GN284</f>
        <v>320</v>
      </c>
      <c r="L284" s="495">
        <f t="shared" si="40"/>
        <v>0</v>
      </c>
      <c r="M284" s="356">
        <f t="shared" si="41"/>
        <v>320</v>
      </c>
      <c r="N284" s="359">
        <f t="shared" si="42"/>
        <v>5.333333333333333</v>
      </c>
      <c r="O284">
        <f t="shared" si="43"/>
        <v>504</v>
      </c>
      <c r="P284" s="239">
        <f t="shared" si="44"/>
        <v>299.7362942401092</v>
      </c>
    </row>
    <row r="285" spans="2:16" x14ac:dyDescent="0.25">
      <c r="B285" s="181">
        <v>0.19513888888888889</v>
      </c>
      <c r="C285" s="61"/>
      <c r="D285" s="349"/>
      <c r="E285" s="349"/>
      <c r="F285" s="63"/>
      <c r="G285" s="356">
        <f t="shared" si="36"/>
        <v>0</v>
      </c>
      <c r="H285" s="350">
        <f t="shared" si="37"/>
        <v>0</v>
      </c>
      <c r="I285" s="235">
        <f t="shared" si="38"/>
        <v>0</v>
      </c>
      <c r="J285" s="193">
        <f t="shared" si="39"/>
        <v>0</v>
      </c>
      <c r="K285" s="489">
        <f>'Gasto Energético'!GN285</f>
        <v>320</v>
      </c>
      <c r="L285" s="495">
        <f t="shared" si="40"/>
        <v>0</v>
      </c>
      <c r="M285" s="356">
        <f t="shared" si="41"/>
        <v>320</v>
      </c>
      <c r="N285" s="359">
        <f t="shared" si="42"/>
        <v>5.333333333333333</v>
      </c>
      <c r="O285">
        <f t="shared" si="43"/>
        <v>504</v>
      </c>
      <c r="P285" s="239">
        <f t="shared" si="44"/>
        <v>299.7362942401092</v>
      </c>
    </row>
    <row r="286" spans="2:16" x14ac:dyDescent="0.25">
      <c r="B286" s="181">
        <v>0.19583333333333333</v>
      </c>
      <c r="C286" s="61"/>
      <c r="D286" s="349"/>
      <c r="E286" s="349"/>
      <c r="F286" s="63"/>
      <c r="G286" s="356">
        <f t="shared" si="36"/>
        <v>0</v>
      </c>
      <c r="H286" s="350">
        <f t="shared" si="37"/>
        <v>0</v>
      </c>
      <c r="I286" s="235">
        <f t="shared" si="38"/>
        <v>0</v>
      </c>
      <c r="J286" s="193">
        <f t="shared" si="39"/>
        <v>0</v>
      </c>
      <c r="K286" s="489">
        <f>'Gasto Energético'!GN286</f>
        <v>320</v>
      </c>
      <c r="L286" s="495">
        <f t="shared" si="40"/>
        <v>0</v>
      </c>
      <c r="M286" s="356">
        <f t="shared" si="41"/>
        <v>320</v>
      </c>
      <c r="N286" s="359">
        <f t="shared" si="42"/>
        <v>5.333333333333333</v>
      </c>
      <c r="O286">
        <f t="shared" si="43"/>
        <v>504</v>
      </c>
      <c r="P286" s="239">
        <f t="shared" si="44"/>
        <v>299.7362942401092</v>
      </c>
    </row>
    <row r="287" spans="2:16" x14ac:dyDescent="0.25">
      <c r="B287" s="181">
        <v>0.19652777777777777</v>
      </c>
      <c r="C287" s="61"/>
      <c r="D287" s="349"/>
      <c r="E287" s="349"/>
      <c r="F287" s="63"/>
      <c r="G287" s="356">
        <f t="shared" si="36"/>
        <v>0</v>
      </c>
      <c r="H287" s="350">
        <f t="shared" si="37"/>
        <v>0</v>
      </c>
      <c r="I287" s="235">
        <f t="shared" si="38"/>
        <v>0</v>
      </c>
      <c r="J287" s="193">
        <f t="shared" si="39"/>
        <v>0</v>
      </c>
      <c r="K287" s="489">
        <f>'Gasto Energético'!GN287</f>
        <v>320</v>
      </c>
      <c r="L287" s="495">
        <f t="shared" si="40"/>
        <v>0</v>
      </c>
      <c r="M287" s="356">
        <f t="shared" si="41"/>
        <v>320</v>
      </c>
      <c r="N287" s="359">
        <f t="shared" si="42"/>
        <v>5.333333333333333</v>
      </c>
      <c r="O287">
        <f t="shared" si="43"/>
        <v>504</v>
      </c>
      <c r="P287" s="239">
        <f t="shared" si="44"/>
        <v>299.7362942401092</v>
      </c>
    </row>
    <row r="288" spans="2:16" x14ac:dyDescent="0.25">
      <c r="B288" s="181">
        <v>0.19722222222222222</v>
      </c>
      <c r="C288" s="61"/>
      <c r="D288" s="349"/>
      <c r="E288" s="349"/>
      <c r="F288" s="63"/>
      <c r="G288" s="356">
        <f t="shared" si="36"/>
        <v>0</v>
      </c>
      <c r="H288" s="350">
        <f t="shared" si="37"/>
        <v>0</v>
      </c>
      <c r="I288" s="235">
        <f t="shared" si="38"/>
        <v>0</v>
      </c>
      <c r="J288" s="193">
        <f t="shared" si="39"/>
        <v>0</v>
      </c>
      <c r="K288" s="489">
        <f>'Gasto Energético'!GN288</f>
        <v>320</v>
      </c>
      <c r="L288" s="495">
        <f t="shared" si="40"/>
        <v>0</v>
      </c>
      <c r="M288" s="356">
        <f t="shared" si="41"/>
        <v>320</v>
      </c>
      <c r="N288" s="359">
        <f t="shared" si="42"/>
        <v>5.333333333333333</v>
      </c>
      <c r="O288">
        <f t="shared" si="43"/>
        <v>504</v>
      </c>
      <c r="P288" s="239">
        <f t="shared" si="44"/>
        <v>299.7362942401092</v>
      </c>
    </row>
    <row r="289" spans="2:16" x14ac:dyDescent="0.25">
      <c r="B289" s="181">
        <v>0.19791666666666666</v>
      </c>
      <c r="C289" s="61"/>
      <c r="D289" s="349"/>
      <c r="E289" s="349"/>
      <c r="F289" s="63"/>
      <c r="G289" s="356">
        <f t="shared" si="36"/>
        <v>0</v>
      </c>
      <c r="H289" s="350">
        <f t="shared" si="37"/>
        <v>0</v>
      </c>
      <c r="I289" s="235">
        <f t="shared" si="38"/>
        <v>0</v>
      </c>
      <c r="J289" s="193">
        <f t="shared" si="39"/>
        <v>0</v>
      </c>
      <c r="K289" s="489">
        <f>'Gasto Energético'!GN289</f>
        <v>320</v>
      </c>
      <c r="L289" s="495">
        <f t="shared" si="40"/>
        <v>0</v>
      </c>
      <c r="M289" s="356">
        <f t="shared" si="41"/>
        <v>320</v>
      </c>
      <c r="N289" s="359">
        <f t="shared" si="42"/>
        <v>5.333333333333333</v>
      </c>
      <c r="O289">
        <f t="shared" si="43"/>
        <v>504</v>
      </c>
      <c r="P289" s="239">
        <f t="shared" si="44"/>
        <v>299.7362942401092</v>
      </c>
    </row>
    <row r="290" spans="2:16" x14ac:dyDescent="0.25">
      <c r="B290" s="181">
        <v>0.1986111111111111</v>
      </c>
      <c r="C290" s="61"/>
      <c r="D290" s="349"/>
      <c r="E290" s="349"/>
      <c r="F290" s="63"/>
      <c r="G290" s="356">
        <f t="shared" si="36"/>
        <v>0</v>
      </c>
      <c r="H290" s="350">
        <f t="shared" si="37"/>
        <v>0</v>
      </c>
      <c r="I290" s="235">
        <f t="shared" si="38"/>
        <v>0</v>
      </c>
      <c r="J290" s="193">
        <f t="shared" si="39"/>
        <v>0</v>
      </c>
      <c r="K290" s="489">
        <f>'Gasto Energético'!GN290</f>
        <v>320</v>
      </c>
      <c r="L290" s="495">
        <f t="shared" si="40"/>
        <v>0</v>
      </c>
      <c r="M290" s="356">
        <f t="shared" si="41"/>
        <v>320</v>
      </c>
      <c r="N290" s="359">
        <f t="shared" si="42"/>
        <v>5.333333333333333</v>
      </c>
      <c r="O290">
        <f t="shared" si="43"/>
        <v>504</v>
      </c>
      <c r="P290" s="239">
        <f t="shared" si="44"/>
        <v>299.7362942401092</v>
      </c>
    </row>
    <row r="291" spans="2:16" x14ac:dyDescent="0.25">
      <c r="B291" s="181">
        <v>0.19930555555555554</v>
      </c>
      <c r="C291" s="61"/>
      <c r="D291" s="349"/>
      <c r="E291" s="349"/>
      <c r="F291" s="63"/>
      <c r="G291" s="356">
        <f t="shared" si="36"/>
        <v>0</v>
      </c>
      <c r="H291" s="350">
        <f t="shared" si="37"/>
        <v>0</v>
      </c>
      <c r="I291" s="235">
        <f t="shared" si="38"/>
        <v>0</v>
      </c>
      <c r="J291" s="193">
        <f t="shared" si="39"/>
        <v>0</v>
      </c>
      <c r="K291" s="489">
        <f>'Gasto Energético'!GN291</f>
        <v>320</v>
      </c>
      <c r="L291" s="495">
        <f t="shared" si="40"/>
        <v>0</v>
      </c>
      <c r="M291" s="356">
        <f t="shared" si="41"/>
        <v>320</v>
      </c>
      <c r="N291" s="359">
        <f t="shared" si="42"/>
        <v>5.333333333333333</v>
      </c>
      <c r="O291">
        <f t="shared" si="43"/>
        <v>504</v>
      </c>
      <c r="P291" s="239">
        <f t="shared" si="44"/>
        <v>299.7362942401092</v>
      </c>
    </row>
    <row r="292" spans="2:16" x14ac:dyDescent="0.25">
      <c r="B292" s="181">
        <v>0.19999999999999998</v>
      </c>
      <c r="C292" s="61"/>
      <c r="D292" s="349"/>
      <c r="E292" s="349"/>
      <c r="F292" s="63"/>
      <c r="G292" s="356">
        <f t="shared" si="36"/>
        <v>0</v>
      </c>
      <c r="H292" s="350">
        <f t="shared" si="37"/>
        <v>0</v>
      </c>
      <c r="I292" s="235">
        <f t="shared" si="38"/>
        <v>0</v>
      </c>
      <c r="J292" s="193">
        <f t="shared" si="39"/>
        <v>0</v>
      </c>
      <c r="K292" s="489">
        <f>'Gasto Energético'!GN292</f>
        <v>320</v>
      </c>
      <c r="L292" s="495">
        <f t="shared" si="40"/>
        <v>0</v>
      </c>
      <c r="M292" s="356">
        <f t="shared" si="41"/>
        <v>320</v>
      </c>
      <c r="N292" s="359">
        <f t="shared" si="42"/>
        <v>5.333333333333333</v>
      </c>
      <c r="O292">
        <f t="shared" si="43"/>
        <v>504</v>
      </c>
      <c r="P292" s="239">
        <f t="shared" si="44"/>
        <v>299.7362942401092</v>
      </c>
    </row>
    <row r="293" spans="2:16" x14ac:dyDescent="0.25">
      <c r="B293" s="181">
        <v>0.20069444444444443</v>
      </c>
      <c r="C293" s="61"/>
      <c r="D293" s="349"/>
      <c r="E293" s="349"/>
      <c r="F293" s="63"/>
      <c r="G293" s="356">
        <f t="shared" si="36"/>
        <v>0</v>
      </c>
      <c r="H293" s="350">
        <f t="shared" si="37"/>
        <v>0</v>
      </c>
      <c r="I293" s="235">
        <f t="shared" si="38"/>
        <v>0</v>
      </c>
      <c r="J293" s="193">
        <f t="shared" si="39"/>
        <v>0</v>
      </c>
      <c r="K293" s="489">
        <f>'Gasto Energético'!GN293</f>
        <v>320</v>
      </c>
      <c r="L293" s="495">
        <f t="shared" si="40"/>
        <v>0</v>
      </c>
      <c r="M293" s="356">
        <f t="shared" si="41"/>
        <v>320</v>
      </c>
      <c r="N293" s="359">
        <f t="shared" si="42"/>
        <v>5.333333333333333</v>
      </c>
      <c r="O293">
        <f t="shared" si="43"/>
        <v>504</v>
      </c>
      <c r="P293" s="239">
        <f t="shared" si="44"/>
        <v>299.7362942401092</v>
      </c>
    </row>
    <row r="294" spans="2:16" x14ac:dyDescent="0.25">
      <c r="B294" s="181">
        <v>0.20138888888888887</v>
      </c>
      <c r="C294" s="61"/>
      <c r="D294" s="349"/>
      <c r="E294" s="349"/>
      <c r="F294" s="63"/>
      <c r="G294" s="356">
        <f t="shared" si="36"/>
        <v>0</v>
      </c>
      <c r="H294" s="350">
        <f t="shared" si="37"/>
        <v>0</v>
      </c>
      <c r="I294" s="235">
        <f t="shared" si="38"/>
        <v>0</v>
      </c>
      <c r="J294" s="193">
        <f t="shared" si="39"/>
        <v>0</v>
      </c>
      <c r="K294" s="489">
        <f>'Gasto Energético'!GN294</f>
        <v>320</v>
      </c>
      <c r="L294" s="495">
        <f t="shared" si="40"/>
        <v>0</v>
      </c>
      <c r="M294" s="356">
        <f t="shared" si="41"/>
        <v>320</v>
      </c>
      <c r="N294" s="359">
        <f t="shared" si="42"/>
        <v>5.333333333333333</v>
      </c>
      <c r="O294">
        <f t="shared" si="43"/>
        <v>504</v>
      </c>
      <c r="P294" s="239">
        <f t="shared" si="44"/>
        <v>299.7362942401092</v>
      </c>
    </row>
    <row r="295" spans="2:16" x14ac:dyDescent="0.25">
      <c r="B295" s="181">
        <v>0.20208333333333331</v>
      </c>
      <c r="C295" s="61"/>
      <c r="D295" s="349"/>
      <c r="E295" s="349"/>
      <c r="F295" s="63"/>
      <c r="G295" s="356">
        <f t="shared" si="36"/>
        <v>0</v>
      </c>
      <c r="H295" s="350">
        <f t="shared" si="37"/>
        <v>0</v>
      </c>
      <c r="I295" s="235">
        <f t="shared" si="38"/>
        <v>0</v>
      </c>
      <c r="J295" s="193">
        <f t="shared" si="39"/>
        <v>0</v>
      </c>
      <c r="K295" s="489">
        <f>'Gasto Energético'!GN295</f>
        <v>320</v>
      </c>
      <c r="L295" s="495">
        <f t="shared" si="40"/>
        <v>0</v>
      </c>
      <c r="M295" s="356">
        <f t="shared" si="41"/>
        <v>320</v>
      </c>
      <c r="N295" s="359">
        <f t="shared" si="42"/>
        <v>5.333333333333333</v>
      </c>
      <c r="O295">
        <f t="shared" si="43"/>
        <v>504</v>
      </c>
      <c r="P295" s="239">
        <f t="shared" si="44"/>
        <v>299.7362942401092</v>
      </c>
    </row>
    <row r="296" spans="2:16" x14ac:dyDescent="0.25">
      <c r="B296" s="181">
        <v>0.20277777777777781</v>
      </c>
      <c r="C296" s="61"/>
      <c r="D296" s="349"/>
      <c r="E296" s="349"/>
      <c r="F296" s="63"/>
      <c r="G296" s="356">
        <f t="shared" si="36"/>
        <v>0</v>
      </c>
      <c r="H296" s="350">
        <f t="shared" si="37"/>
        <v>0</v>
      </c>
      <c r="I296" s="235">
        <f t="shared" si="38"/>
        <v>0</v>
      </c>
      <c r="J296" s="193">
        <f t="shared" si="39"/>
        <v>0</v>
      </c>
      <c r="K296" s="489">
        <f>'Gasto Energético'!GN296</f>
        <v>320</v>
      </c>
      <c r="L296" s="495">
        <f t="shared" si="40"/>
        <v>0</v>
      </c>
      <c r="M296" s="356">
        <f t="shared" si="41"/>
        <v>320</v>
      </c>
      <c r="N296" s="359">
        <f t="shared" si="42"/>
        <v>5.333333333333333</v>
      </c>
      <c r="O296">
        <f t="shared" si="43"/>
        <v>504</v>
      </c>
      <c r="P296" s="239">
        <f t="shared" si="44"/>
        <v>299.7362942401092</v>
      </c>
    </row>
    <row r="297" spans="2:16" x14ac:dyDescent="0.25">
      <c r="B297" s="181">
        <v>0.20347222222222219</v>
      </c>
      <c r="C297" s="61"/>
      <c r="D297" s="349"/>
      <c r="E297" s="349"/>
      <c r="F297" s="63"/>
      <c r="G297" s="356">
        <f t="shared" si="36"/>
        <v>0</v>
      </c>
      <c r="H297" s="350">
        <f t="shared" si="37"/>
        <v>0</v>
      </c>
      <c r="I297" s="235">
        <f t="shared" si="38"/>
        <v>0</v>
      </c>
      <c r="J297" s="193">
        <f t="shared" si="39"/>
        <v>0</v>
      </c>
      <c r="K297" s="489">
        <f>'Gasto Energético'!GN297</f>
        <v>320</v>
      </c>
      <c r="L297" s="495">
        <f t="shared" si="40"/>
        <v>0</v>
      </c>
      <c r="M297" s="356">
        <f t="shared" si="41"/>
        <v>320</v>
      </c>
      <c r="N297" s="359">
        <f t="shared" si="42"/>
        <v>5.333333333333333</v>
      </c>
      <c r="O297">
        <f t="shared" si="43"/>
        <v>504</v>
      </c>
      <c r="P297" s="239">
        <f t="shared" si="44"/>
        <v>299.7362942401092</v>
      </c>
    </row>
    <row r="298" spans="2:16" x14ac:dyDescent="0.25">
      <c r="B298" s="181">
        <v>0.20416666666666669</v>
      </c>
      <c r="C298" s="61"/>
      <c r="D298" s="349"/>
      <c r="E298" s="349"/>
      <c r="F298" s="63"/>
      <c r="G298" s="356">
        <f t="shared" si="36"/>
        <v>0</v>
      </c>
      <c r="H298" s="350">
        <f t="shared" si="37"/>
        <v>0</v>
      </c>
      <c r="I298" s="235">
        <f t="shared" si="38"/>
        <v>0</v>
      </c>
      <c r="J298" s="193">
        <f t="shared" si="39"/>
        <v>0</v>
      </c>
      <c r="K298" s="489">
        <f>'Gasto Energético'!GN298</f>
        <v>320</v>
      </c>
      <c r="L298" s="495">
        <f t="shared" si="40"/>
        <v>0</v>
      </c>
      <c r="M298" s="356">
        <f t="shared" si="41"/>
        <v>320</v>
      </c>
      <c r="N298" s="359">
        <f t="shared" si="42"/>
        <v>5.333333333333333</v>
      </c>
      <c r="O298">
        <f t="shared" si="43"/>
        <v>504</v>
      </c>
      <c r="P298" s="239">
        <f t="shared" si="44"/>
        <v>299.7362942401092</v>
      </c>
    </row>
    <row r="299" spans="2:16" x14ac:dyDescent="0.25">
      <c r="B299" s="181">
        <v>0.20486111111111113</v>
      </c>
      <c r="C299" s="61"/>
      <c r="D299" s="349"/>
      <c r="E299" s="349"/>
      <c r="F299" s="63"/>
      <c r="G299" s="356">
        <f t="shared" si="36"/>
        <v>0</v>
      </c>
      <c r="H299" s="350">
        <f t="shared" si="37"/>
        <v>0</v>
      </c>
      <c r="I299" s="235">
        <f t="shared" si="38"/>
        <v>0</v>
      </c>
      <c r="J299" s="193">
        <f t="shared" si="39"/>
        <v>0</v>
      </c>
      <c r="K299" s="489">
        <f>'Gasto Energético'!GN299</f>
        <v>320</v>
      </c>
      <c r="L299" s="495">
        <f t="shared" si="40"/>
        <v>0</v>
      </c>
      <c r="M299" s="356">
        <f t="shared" si="41"/>
        <v>320</v>
      </c>
      <c r="N299" s="359">
        <f t="shared" si="42"/>
        <v>5.333333333333333</v>
      </c>
      <c r="O299">
        <f t="shared" si="43"/>
        <v>504</v>
      </c>
      <c r="P299" s="239">
        <f t="shared" si="44"/>
        <v>299.7362942401092</v>
      </c>
    </row>
    <row r="300" spans="2:16" x14ac:dyDescent="0.25">
      <c r="B300" s="181">
        <v>0.20555555555555557</v>
      </c>
      <c r="C300" s="61"/>
      <c r="D300" s="349"/>
      <c r="E300" s="349"/>
      <c r="F300" s="63"/>
      <c r="G300" s="356">
        <f t="shared" si="36"/>
        <v>0</v>
      </c>
      <c r="H300" s="350">
        <f t="shared" si="37"/>
        <v>0</v>
      </c>
      <c r="I300" s="235">
        <f t="shared" si="38"/>
        <v>0</v>
      </c>
      <c r="J300" s="193">
        <f t="shared" si="39"/>
        <v>0</v>
      </c>
      <c r="K300" s="489">
        <f>'Gasto Energético'!GN300</f>
        <v>320</v>
      </c>
      <c r="L300" s="495">
        <f t="shared" si="40"/>
        <v>0</v>
      </c>
      <c r="M300" s="356">
        <f t="shared" si="41"/>
        <v>320</v>
      </c>
      <c r="N300" s="359">
        <f t="shared" si="42"/>
        <v>5.333333333333333</v>
      </c>
      <c r="O300">
        <f t="shared" si="43"/>
        <v>504</v>
      </c>
      <c r="P300" s="239">
        <f t="shared" si="44"/>
        <v>299.7362942401092</v>
      </c>
    </row>
    <row r="301" spans="2:16" x14ac:dyDescent="0.25">
      <c r="B301" s="181">
        <v>0.20625000000000002</v>
      </c>
      <c r="C301" s="61"/>
      <c r="D301" s="349"/>
      <c r="E301" s="349"/>
      <c r="F301" s="63"/>
      <c r="G301" s="356">
        <f t="shared" si="36"/>
        <v>0</v>
      </c>
      <c r="H301" s="350">
        <f t="shared" si="37"/>
        <v>0</v>
      </c>
      <c r="I301" s="235">
        <f t="shared" si="38"/>
        <v>0</v>
      </c>
      <c r="J301" s="193">
        <f t="shared" si="39"/>
        <v>0</v>
      </c>
      <c r="K301" s="489">
        <f>'Gasto Energético'!GN301</f>
        <v>320</v>
      </c>
      <c r="L301" s="495">
        <f t="shared" si="40"/>
        <v>0</v>
      </c>
      <c r="M301" s="356">
        <f t="shared" si="41"/>
        <v>320</v>
      </c>
      <c r="N301" s="359">
        <f t="shared" si="42"/>
        <v>5.333333333333333</v>
      </c>
      <c r="O301">
        <f t="shared" si="43"/>
        <v>504</v>
      </c>
      <c r="P301" s="239">
        <f t="shared" si="44"/>
        <v>299.7362942401092</v>
      </c>
    </row>
    <row r="302" spans="2:16" x14ac:dyDescent="0.25">
      <c r="B302" s="181">
        <v>0.20694444444444446</v>
      </c>
      <c r="C302" s="61"/>
      <c r="D302" s="349"/>
      <c r="E302" s="349"/>
      <c r="F302" s="63"/>
      <c r="G302" s="356">
        <f t="shared" si="36"/>
        <v>0</v>
      </c>
      <c r="H302" s="350">
        <f t="shared" si="37"/>
        <v>0</v>
      </c>
      <c r="I302" s="235">
        <f t="shared" si="38"/>
        <v>0</v>
      </c>
      <c r="J302" s="193">
        <f t="shared" si="39"/>
        <v>0</v>
      </c>
      <c r="K302" s="489">
        <f>'Gasto Energético'!GN302</f>
        <v>320</v>
      </c>
      <c r="L302" s="495">
        <f t="shared" si="40"/>
        <v>0</v>
      </c>
      <c r="M302" s="356">
        <f t="shared" si="41"/>
        <v>320</v>
      </c>
      <c r="N302" s="359">
        <f t="shared" si="42"/>
        <v>5.333333333333333</v>
      </c>
      <c r="O302">
        <f t="shared" si="43"/>
        <v>504</v>
      </c>
      <c r="P302" s="239">
        <f t="shared" si="44"/>
        <v>299.7362942401092</v>
      </c>
    </row>
    <row r="303" spans="2:16" x14ac:dyDescent="0.25">
      <c r="B303" s="181">
        <v>0.2076388888888889</v>
      </c>
      <c r="C303" s="61"/>
      <c r="D303" s="349"/>
      <c r="E303" s="349"/>
      <c r="F303" s="63"/>
      <c r="G303" s="356">
        <f t="shared" si="36"/>
        <v>0</v>
      </c>
      <c r="H303" s="350">
        <f t="shared" si="37"/>
        <v>0</v>
      </c>
      <c r="I303" s="235">
        <f t="shared" si="38"/>
        <v>0</v>
      </c>
      <c r="J303" s="193">
        <f t="shared" si="39"/>
        <v>0</v>
      </c>
      <c r="K303" s="489">
        <f>'Gasto Energético'!GN303</f>
        <v>320</v>
      </c>
      <c r="L303" s="495">
        <f t="shared" si="40"/>
        <v>0</v>
      </c>
      <c r="M303" s="356">
        <f t="shared" si="41"/>
        <v>320</v>
      </c>
      <c r="N303" s="359">
        <f t="shared" si="42"/>
        <v>5.333333333333333</v>
      </c>
      <c r="O303">
        <f t="shared" si="43"/>
        <v>504</v>
      </c>
      <c r="P303" s="239">
        <f t="shared" si="44"/>
        <v>299.7362942401092</v>
      </c>
    </row>
    <row r="304" spans="2:16" x14ac:dyDescent="0.25">
      <c r="B304" s="181">
        <v>0.20833333333333334</v>
      </c>
      <c r="C304" s="61"/>
      <c r="D304" s="349"/>
      <c r="E304" s="349"/>
      <c r="F304" s="63"/>
      <c r="G304" s="356">
        <f t="shared" si="36"/>
        <v>0</v>
      </c>
      <c r="H304" s="350">
        <f t="shared" si="37"/>
        <v>0</v>
      </c>
      <c r="I304" s="235">
        <f t="shared" si="38"/>
        <v>0</v>
      </c>
      <c r="J304" s="193">
        <f t="shared" si="39"/>
        <v>0</v>
      </c>
      <c r="K304" s="489">
        <f>'Gasto Energético'!GN304</f>
        <v>320</v>
      </c>
      <c r="L304" s="495">
        <f t="shared" si="40"/>
        <v>0</v>
      </c>
      <c r="M304" s="356">
        <f t="shared" si="41"/>
        <v>320</v>
      </c>
      <c r="N304" s="359">
        <f t="shared" si="42"/>
        <v>5.333333333333333</v>
      </c>
      <c r="O304">
        <f t="shared" si="43"/>
        <v>504</v>
      </c>
      <c r="P304" s="239">
        <f t="shared" si="44"/>
        <v>299.7362942401092</v>
      </c>
    </row>
    <row r="305" spans="2:16" x14ac:dyDescent="0.25">
      <c r="B305" s="181">
        <v>0.20902777777777778</v>
      </c>
      <c r="C305" s="61"/>
      <c r="D305" s="349"/>
      <c r="E305" s="349"/>
      <c r="F305" s="63"/>
      <c r="G305" s="356">
        <f t="shared" si="36"/>
        <v>0</v>
      </c>
      <c r="H305" s="350">
        <f t="shared" si="37"/>
        <v>0</v>
      </c>
      <c r="I305" s="235">
        <f t="shared" si="38"/>
        <v>0</v>
      </c>
      <c r="J305" s="193">
        <f t="shared" si="39"/>
        <v>0</v>
      </c>
      <c r="K305" s="489">
        <f>'Gasto Energético'!GN305</f>
        <v>320</v>
      </c>
      <c r="L305" s="495">
        <f t="shared" si="40"/>
        <v>0</v>
      </c>
      <c r="M305" s="356">
        <f t="shared" si="41"/>
        <v>320</v>
      </c>
      <c r="N305" s="359">
        <f t="shared" si="42"/>
        <v>5.333333333333333</v>
      </c>
      <c r="O305">
        <f t="shared" si="43"/>
        <v>504</v>
      </c>
      <c r="P305" s="239">
        <f t="shared" si="44"/>
        <v>299.7362942401092</v>
      </c>
    </row>
    <row r="306" spans="2:16" x14ac:dyDescent="0.25">
      <c r="B306" s="181">
        <v>0.20972222222222223</v>
      </c>
      <c r="C306" s="61"/>
      <c r="D306" s="349"/>
      <c r="E306" s="349"/>
      <c r="F306" s="63"/>
      <c r="G306" s="356">
        <f t="shared" si="36"/>
        <v>0</v>
      </c>
      <c r="H306" s="350">
        <f t="shared" si="37"/>
        <v>0</v>
      </c>
      <c r="I306" s="235">
        <f t="shared" si="38"/>
        <v>0</v>
      </c>
      <c r="J306" s="193">
        <f t="shared" si="39"/>
        <v>0</v>
      </c>
      <c r="K306" s="489">
        <f>'Gasto Energético'!GN306</f>
        <v>320</v>
      </c>
      <c r="L306" s="495">
        <f t="shared" si="40"/>
        <v>0</v>
      </c>
      <c r="M306" s="356">
        <f t="shared" si="41"/>
        <v>320</v>
      </c>
      <c r="N306" s="359">
        <f t="shared" si="42"/>
        <v>5.333333333333333</v>
      </c>
      <c r="O306">
        <f t="shared" si="43"/>
        <v>504</v>
      </c>
      <c r="P306" s="239">
        <f t="shared" si="44"/>
        <v>299.7362942401092</v>
      </c>
    </row>
    <row r="307" spans="2:16" x14ac:dyDescent="0.25">
      <c r="B307" s="181">
        <v>0.21041666666666667</v>
      </c>
      <c r="C307" s="61"/>
      <c r="D307" s="349"/>
      <c r="E307" s="349"/>
      <c r="F307" s="63"/>
      <c r="G307" s="356">
        <f t="shared" si="36"/>
        <v>0</v>
      </c>
      <c r="H307" s="350">
        <f t="shared" si="37"/>
        <v>0</v>
      </c>
      <c r="I307" s="235">
        <f t="shared" si="38"/>
        <v>0</v>
      </c>
      <c r="J307" s="193">
        <f t="shared" si="39"/>
        <v>0</v>
      </c>
      <c r="K307" s="489">
        <f>'Gasto Energético'!GN307</f>
        <v>320</v>
      </c>
      <c r="L307" s="495">
        <f t="shared" si="40"/>
        <v>0</v>
      </c>
      <c r="M307" s="356">
        <f t="shared" si="41"/>
        <v>320</v>
      </c>
      <c r="N307" s="359">
        <f t="shared" si="42"/>
        <v>5.333333333333333</v>
      </c>
      <c r="O307">
        <f t="shared" si="43"/>
        <v>504</v>
      </c>
      <c r="P307" s="239">
        <f t="shared" si="44"/>
        <v>299.7362942401092</v>
      </c>
    </row>
    <row r="308" spans="2:16" x14ac:dyDescent="0.25">
      <c r="B308" s="181">
        <v>0.21111111111111111</v>
      </c>
      <c r="C308" s="61"/>
      <c r="D308" s="349"/>
      <c r="E308" s="349"/>
      <c r="F308" s="63"/>
      <c r="G308" s="356">
        <f t="shared" si="36"/>
        <v>0</v>
      </c>
      <c r="H308" s="350">
        <f t="shared" si="37"/>
        <v>0</v>
      </c>
      <c r="I308" s="235">
        <f t="shared" si="38"/>
        <v>0</v>
      </c>
      <c r="J308" s="193">
        <f t="shared" si="39"/>
        <v>0</v>
      </c>
      <c r="K308" s="489">
        <f>'Gasto Energético'!GN308</f>
        <v>320</v>
      </c>
      <c r="L308" s="495">
        <f t="shared" si="40"/>
        <v>0</v>
      </c>
      <c r="M308" s="356">
        <f t="shared" si="41"/>
        <v>320</v>
      </c>
      <c r="N308" s="359">
        <f t="shared" si="42"/>
        <v>5.333333333333333</v>
      </c>
      <c r="O308">
        <f t="shared" si="43"/>
        <v>504</v>
      </c>
      <c r="P308" s="239">
        <f t="shared" si="44"/>
        <v>299.7362942401092</v>
      </c>
    </row>
    <row r="309" spans="2:16" x14ac:dyDescent="0.25">
      <c r="B309" s="181">
        <v>0.21180555555555555</v>
      </c>
      <c r="C309" s="61"/>
      <c r="D309" s="349"/>
      <c r="E309" s="349"/>
      <c r="F309" s="63"/>
      <c r="G309" s="356">
        <f t="shared" si="36"/>
        <v>0</v>
      </c>
      <c r="H309" s="350">
        <f t="shared" si="37"/>
        <v>0</v>
      </c>
      <c r="I309" s="235">
        <f t="shared" si="38"/>
        <v>0</v>
      </c>
      <c r="J309" s="193">
        <f t="shared" si="39"/>
        <v>0</v>
      </c>
      <c r="K309" s="489">
        <f>'Gasto Energético'!GN309</f>
        <v>320</v>
      </c>
      <c r="L309" s="495">
        <f t="shared" si="40"/>
        <v>0</v>
      </c>
      <c r="M309" s="356">
        <f t="shared" si="41"/>
        <v>320</v>
      </c>
      <c r="N309" s="359">
        <f t="shared" si="42"/>
        <v>5.333333333333333</v>
      </c>
      <c r="O309">
        <f t="shared" si="43"/>
        <v>504</v>
      </c>
      <c r="P309" s="239">
        <f t="shared" si="44"/>
        <v>299.7362942401092</v>
      </c>
    </row>
    <row r="310" spans="2:16" x14ac:dyDescent="0.25">
      <c r="B310" s="181">
        <v>0.21249999999999999</v>
      </c>
      <c r="C310" s="61"/>
      <c r="D310" s="349"/>
      <c r="E310" s="349"/>
      <c r="F310" s="63"/>
      <c r="G310" s="356">
        <f t="shared" si="36"/>
        <v>0</v>
      </c>
      <c r="H310" s="350">
        <f t="shared" si="37"/>
        <v>0</v>
      </c>
      <c r="I310" s="235">
        <f t="shared" si="38"/>
        <v>0</v>
      </c>
      <c r="J310" s="193">
        <f t="shared" si="39"/>
        <v>0</v>
      </c>
      <c r="K310" s="489">
        <f>'Gasto Energético'!GN310</f>
        <v>320</v>
      </c>
      <c r="L310" s="495">
        <f t="shared" si="40"/>
        <v>0</v>
      </c>
      <c r="M310" s="356">
        <f t="shared" si="41"/>
        <v>320</v>
      </c>
      <c r="N310" s="359">
        <f t="shared" si="42"/>
        <v>5.333333333333333</v>
      </c>
      <c r="O310">
        <f t="shared" si="43"/>
        <v>504</v>
      </c>
      <c r="P310" s="239">
        <f t="shared" si="44"/>
        <v>299.7362942401092</v>
      </c>
    </row>
    <row r="311" spans="2:16" x14ac:dyDescent="0.25">
      <c r="B311" s="181">
        <v>0.21319444444444444</v>
      </c>
      <c r="C311" s="61"/>
      <c r="D311" s="349"/>
      <c r="E311" s="349"/>
      <c r="F311" s="63"/>
      <c r="G311" s="356">
        <f t="shared" si="36"/>
        <v>0</v>
      </c>
      <c r="H311" s="350">
        <f t="shared" si="37"/>
        <v>0</v>
      </c>
      <c r="I311" s="235">
        <f t="shared" si="38"/>
        <v>0</v>
      </c>
      <c r="J311" s="193">
        <f t="shared" si="39"/>
        <v>0</v>
      </c>
      <c r="K311" s="489">
        <f>'Gasto Energético'!GN311</f>
        <v>320</v>
      </c>
      <c r="L311" s="495">
        <f t="shared" si="40"/>
        <v>0</v>
      </c>
      <c r="M311" s="356">
        <f t="shared" si="41"/>
        <v>320</v>
      </c>
      <c r="N311" s="359">
        <f t="shared" si="42"/>
        <v>5.333333333333333</v>
      </c>
      <c r="O311">
        <f t="shared" si="43"/>
        <v>504</v>
      </c>
      <c r="P311" s="239">
        <f t="shared" si="44"/>
        <v>299.7362942401092</v>
      </c>
    </row>
    <row r="312" spans="2:16" x14ac:dyDescent="0.25">
      <c r="B312" s="181">
        <v>0.21388888888888891</v>
      </c>
      <c r="C312" s="61"/>
      <c r="D312" s="349"/>
      <c r="E312" s="349"/>
      <c r="F312" s="63"/>
      <c r="G312" s="356">
        <f t="shared" si="36"/>
        <v>0</v>
      </c>
      <c r="H312" s="350">
        <f t="shared" si="37"/>
        <v>0</v>
      </c>
      <c r="I312" s="235">
        <f t="shared" si="38"/>
        <v>0</v>
      </c>
      <c r="J312" s="193">
        <f t="shared" si="39"/>
        <v>0</v>
      </c>
      <c r="K312" s="489">
        <f>'Gasto Energético'!GN312</f>
        <v>320</v>
      </c>
      <c r="L312" s="495">
        <f t="shared" si="40"/>
        <v>0</v>
      </c>
      <c r="M312" s="356">
        <f t="shared" si="41"/>
        <v>320</v>
      </c>
      <c r="N312" s="359">
        <f t="shared" si="42"/>
        <v>5.333333333333333</v>
      </c>
      <c r="O312">
        <f t="shared" si="43"/>
        <v>504</v>
      </c>
      <c r="P312" s="239">
        <f t="shared" si="44"/>
        <v>299.7362942401092</v>
      </c>
    </row>
    <row r="313" spans="2:16" x14ac:dyDescent="0.25">
      <c r="B313" s="181">
        <v>0.21458333333333335</v>
      </c>
      <c r="C313" s="61"/>
      <c r="D313" s="349"/>
      <c r="E313" s="349"/>
      <c r="F313" s="63"/>
      <c r="G313" s="356">
        <f t="shared" si="36"/>
        <v>0</v>
      </c>
      <c r="H313" s="350">
        <f t="shared" si="37"/>
        <v>0</v>
      </c>
      <c r="I313" s="235">
        <f t="shared" si="38"/>
        <v>0</v>
      </c>
      <c r="J313" s="193">
        <f t="shared" si="39"/>
        <v>0</v>
      </c>
      <c r="K313" s="489">
        <f>'Gasto Energético'!GN313</f>
        <v>320</v>
      </c>
      <c r="L313" s="495">
        <f t="shared" si="40"/>
        <v>0</v>
      </c>
      <c r="M313" s="356">
        <f t="shared" si="41"/>
        <v>320</v>
      </c>
      <c r="N313" s="359">
        <f t="shared" si="42"/>
        <v>5.333333333333333</v>
      </c>
      <c r="O313">
        <f t="shared" si="43"/>
        <v>504</v>
      </c>
      <c r="P313" s="239">
        <f t="shared" si="44"/>
        <v>299.7362942401092</v>
      </c>
    </row>
    <row r="314" spans="2:16" x14ac:dyDescent="0.25">
      <c r="B314" s="181">
        <v>0.21527777777777779</v>
      </c>
      <c r="C314" s="61"/>
      <c r="D314" s="349"/>
      <c r="E314" s="349"/>
      <c r="F314" s="63"/>
      <c r="G314" s="356">
        <f t="shared" si="36"/>
        <v>0</v>
      </c>
      <c r="H314" s="350">
        <f t="shared" si="37"/>
        <v>0</v>
      </c>
      <c r="I314" s="235">
        <f t="shared" si="38"/>
        <v>0</v>
      </c>
      <c r="J314" s="193">
        <f t="shared" si="39"/>
        <v>0</v>
      </c>
      <c r="K314" s="489">
        <f>'Gasto Energético'!GN314</f>
        <v>320</v>
      </c>
      <c r="L314" s="495">
        <f t="shared" si="40"/>
        <v>0</v>
      </c>
      <c r="M314" s="356">
        <f t="shared" si="41"/>
        <v>320</v>
      </c>
      <c r="N314" s="359">
        <f t="shared" si="42"/>
        <v>5.333333333333333</v>
      </c>
      <c r="O314">
        <f t="shared" si="43"/>
        <v>504</v>
      </c>
      <c r="P314" s="239">
        <f t="shared" si="44"/>
        <v>299.7362942401092</v>
      </c>
    </row>
    <row r="315" spans="2:16" x14ac:dyDescent="0.25">
      <c r="B315" s="181">
        <v>0.21597222222222223</v>
      </c>
      <c r="C315" s="61"/>
      <c r="D315" s="349"/>
      <c r="E315" s="349"/>
      <c r="F315" s="63"/>
      <c r="G315" s="356">
        <f t="shared" si="36"/>
        <v>0</v>
      </c>
      <c r="H315" s="350">
        <f t="shared" si="37"/>
        <v>0</v>
      </c>
      <c r="I315" s="235">
        <f t="shared" si="38"/>
        <v>0</v>
      </c>
      <c r="J315" s="193">
        <f t="shared" si="39"/>
        <v>0</v>
      </c>
      <c r="K315" s="489">
        <f>'Gasto Energético'!GN315</f>
        <v>320</v>
      </c>
      <c r="L315" s="495">
        <f t="shared" si="40"/>
        <v>0</v>
      </c>
      <c r="M315" s="356">
        <f t="shared" si="41"/>
        <v>320</v>
      </c>
      <c r="N315" s="359">
        <f t="shared" si="42"/>
        <v>5.333333333333333</v>
      </c>
      <c r="O315">
        <f t="shared" si="43"/>
        <v>504</v>
      </c>
      <c r="P315" s="239">
        <f t="shared" si="44"/>
        <v>299.7362942401092</v>
      </c>
    </row>
    <row r="316" spans="2:16" x14ac:dyDescent="0.25">
      <c r="B316" s="181">
        <v>0.21666666666666667</v>
      </c>
      <c r="C316" s="61"/>
      <c r="D316" s="349"/>
      <c r="E316" s="349"/>
      <c r="F316" s="63"/>
      <c r="G316" s="356">
        <f t="shared" si="36"/>
        <v>0</v>
      </c>
      <c r="H316" s="350">
        <f t="shared" si="37"/>
        <v>0</v>
      </c>
      <c r="I316" s="235">
        <f t="shared" si="38"/>
        <v>0</v>
      </c>
      <c r="J316" s="193">
        <f t="shared" si="39"/>
        <v>0</v>
      </c>
      <c r="K316" s="489">
        <f>'Gasto Energético'!GN316</f>
        <v>320</v>
      </c>
      <c r="L316" s="495">
        <f t="shared" si="40"/>
        <v>0</v>
      </c>
      <c r="M316" s="356">
        <f t="shared" si="41"/>
        <v>320</v>
      </c>
      <c r="N316" s="359">
        <f t="shared" si="42"/>
        <v>5.333333333333333</v>
      </c>
      <c r="O316">
        <f t="shared" si="43"/>
        <v>504</v>
      </c>
      <c r="P316" s="239">
        <f t="shared" si="44"/>
        <v>299.7362942401092</v>
      </c>
    </row>
    <row r="317" spans="2:16" x14ac:dyDescent="0.25">
      <c r="B317" s="181">
        <v>0.21736111111111112</v>
      </c>
      <c r="C317" s="61"/>
      <c r="D317" s="349"/>
      <c r="E317" s="349"/>
      <c r="F317" s="63"/>
      <c r="G317" s="356">
        <f t="shared" si="36"/>
        <v>0</v>
      </c>
      <c r="H317" s="350">
        <f t="shared" si="37"/>
        <v>0</v>
      </c>
      <c r="I317" s="235">
        <f t="shared" si="38"/>
        <v>0</v>
      </c>
      <c r="J317" s="193">
        <f t="shared" si="39"/>
        <v>0</v>
      </c>
      <c r="K317" s="489">
        <f>'Gasto Energético'!GN317</f>
        <v>320</v>
      </c>
      <c r="L317" s="495">
        <f t="shared" si="40"/>
        <v>0</v>
      </c>
      <c r="M317" s="356">
        <f t="shared" si="41"/>
        <v>320</v>
      </c>
      <c r="N317" s="359">
        <f t="shared" si="42"/>
        <v>5.333333333333333</v>
      </c>
      <c r="O317">
        <f t="shared" si="43"/>
        <v>504</v>
      </c>
      <c r="P317" s="239">
        <f t="shared" si="44"/>
        <v>299.7362942401092</v>
      </c>
    </row>
    <row r="318" spans="2:16" x14ac:dyDescent="0.25">
      <c r="B318" s="181">
        <v>0.21805555555555556</v>
      </c>
      <c r="C318" s="61"/>
      <c r="D318" s="349"/>
      <c r="E318" s="349"/>
      <c r="F318" s="63"/>
      <c r="G318" s="356">
        <f t="shared" si="36"/>
        <v>0</v>
      </c>
      <c r="H318" s="350">
        <f t="shared" si="37"/>
        <v>0</v>
      </c>
      <c r="I318" s="235">
        <f t="shared" si="38"/>
        <v>0</v>
      </c>
      <c r="J318" s="193">
        <f t="shared" si="39"/>
        <v>0</v>
      </c>
      <c r="K318" s="489">
        <f>'Gasto Energético'!GN318</f>
        <v>320</v>
      </c>
      <c r="L318" s="495">
        <f t="shared" si="40"/>
        <v>0</v>
      </c>
      <c r="M318" s="356">
        <f t="shared" si="41"/>
        <v>320</v>
      </c>
      <c r="N318" s="359">
        <f t="shared" si="42"/>
        <v>5.333333333333333</v>
      </c>
      <c r="O318">
        <f t="shared" si="43"/>
        <v>504</v>
      </c>
      <c r="P318" s="239">
        <f t="shared" si="44"/>
        <v>299.7362942401092</v>
      </c>
    </row>
    <row r="319" spans="2:16" x14ac:dyDescent="0.25">
      <c r="B319" s="181">
        <v>0.21875</v>
      </c>
      <c r="C319" s="61"/>
      <c r="D319" s="349"/>
      <c r="E319" s="349"/>
      <c r="F319" s="63"/>
      <c r="G319" s="356">
        <f t="shared" si="36"/>
        <v>0</v>
      </c>
      <c r="H319" s="350">
        <f t="shared" si="37"/>
        <v>0</v>
      </c>
      <c r="I319" s="235">
        <f t="shared" si="38"/>
        <v>0</v>
      </c>
      <c r="J319" s="193">
        <f t="shared" si="39"/>
        <v>0</v>
      </c>
      <c r="K319" s="489">
        <f>'Gasto Energético'!GN319</f>
        <v>320</v>
      </c>
      <c r="L319" s="495">
        <f t="shared" si="40"/>
        <v>0</v>
      </c>
      <c r="M319" s="356">
        <f t="shared" si="41"/>
        <v>320</v>
      </c>
      <c r="N319" s="359">
        <f t="shared" si="42"/>
        <v>5.333333333333333</v>
      </c>
      <c r="O319">
        <f t="shared" si="43"/>
        <v>504</v>
      </c>
      <c r="P319" s="239">
        <f t="shared" si="44"/>
        <v>299.7362942401092</v>
      </c>
    </row>
    <row r="320" spans="2:16" x14ac:dyDescent="0.25">
      <c r="B320" s="181">
        <v>0.21944444444444444</v>
      </c>
      <c r="C320" s="61"/>
      <c r="D320" s="349"/>
      <c r="E320" s="349"/>
      <c r="F320" s="63"/>
      <c r="G320" s="356">
        <f t="shared" si="36"/>
        <v>0</v>
      </c>
      <c r="H320" s="350">
        <f t="shared" si="37"/>
        <v>0</v>
      </c>
      <c r="I320" s="235">
        <f t="shared" si="38"/>
        <v>0</v>
      </c>
      <c r="J320" s="193">
        <f t="shared" si="39"/>
        <v>0</v>
      </c>
      <c r="K320" s="489">
        <f>'Gasto Energético'!GN320</f>
        <v>320</v>
      </c>
      <c r="L320" s="495">
        <f t="shared" si="40"/>
        <v>0</v>
      </c>
      <c r="M320" s="356">
        <f t="shared" si="41"/>
        <v>320</v>
      </c>
      <c r="N320" s="359">
        <f t="shared" si="42"/>
        <v>5.333333333333333</v>
      </c>
      <c r="O320">
        <f t="shared" si="43"/>
        <v>504</v>
      </c>
      <c r="P320" s="239">
        <f t="shared" si="44"/>
        <v>299.7362942401092</v>
      </c>
    </row>
    <row r="321" spans="2:16" x14ac:dyDescent="0.25">
      <c r="B321" s="181">
        <v>0.22013888888888888</v>
      </c>
      <c r="C321" s="61"/>
      <c r="D321" s="349"/>
      <c r="E321" s="349"/>
      <c r="F321" s="63"/>
      <c r="G321" s="356">
        <f t="shared" si="36"/>
        <v>0</v>
      </c>
      <c r="H321" s="350">
        <f t="shared" si="37"/>
        <v>0</v>
      </c>
      <c r="I321" s="235">
        <f t="shared" si="38"/>
        <v>0</v>
      </c>
      <c r="J321" s="193">
        <f t="shared" si="39"/>
        <v>0</v>
      </c>
      <c r="K321" s="489">
        <f>'Gasto Energético'!GN321</f>
        <v>320</v>
      </c>
      <c r="L321" s="495">
        <f t="shared" si="40"/>
        <v>0</v>
      </c>
      <c r="M321" s="356">
        <f t="shared" si="41"/>
        <v>320</v>
      </c>
      <c r="N321" s="359">
        <f t="shared" si="42"/>
        <v>5.333333333333333</v>
      </c>
      <c r="O321">
        <f t="shared" si="43"/>
        <v>504</v>
      </c>
      <c r="P321" s="239">
        <f t="shared" si="44"/>
        <v>299.7362942401092</v>
      </c>
    </row>
    <row r="322" spans="2:16" x14ac:dyDescent="0.25">
      <c r="B322" s="181">
        <v>0.22083333333333333</v>
      </c>
      <c r="C322" s="61"/>
      <c r="D322" s="349"/>
      <c r="E322" s="349"/>
      <c r="F322" s="63"/>
      <c r="G322" s="356">
        <f t="shared" si="36"/>
        <v>0</v>
      </c>
      <c r="H322" s="350">
        <f t="shared" si="37"/>
        <v>0</v>
      </c>
      <c r="I322" s="235">
        <f t="shared" si="38"/>
        <v>0</v>
      </c>
      <c r="J322" s="193">
        <f t="shared" si="39"/>
        <v>0</v>
      </c>
      <c r="K322" s="489">
        <f>'Gasto Energético'!GN322</f>
        <v>320</v>
      </c>
      <c r="L322" s="495">
        <f t="shared" si="40"/>
        <v>0</v>
      </c>
      <c r="M322" s="356">
        <f t="shared" si="41"/>
        <v>320</v>
      </c>
      <c r="N322" s="359">
        <f t="shared" si="42"/>
        <v>5.333333333333333</v>
      </c>
      <c r="O322">
        <f t="shared" si="43"/>
        <v>504</v>
      </c>
      <c r="P322" s="239">
        <f t="shared" si="44"/>
        <v>299.7362942401092</v>
      </c>
    </row>
    <row r="323" spans="2:16" x14ac:dyDescent="0.25">
      <c r="B323" s="181">
        <v>0.22152777777777777</v>
      </c>
      <c r="C323" s="61"/>
      <c r="D323" s="349"/>
      <c r="E323" s="349"/>
      <c r="F323" s="63"/>
      <c r="G323" s="356">
        <f t="shared" si="36"/>
        <v>0</v>
      </c>
      <c r="H323" s="350">
        <f t="shared" si="37"/>
        <v>0</v>
      </c>
      <c r="I323" s="235">
        <f t="shared" si="38"/>
        <v>0</v>
      </c>
      <c r="J323" s="193">
        <f t="shared" si="39"/>
        <v>0</v>
      </c>
      <c r="K323" s="489">
        <f>'Gasto Energético'!GN323</f>
        <v>320</v>
      </c>
      <c r="L323" s="495">
        <f t="shared" si="40"/>
        <v>0</v>
      </c>
      <c r="M323" s="356">
        <f t="shared" si="41"/>
        <v>320</v>
      </c>
      <c r="N323" s="359">
        <f t="shared" si="42"/>
        <v>5.333333333333333</v>
      </c>
      <c r="O323">
        <f t="shared" si="43"/>
        <v>504</v>
      </c>
      <c r="P323" s="239">
        <f t="shared" si="44"/>
        <v>299.7362942401092</v>
      </c>
    </row>
    <row r="324" spans="2:16" x14ac:dyDescent="0.25">
      <c r="B324" s="181">
        <v>0.22222222222222221</v>
      </c>
      <c r="C324" s="61"/>
      <c r="D324" s="349">
        <v>80</v>
      </c>
      <c r="E324" s="349"/>
      <c r="F324" s="63"/>
      <c r="G324" s="356">
        <f t="shared" si="36"/>
        <v>0</v>
      </c>
      <c r="H324" s="350">
        <f t="shared" si="37"/>
        <v>80</v>
      </c>
      <c r="I324" s="235">
        <f t="shared" si="38"/>
        <v>0</v>
      </c>
      <c r="J324" s="193">
        <f t="shared" si="39"/>
        <v>1.3333333333333333</v>
      </c>
      <c r="K324" s="489">
        <f>'Gasto Energético'!GN324</f>
        <v>320</v>
      </c>
      <c r="L324" s="495">
        <f t="shared" si="40"/>
        <v>80</v>
      </c>
      <c r="M324" s="356">
        <f t="shared" si="41"/>
        <v>400</v>
      </c>
      <c r="N324" s="359">
        <f t="shared" si="42"/>
        <v>6.666666666666667</v>
      </c>
      <c r="O324">
        <f t="shared" si="43"/>
        <v>504</v>
      </c>
      <c r="P324" s="239">
        <f t="shared" si="44"/>
        <v>299.7362942401092</v>
      </c>
    </row>
    <row r="325" spans="2:16" x14ac:dyDescent="0.25">
      <c r="B325" s="181">
        <v>0.22291666666666665</v>
      </c>
      <c r="C325" s="61"/>
      <c r="D325" s="349">
        <v>80</v>
      </c>
      <c r="E325" s="349"/>
      <c r="F325" s="63"/>
      <c r="G325" s="356">
        <f t="shared" ref="G325:G388" si="45">IF(SUM(C325,E325)=0,0,SUM(C325,E325))</f>
        <v>0</v>
      </c>
      <c r="H325" s="350">
        <f t="shared" ref="H325:H388" si="46">IF(SUM(D325,F325)=0,0,SUM(D325,F325))</f>
        <v>80</v>
      </c>
      <c r="I325" s="235">
        <f t="shared" ref="I325:I388" si="47">IF(G325="","",G325*(1/60))</f>
        <v>0</v>
      </c>
      <c r="J325" s="193">
        <f t="shared" ref="J325:J388" si="48">IF(H325="","",H325*(1/60))</f>
        <v>1.3333333333333333</v>
      </c>
      <c r="K325" s="489">
        <f>'Gasto Energético'!GN325</f>
        <v>320</v>
      </c>
      <c r="L325" s="495">
        <f t="shared" ref="L325:L388" si="49">SUM(G325:H325)</f>
        <v>80</v>
      </c>
      <c r="M325" s="356">
        <f t="shared" ref="M325:M388" si="50">K325+L325</f>
        <v>400</v>
      </c>
      <c r="N325" s="359">
        <f t="shared" ref="N325:N388" si="51">M325/60</f>
        <v>6.666666666666667</v>
      </c>
      <c r="O325">
        <f t="shared" ref="O325:O388" si="52">1.05*MAX($M$4:$M$1444)</f>
        <v>504</v>
      </c>
      <c r="P325" s="239">
        <f t="shared" ref="P325:P388" si="53">SUM($N$4:$N$1444)/(COUNT($N$4:$N$1444)/60)</f>
        <v>299.7362942401092</v>
      </c>
    </row>
    <row r="326" spans="2:16" x14ac:dyDescent="0.25">
      <c r="B326" s="181">
        <v>0.22361111111111109</v>
      </c>
      <c r="C326" s="61"/>
      <c r="D326" s="349">
        <v>80</v>
      </c>
      <c r="E326" s="349"/>
      <c r="F326" s="63"/>
      <c r="G326" s="356">
        <f t="shared" si="45"/>
        <v>0</v>
      </c>
      <c r="H326" s="350">
        <f t="shared" si="46"/>
        <v>80</v>
      </c>
      <c r="I326" s="235">
        <f t="shared" si="47"/>
        <v>0</v>
      </c>
      <c r="J326" s="193">
        <f t="shared" si="48"/>
        <v>1.3333333333333333</v>
      </c>
      <c r="K326" s="489">
        <f>'Gasto Energético'!GN326</f>
        <v>320</v>
      </c>
      <c r="L326" s="495">
        <f t="shared" si="49"/>
        <v>80</v>
      </c>
      <c r="M326" s="356">
        <f t="shared" si="50"/>
        <v>400</v>
      </c>
      <c r="N326" s="359">
        <f t="shared" si="51"/>
        <v>6.666666666666667</v>
      </c>
      <c r="O326">
        <f t="shared" si="52"/>
        <v>504</v>
      </c>
      <c r="P326" s="239">
        <f t="shared" si="53"/>
        <v>299.7362942401092</v>
      </c>
    </row>
    <row r="327" spans="2:16" x14ac:dyDescent="0.25">
      <c r="B327" s="181">
        <v>0.22430555555555556</v>
      </c>
      <c r="C327" s="61"/>
      <c r="D327" s="349">
        <v>80</v>
      </c>
      <c r="E327" s="349"/>
      <c r="F327" s="63"/>
      <c r="G327" s="356">
        <f t="shared" si="45"/>
        <v>0</v>
      </c>
      <c r="H327" s="350">
        <f t="shared" si="46"/>
        <v>80</v>
      </c>
      <c r="I327" s="235">
        <f t="shared" si="47"/>
        <v>0</v>
      </c>
      <c r="J327" s="193">
        <f t="shared" si="48"/>
        <v>1.3333333333333333</v>
      </c>
      <c r="K327" s="489">
        <f>'Gasto Energético'!GN327</f>
        <v>320</v>
      </c>
      <c r="L327" s="495">
        <f t="shared" si="49"/>
        <v>80</v>
      </c>
      <c r="M327" s="356">
        <f t="shared" si="50"/>
        <v>400</v>
      </c>
      <c r="N327" s="359">
        <f t="shared" si="51"/>
        <v>6.666666666666667</v>
      </c>
      <c r="O327">
        <f t="shared" si="52"/>
        <v>504</v>
      </c>
      <c r="P327" s="239">
        <f t="shared" si="53"/>
        <v>299.7362942401092</v>
      </c>
    </row>
    <row r="328" spans="2:16" x14ac:dyDescent="0.25">
      <c r="B328" s="181">
        <v>0.22500000000000001</v>
      </c>
      <c r="C328" s="61"/>
      <c r="D328" s="349">
        <v>80</v>
      </c>
      <c r="E328" s="349"/>
      <c r="F328" s="63"/>
      <c r="G328" s="356">
        <f t="shared" si="45"/>
        <v>0</v>
      </c>
      <c r="H328" s="350">
        <f t="shared" si="46"/>
        <v>80</v>
      </c>
      <c r="I328" s="235">
        <f t="shared" si="47"/>
        <v>0</v>
      </c>
      <c r="J328" s="193">
        <f t="shared" si="48"/>
        <v>1.3333333333333333</v>
      </c>
      <c r="K328" s="489">
        <f>'Gasto Energético'!GN328</f>
        <v>320</v>
      </c>
      <c r="L328" s="495">
        <f t="shared" si="49"/>
        <v>80</v>
      </c>
      <c r="M328" s="356">
        <f t="shared" si="50"/>
        <v>400</v>
      </c>
      <c r="N328" s="359">
        <f t="shared" si="51"/>
        <v>6.666666666666667</v>
      </c>
      <c r="O328">
        <f t="shared" si="52"/>
        <v>504</v>
      </c>
      <c r="P328" s="239">
        <f t="shared" si="53"/>
        <v>299.7362942401092</v>
      </c>
    </row>
    <row r="329" spans="2:16" x14ac:dyDescent="0.25">
      <c r="B329" s="181">
        <v>0.22569444444444445</v>
      </c>
      <c r="C329" s="61"/>
      <c r="D329" s="349">
        <v>80</v>
      </c>
      <c r="E329" s="349"/>
      <c r="F329" s="63"/>
      <c r="G329" s="356">
        <f t="shared" si="45"/>
        <v>0</v>
      </c>
      <c r="H329" s="350">
        <f t="shared" si="46"/>
        <v>80</v>
      </c>
      <c r="I329" s="235">
        <f t="shared" si="47"/>
        <v>0</v>
      </c>
      <c r="J329" s="193">
        <f t="shared" si="48"/>
        <v>1.3333333333333333</v>
      </c>
      <c r="K329" s="489">
        <f>'Gasto Energético'!GN329</f>
        <v>320</v>
      </c>
      <c r="L329" s="495">
        <f t="shared" si="49"/>
        <v>80</v>
      </c>
      <c r="M329" s="356">
        <f t="shared" si="50"/>
        <v>400</v>
      </c>
      <c r="N329" s="359">
        <f t="shared" si="51"/>
        <v>6.666666666666667</v>
      </c>
      <c r="O329">
        <f t="shared" si="52"/>
        <v>504</v>
      </c>
      <c r="P329" s="239">
        <f t="shared" si="53"/>
        <v>299.7362942401092</v>
      </c>
    </row>
    <row r="330" spans="2:16" x14ac:dyDescent="0.25">
      <c r="B330" s="181">
        <v>0.22638888888888889</v>
      </c>
      <c r="C330" s="61"/>
      <c r="D330" s="349">
        <v>80</v>
      </c>
      <c r="E330" s="349"/>
      <c r="F330" s="63"/>
      <c r="G330" s="356">
        <f t="shared" si="45"/>
        <v>0</v>
      </c>
      <c r="H330" s="350">
        <f t="shared" si="46"/>
        <v>80</v>
      </c>
      <c r="I330" s="235">
        <f t="shared" si="47"/>
        <v>0</v>
      </c>
      <c r="J330" s="193">
        <f t="shared" si="48"/>
        <v>1.3333333333333333</v>
      </c>
      <c r="K330" s="489">
        <f>'Gasto Energético'!GN330</f>
        <v>320</v>
      </c>
      <c r="L330" s="495">
        <f t="shared" si="49"/>
        <v>80</v>
      </c>
      <c r="M330" s="356">
        <f t="shared" si="50"/>
        <v>400</v>
      </c>
      <c r="N330" s="359">
        <f t="shared" si="51"/>
        <v>6.666666666666667</v>
      </c>
      <c r="O330">
        <f t="shared" si="52"/>
        <v>504</v>
      </c>
      <c r="P330" s="239">
        <f t="shared" si="53"/>
        <v>299.7362942401092</v>
      </c>
    </row>
    <row r="331" spans="2:16" x14ac:dyDescent="0.25">
      <c r="B331" s="181">
        <v>0.22708333333333333</v>
      </c>
      <c r="C331" s="61"/>
      <c r="D331" s="349">
        <v>80</v>
      </c>
      <c r="E331" s="349"/>
      <c r="F331" s="63"/>
      <c r="G331" s="356">
        <f t="shared" si="45"/>
        <v>0</v>
      </c>
      <c r="H331" s="350">
        <f t="shared" si="46"/>
        <v>80</v>
      </c>
      <c r="I331" s="235">
        <f t="shared" si="47"/>
        <v>0</v>
      </c>
      <c r="J331" s="193">
        <f t="shared" si="48"/>
        <v>1.3333333333333333</v>
      </c>
      <c r="K331" s="489">
        <f>'Gasto Energético'!GN331</f>
        <v>320</v>
      </c>
      <c r="L331" s="495">
        <f t="shared" si="49"/>
        <v>80</v>
      </c>
      <c r="M331" s="356">
        <f t="shared" si="50"/>
        <v>400</v>
      </c>
      <c r="N331" s="359">
        <f t="shared" si="51"/>
        <v>6.666666666666667</v>
      </c>
      <c r="O331">
        <f t="shared" si="52"/>
        <v>504</v>
      </c>
      <c r="P331" s="239">
        <f t="shared" si="53"/>
        <v>299.7362942401092</v>
      </c>
    </row>
    <row r="332" spans="2:16" x14ac:dyDescent="0.25">
      <c r="B332" s="181">
        <v>0.22777777777777777</v>
      </c>
      <c r="C332" s="61"/>
      <c r="D332" s="349">
        <v>80</v>
      </c>
      <c r="E332" s="349"/>
      <c r="F332" s="63"/>
      <c r="G332" s="356">
        <f t="shared" si="45"/>
        <v>0</v>
      </c>
      <c r="H332" s="350">
        <f t="shared" si="46"/>
        <v>80</v>
      </c>
      <c r="I332" s="235">
        <f t="shared" si="47"/>
        <v>0</v>
      </c>
      <c r="J332" s="193">
        <f t="shared" si="48"/>
        <v>1.3333333333333333</v>
      </c>
      <c r="K332" s="489">
        <f>'Gasto Energético'!GN332</f>
        <v>320</v>
      </c>
      <c r="L332" s="495">
        <f t="shared" si="49"/>
        <v>80</v>
      </c>
      <c r="M332" s="356">
        <f t="shared" si="50"/>
        <v>400</v>
      </c>
      <c r="N332" s="359">
        <f t="shared" si="51"/>
        <v>6.666666666666667</v>
      </c>
      <c r="O332">
        <f t="shared" si="52"/>
        <v>504</v>
      </c>
      <c r="P332" s="239">
        <f t="shared" si="53"/>
        <v>299.7362942401092</v>
      </c>
    </row>
    <row r="333" spans="2:16" x14ac:dyDescent="0.25">
      <c r="B333" s="181">
        <v>0.22847222222222222</v>
      </c>
      <c r="C333" s="61"/>
      <c r="D333" s="349">
        <v>80</v>
      </c>
      <c r="E333" s="349"/>
      <c r="F333" s="63"/>
      <c r="G333" s="356">
        <f t="shared" si="45"/>
        <v>0</v>
      </c>
      <c r="H333" s="350">
        <f t="shared" si="46"/>
        <v>80</v>
      </c>
      <c r="I333" s="235">
        <f t="shared" si="47"/>
        <v>0</v>
      </c>
      <c r="J333" s="193">
        <f t="shared" si="48"/>
        <v>1.3333333333333333</v>
      </c>
      <c r="K333" s="489">
        <f>'Gasto Energético'!GN333</f>
        <v>320</v>
      </c>
      <c r="L333" s="495">
        <f t="shared" si="49"/>
        <v>80</v>
      </c>
      <c r="M333" s="356">
        <f t="shared" si="50"/>
        <v>400</v>
      </c>
      <c r="N333" s="359">
        <f t="shared" si="51"/>
        <v>6.666666666666667</v>
      </c>
      <c r="O333">
        <f t="shared" si="52"/>
        <v>504</v>
      </c>
      <c r="P333" s="239">
        <f t="shared" si="53"/>
        <v>299.7362942401092</v>
      </c>
    </row>
    <row r="334" spans="2:16" x14ac:dyDescent="0.25">
      <c r="B334" s="181">
        <v>0.22916666666666666</v>
      </c>
      <c r="C334" s="61"/>
      <c r="D334" s="349">
        <v>80</v>
      </c>
      <c r="E334" s="349"/>
      <c r="F334" s="63"/>
      <c r="G334" s="356">
        <f t="shared" si="45"/>
        <v>0</v>
      </c>
      <c r="H334" s="350">
        <f t="shared" si="46"/>
        <v>80</v>
      </c>
      <c r="I334" s="235">
        <f t="shared" si="47"/>
        <v>0</v>
      </c>
      <c r="J334" s="193">
        <f t="shared" si="48"/>
        <v>1.3333333333333333</v>
      </c>
      <c r="K334" s="489">
        <f>'Gasto Energético'!GN334</f>
        <v>320</v>
      </c>
      <c r="L334" s="495">
        <f t="shared" si="49"/>
        <v>80</v>
      </c>
      <c r="M334" s="356">
        <f t="shared" si="50"/>
        <v>400</v>
      </c>
      <c r="N334" s="359">
        <f t="shared" si="51"/>
        <v>6.666666666666667</v>
      </c>
      <c r="O334">
        <f t="shared" si="52"/>
        <v>504</v>
      </c>
      <c r="P334" s="239">
        <f t="shared" si="53"/>
        <v>299.7362942401092</v>
      </c>
    </row>
    <row r="335" spans="2:16" x14ac:dyDescent="0.25">
      <c r="B335" s="181">
        <v>0.2298611111111111</v>
      </c>
      <c r="C335" s="61"/>
      <c r="D335" s="349">
        <v>80</v>
      </c>
      <c r="E335" s="349"/>
      <c r="F335" s="63"/>
      <c r="G335" s="356">
        <f t="shared" si="45"/>
        <v>0</v>
      </c>
      <c r="H335" s="350">
        <f t="shared" si="46"/>
        <v>80</v>
      </c>
      <c r="I335" s="235">
        <f t="shared" si="47"/>
        <v>0</v>
      </c>
      <c r="J335" s="193">
        <f t="shared" si="48"/>
        <v>1.3333333333333333</v>
      </c>
      <c r="K335" s="489">
        <f>'Gasto Energético'!GN335</f>
        <v>320</v>
      </c>
      <c r="L335" s="495">
        <f t="shared" si="49"/>
        <v>80</v>
      </c>
      <c r="M335" s="356">
        <f t="shared" si="50"/>
        <v>400</v>
      </c>
      <c r="N335" s="359">
        <f t="shared" si="51"/>
        <v>6.666666666666667</v>
      </c>
      <c r="O335">
        <f t="shared" si="52"/>
        <v>504</v>
      </c>
      <c r="P335" s="239">
        <f t="shared" si="53"/>
        <v>299.7362942401092</v>
      </c>
    </row>
    <row r="336" spans="2:16" x14ac:dyDescent="0.25">
      <c r="B336" s="181">
        <v>0.23055555555555554</v>
      </c>
      <c r="C336" s="61"/>
      <c r="D336" s="349">
        <v>80</v>
      </c>
      <c r="E336" s="349"/>
      <c r="F336" s="63"/>
      <c r="G336" s="356">
        <f t="shared" si="45"/>
        <v>0</v>
      </c>
      <c r="H336" s="350">
        <f t="shared" si="46"/>
        <v>80</v>
      </c>
      <c r="I336" s="235">
        <f t="shared" si="47"/>
        <v>0</v>
      </c>
      <c r="J336" s="193">
        <f t="shared" si="48"/>
        <v>1.3333333333333333</v>
      </c>
      <c r="K336" s="489">
        <f>'Gasto Energético'!GN336</f>
        <v>320</v>
      </c>
      <c r="L336" s="495">
        <f t="shared" si="49"/>
        <v>80</v>
      </c>
      <c r="M336" s="356">
        <f t="shared" si="50"/>
        <v>400</v>
      </c>
      <c r="N336" s="359">
        <f t="shared" si="51"/>
        <v>6.666666666666667</v>
      </c>
      <c r="O336">
        <f t="shared" si="52"/>
        <v>504</v>
      </c>
      <c r="P336" s="239">
        <f t="shared" si="53"/>
        <v>299.7362942401092</v>
      </c>
    </row>
    <row r="337" spans="2:16" x14ac:dyDescent="0.25">
      <c r="B337" s="181">
        <v>0.23124999999999998</v>
      </c>
      <c r="C337" s="61"/>
      <c r="D337" s="349">
        <v>80</v>
      </c>
      <c r="E337" s="349"/>
      <c r="F337" s="63"/>
      <c r="G337" s="356">
        <f t="shared" si="45"/>
        <v>0</v>
      </c>
      <c r="H337" s="350">
        <f t="shared" si="46"/>
        <v>80</v>
      </c>
      <c r="I337" s="235">
        <f t="shared" si="47"/>
        <v>0</v>
      </c>
      <c r="J337" s="193">
        <f t="shared" si="48"/>
        <v>1.3333333333333333</v>
      </c>
      <c r="K337" s="489">
        <f>'Gasto Energético'!GN337</f>
        <v>320</v>
      </c>
      <c r="L337" s="495">
        <f t="shared" si="49"/>
        <v>80</v>
      </c>
      <c r="M337" s="356">
        <f t="shared" si="50"/>
        <v>400</v>
      </c>
      <c r="N337" s="359">
        <f t="shared" si="51"/>
        <v>6.666666666666667</v>
      </c>
      <c r="O337">
        <f t="shared" si="52"/>
        <v>504</v>
      </c>
      <c r="P337" s="239">
        <f t="shared" si="53"/>
        <v>299.7362942401092</v>
      </c>
    </row>
    <row r="338" spans="2:16" x14ac:dyDescent="0.25">
      <c r="B338" s="181">
        <v>0.23194444444444443</v>
      </c>
      <c r="C338" s="61"/>
      <c r="D338" s="349">
        <v>80</v>
      </c>
      <c r="E338" s="349"/>
      <c r="F338" s="63"/>
      <c r="G338" s="356">
        <f t="shared" si="45"/>
        <v>0</v>
      </c>
      <c r="H338" s="350">
        <f t="shared" si="46"/>
        <v>80</v>
      </c>
      <c r="I338" s="235">
        <f t="shared" si="47"/>
        <v>0</v>
      </c>
      <c r="J338" s="193">
        <f t="shared" si="48"/>
        <v>1.3333333333333333</v>
      </c>
      <c r="K338" s="489">
        <f>'Gasto Energético'!GN338</f>
        <v>320</v>
      </c>
      <c r="L338" s="495">
        <f t="shared" si="49"/>
        <v>80</v>
      </c>
      <c r="M338" s="356">
        <f t="shared" si="50"/>
        <v>400</v>
      </c>
      <c r="N338" s="359">
        <f t="shared" si="51"/>
        <v>6.666666666666667</v>
      </c>
      <c r="O338">
        <f t="shared" si="52"/>
        <v>504</v>
      </c>
      <c r="P338" s="239">
        <f t="shared" si="53"/>
        <v>299.7362942401092</v>
      </c>
    </row>
    <row r="339" spans="2:16" x14ac:dyDescent="0.25">
      <c r="B339" s="181">
        <v>0.23263888888888887</v>
      </c>
      <c r="C339" s="61"/>
      <c r="D339" s="349">
        <v>80</v>
      </c>
      <c r="E339" s="349"/>
      <c r="F339" s="63"/>
      <c r="G339" s="356">
        <f t="shared" si="45"/>
        <v>0</v>
      </c>
      <c r="H339" s="350">
        <f t="shared" si="46"/>
        <v>80</v>
      </c>
      <c r="I339" s="235">
        <f t="shared" si="47"/>
        <v>0</v>
      </c>
      <c r="J339" s="193">
        <f t="shared" si="48"/>
        <v>1.3333333333333333</v>
      </c>
      <c r="K339" s="489">
        <f>'Gasto Energético'!GN339</f>
        <v>240</v>
      </c>
      <c r="L339" s="495">
        <f t="shared" si="49"/>
        <v>80</v>
      </c>
      <c r="M339" s="356">
        <f t="shared" si="50"/>
        <v>320</v>
      </c>
      <c r="N339" s="359">
        <f t="shared" si="51"/>
        <v>5.333333333333333</v>
      </c>
      <c r="O339">
        <f t="shared" si="52"/>
        <v>504</v>
      </c>
      <c r="P339" s="239">
        <f t="shared" si="53"/>
        <v>299.7362942401092</v>
      </c>
    </row>
    <row r="340" spans="2:16" x14ac:dyDescent="0.25">
      <c r="B340" s="181">
        <v>0.23333333333333331</v>
      </c>
      <c r="C340" s="61"/>
      <c r="D340" s="349">
        <v>80</v>
      </c>
      <c r="E340" s="349"/>
      <c r="F340" s="63"/>
      <c r="G340" s="356">
        <f t="shared" si="45"/>
        <v>0</v>
      </c>
      <c r="H340" s="350">
        <f t="shared" si="46"/>
        <v>80</v>
      </c>
      <c r="I340" s="235">
        <f t="shared" si="47"/>
        <v>0</v>
      </c>
      <c r="J340" s="193">
        <f t="shared" si="48"/>
        <v>1.3333333333333333</v>
      </c>
      <c r="K340" s="489">
        <f>'Gasto Energético'!GN340</f>
        <v>240</v>
      </c>
      <c r="L340" s="495">
        <f t="shared" si="49"/>
        <v>80</v>
      </c>
      <c r="M340" s="356">
        <f t="shared" si="50"/>
        <v>320</v>
      </c>
      <c r="N340" s="359">
        <f t="shared" si="51"/>
        <v>5.333333333333333</v>
      </c>
      <c r="O340">
        <f t="shared" si="52"/>
        <v>504</v>
      </c>
      <c r="P340" s="239">
        <f t="shared" si="53"/>
        <v>299.7362942401092</v>
      </c>
    </row>
    <row r="341" spans="2:16" x14ac:dyDescent="0.25">
      <c r="B341" s="181">
        <v>0.23402777777777781</v>
      </c>
      <c r="C341" s="61"/>
      <c r="D341" s="349">
        <v>80</v>
      </c>
      <c r="E341" s="349"/>
      <c r="F341" s="63"/>
      <c r="G341" s="356">
        <f t="shared" si="45"/>
        <v>0</v>
      </c>
      <c r="H341" s="350">
        <f t="shared" si="46"/>
        <v>80</v>
      </c>
      <c r="I341" s="235">
        <f t="shared" si="47"/>
        <v>0</v>
      </c>
      <c r="J341" s="193">
        <f t="shared" si="48"/>
        <v>1.3333333333333333</v>
      </c>
      <c r="K341" s="489">
        <f>'Gasto Energético'!GN341</f>
        <v>240</v>
      </c>
      <c r="L341" s="495">
        <f t="shared" si="49"/>
        <v>80</v>
      </c>
      <c r="M341" s="356">
        <f t="shared" si="50"/>
        <v>320</v>
      </c>
      <c r="N341" s="359">
        <f t="shared" si="51"/>
        <v>5.333333333333333</v>
      </c>
      <c r="O341">
        <f t="shared" si="52"/>
        <v>504</v>
      </c>
      <c r="P341" s="239">
        <f t="shared" si="53"/>
        <v>299.7362942401092</v>
      </c>
    </row>
    <row r="342" spans="2:16" x14ac:dyDescent="0.25">
      <c r="B342" s="181">
        <v>0.23472222222222219</v>
      </c>
      <c r="C342" s="61"/>
      <c r="D342" s="349">
        <v>80</v>
      </c>
      <c r="E342" s="349"/>
      <c r="F342" s="63"/>
      <c r="G342" s="356">
        <f t="shared" si="45"/>
        <v>0</v>
      </c>
      <c r="H342" s="350">
        <f t="shared" si="46"/>
        <v>80</v>
      </c>
      <c r="I342" s="235">
        <f t="shared" si="47"/>
        <v>0</v>
      </c>
      <c r="J342" s="193">
        <f t="shared" si="48"/>
        <v>1.3333333333333333</v>
      </c>
      <c r="K342" s="489">
        <f>'Gasto Energético'!GN342</f>
        <v>240</v>
      </c>
      <c r="L342" s="495">
        <f t="shared" si="49"/>
        <v>80</v>
      </c>
      <c r="M342" s="356">
        <f t="shared" si="50"/>
        <v>320</v>
      </c>
      <c r="N342" s="359">
        <f t="shared" si="51"/>
        <v>5.333333333333333</v>
      </c>
      <c r="O342">
        <f t="shared" si="52"/>
        <v>504</v>
      </c>
      <c r="P342" s="239">
        <f t="shared" si="53"/>
        <v>299.7362942401092</v>
      </c>
    </row>
    <row r="343" spans="2:16" x14ac:dyDescent="0.25">
      <c r="B343" s="181">
        <v>0.23541666666666669</v>
      </c>
      <c r="C343" s="61"/>
      <c r="D343" s="349">
        <v>80</v>
      </c>
      <c r="E343" s="349"/>
      <c r="F343" s="63"/>
      <c r="G343" s="356">
        <f t="shared" si="45"/>
        <v>0</v>
      </c>
      <c r="H343" s="350">
        <f t="shared" si="46"/>
        <v>80</v>
      </c>
      <c r="I343" s="235">
        <f t="shared" si="47"/>
        <v>0</v>
      </c>
      <c r="J343" s="193">
        <f t="shared" si="48"/>
        <v>1.3333333333333333</v>
      </c>
      <c r="K343" s="489">
        <f>'Gasto Energético'!GN343</f>
        <v>160</v>
      </c>
      <c r="L343" s="495">
        <f t="shared" si="49"/>
        <v>80</v>
      </c>
      <c r="M343" s="356">
        <f t="shared" si="50"/>
        <v>240</v>
      </c>
      <c r="N343" s="359">
        <f t="shared" si="51"/>
        <v>4</v>
      </c>
      <c r="O343">
        <f t="shared" si="52"/>
        <v>504</v>
      </c>
      <c r="P343" s="239">
        <f t="shared" si="53"/>
        <v>299.7362942401092</v>
      </c>
    </row>
    <row r="344" spans="2:16" x14ac:dyDescent="0.25">
      <c r="B344" s="181">
        <v>0.23611111111111113</v>
      </c>
      <c r="C344" s="61"/>
      <c r="D344" s="349">
        <v>80</v>
      </c>
      <c r="E344" s="349"/>
      <c r="F344" s="63"/>
      <c r="G344" s="356">
        <f t="shared" si="45"/>
        <v>0</v>
      </c>
      <c r="H344" s="350">
        <f t="shared" si="46"/>
        <v>80</v>
      </c>
      <c r="I344" s="235">
        <f t="shared" si="47"/>
        <v>0</v>
      </c>
      <c r="J344" s="193">
        <f t="shared" si="48"/>
        <v>1.3333333333333333</v>
      </c>
      <c r="K344" s="489">
        <f>'Gasto Energético'!GN344</f>
        <v>80</v>
      </c>
      <c r="L344" s="495">
        <f t="shared" si="49"/>
        <v>80</v>
      </c>
      <c r="M344" s="356">
        <f t="shared" si="50"/>
        <v>160</v>
      </c>
      <c r="N344" s="359">
        <f t="shared" si="51"/>
        <v>2.6666666666666665</v>
      </c>
      <c r="O344">
        <f t="shared" si="52"/>
        <v>504</v>
      </c>
      <c r="P344" s="239">
        <f t="shared" si="53"/>
        <v>299.7362942401092</v>
      </c>
    </row>
    <row r="345" spans="2:16" x14ac:dyDescent="0.25">
      <c r="B345" s="181">
        <v>0.23680555555555557</v>
      </c>
      <c r="C345" s="61"/>
      <c r="D345" s="349">
        <v>80</v>
      </c>
      <c r="E345" s="349"/>
      <c r="F345" s="63"/>
      <c r="G345" s="356">
        <f t="shared" si="45"/>
        <v>0</v>
      </c>
      <c r="H345" s="350">
        <f t="shared" si="46"/>
        <v>80</v>
      </c>
      <c r="I345" s="235">
        <f t="shared" si="47"/>
        <v>0</v>
      </c>
      <c r="J345" s="193">
        <f t="shared" si="48"/>
        <v>1.3333333333333333</v>
      </c>
      <c r="K345" s="489">
        <f>'Gasto Energético'!GN345</f>
        <v>0</v>
      </c>
      <c r="L345" s="495">
        <f t="shared" si="49"/>
        <v>80</v>
      </c>
      <c r="M345" s="356">
        <f t="shared" si="50"/>
        <v>80</v>
      </c>
      <c r="N345" s="359">
        <f t="shared" si="51"/>
        <v>1.3333333333333333</v>
      </c>
      <c r="O345">
        <f t="shared" si="52"/>
        <v>504</v>
      </c>
      <c r="P345" s="239">
        <f t="shared" si="53"/>
        <v>299.7362942401092</v>
      </c>
    </row>
    <row r="346" spans="2:16" x14ac:dyDescent="0.25">
      <c r="B346" s="181">
        <v>0.23750000000000002</v>
      </c>
      <c r="C346" s="61"/>
      <c r="D346" s="349">
        <v>80</v>
      </c>
      <c r="E346" s="349"/>
      <c r="F346" s="63"/>
      <c r="G346" s="356">
        <f t="shared" si="45"/>
        <v>0</v>
      </c>
      <c r="H346" s="350">
        <f t="shared" si="46"/>
        <v>80</v>
      </c>
      <c r="I346" s="235">
        <f t="shared" si="47"/>
        <v>0</v>
      </c>
      <c r="J346" s="193">
        <f t="shared" si="48"/>
        <v>1.3333333333333333</v>
      </c>
      <c r="K346" s="489">
        <f>'Gasto Energético'!GN346</f>
        <v>0</v>
      </c>
      <c r="L346" s="495">
        <f t="shared" si="49"/>
        <v>80</v>
      </c>
      <c r="M346" s="356">
        <f t="shared" si="50"/>
        <v>80</v>
      </c>
      <c r="N346" s="359">
        <f t="shared" si="51"/>
        <v>1.3333333333333333</v>
      </c>
      <c r="O346">
        <f t="shared" si="52"/>
        <v>504</v>
      </c>
      <c r="P346" s="239">
        <f t="shared" si="53"/>
        <v>299.7362942401092</v>
      </c>
    </row>
    <row r="347" spans="2:16" x14ac:dyDescent="0.25">
      <c r="B347" s="181">
        <v>0.23819444444444446</v>
      </c>
      <c r="C347" s="61"/>
      <c r="D347" s="349">
        <v>80</v>
      </c>
      <c r="E347" s="349"/>
      <c r="F347" s="63"/>
      <c r="G347" s="356">
        <f t="shared" si="45"/>
        <v>0</v>
      </c>
      <c r="H347" s="350">
        <f t="shared" si="46"/>
        <v>80</v>
      </c>
      <c r="I347" s="235">
        <f t="shared" si="47"/>
        <v>0</v>
      </c>
      <c r="J347" s="193">
        <f t="shared" si="48"/>
        <v>1.3333333333333333</v>
      </c>
      <c r="K347" s="489">
        <f>'Gasto Energético'!GN347</f>
        <v>0</v>
      </c>
      <c r="L347" s="495">
        <f t="shared" si="49"/>
        <v>80</v>
      </c>
      <c r="M347" s="356">
        <f t="shared" si="50"/>
        <v>80</v>
      </c>
      <c r="N347" s="359">
        <f t="shared" si="51"/>
        <v>1.3333333333333333</v>
      </c>
      <c r="O347">
        <f t="shared" si="52"/>
        <v>504</v>
      </c>
      <c r="P347" s="239">
        <f t="shared" si="53"/>
        <v>299.7362942401092</v>
      </c>
    </row>
    <row r="348" spans="2:16" x14ac:dyDescent="0.25">
      <c r="B348" s="181">
        <v>0.2388888888888889</v>
      </c>
      <c r="C348" s="61"/>
      <c r="D348" s="349">
        <v>80</v>
      </c>
      <c r="E348" s="349"/>
      <c r="F348" s="63"/>
      <c r="G348" s="356">
        <f t="shared" si="45"/>
        <v>0</v>
      </c>
      <c r="H348" s="350">
        <f t="shared" si="46"/>
        <v>80</v>
      </c>
      <c r="I348" s="235">
        <f t="shared" si="47"/>
        <v>0</v>
      </c>
      <c r="J348" s="193">
        <f t="shared" si="48"/>
        <v>1.3333333333333333</v>
      </c>
      <c r="K348" s="489">
        <f>'Gasto Energético'!GN348</f>
        <v>0</v>
      </c>
      <c r="L348" s="495">
        <f t="shared" si="49"/>
        <v>80</v>
      </c>
      <c r="M348" s="356">
        <f t="shared" si="50"/>
        <v>80</v>
      </c>
      <c r="N348" s="359">
        <f t="shared" si="51"/>
        <v>1.3333333333333333</v>
      </c>
      <c r="O348">
        <f t="shared" si="52"/>
        <v>504</v>
      </c>
      <c r="P348" s="239">
        <f t="shared" si="53"/>
        <v>299.7362942401092</v>
      </c>
    </row>
    <row r="349" spans="2:16" x14ac:dyDescent="0.25">
      <c r="B349" s="181">
        <v>0.23958333333333334</v>
      </c>
      <c r="C349" s="61"/>
      <c r="D349" s="349">
        <v>80</v>
      </c>
      <c r="E349" s="349"/>
      <c r="F349" s="63"/>
      <c r="G349" s="356">
        <f t="shared" si="45"/>
        <v>0</v>
      </c>
      <c r="H349" s="350">
        <f t="shared" si="46"/>
        <v>80</v>
      </c>
      <c r="I349" s="235">
        <f t="shared" si="47"/>
        <v>0</v>
      </c>
      <c r="J349" s="193">
        <f t="shared" si="48"/>
        <v>1.3333333333333333</v>
      </c>
      <c r="K349" s="489">
        <f>'Gasto Energético'!GN349</f>
        <v>0</v>
      </c>
      <c r="L349" s="495">
        <f t="shared" si="49"/>
        <v>80</v>
      </c>
      <c r="M349" s="356">
        <f t="shared" si="50"/>
        <v>80</v>
      </c>
      <c r="N349" s="359">
        <f t="shared" si="51"/>
        <v>1.3333333333333333</v>
      </c>
      <c r="O349">
        <f t="shared" si="52"/>
        <v>504</v>
      </c>
      <c r="P349" s="239">
        <f t="shared" si="53"/>
        <v>299.7362942401092</v>
      </c>
    </row>
    <row r="350" spans="2:16" x14ac:dyDescent="0.25">
      <c r="B350" s="181">
        <v>0.24027777777777778</v>
      </c>
      <c r="C350" s="61"/>
      <c r="D350" s="349">
        <v>80</v>
      </c>
      <c r="E350" s="349"/>
      <c r="F350" s="63"/>
      <c r="G350" s="356">
        <f t="shared" si="45"/>
        <v>0</v>
      </c>
      <c r="H350" s="350">
        <f t="shared" si="46"/>
        <v>80</v>
      </c>
      <c r="I350" s="235">
        <f t="shared" si="47"/>
        <v>0</v>
      </c>
      <c r="J350" s="193">
        <f t="shared" si="48"/>
        <v>1.3333333333333333</v>
      </c>
      <c r="K350" s="489">
        <f>'Gasto Energético'!GN350</f>
        <v>0</v>
      </c>
      <c r="L350" s="495">
        <f t="shared" si="49"/>
        <v>80</v>
      </c>
      <c r="M350" s="356">
        <f t="shared" si="50"/>
        <v>80</v>
      </c>
      <c r="N350" s="359">
        <f t="shared" si="51"/>
        <v>1.3333333333333333</v>
      </c>
      <c r="O350">
        <f t="shared" si="52"/>
        <v>504</v>
      </c>
      <c r="P350" s="239">
        <f t="shared" si="53"/>
        <v>299.7362942401092</v>
      </c>
    </row>
    <row r="351" spans="2:16" x14ac:dyDescent="0.25">
      <c r="B351" s="181">
        <v>0.24097222222222223</v>
      </c>
      <c r="C351" s="61"/>
      <c r="D351" s="349">
        <v>80</v>
      </c>
      <c r="E351" s="349"/>
      <c r="F351" s="63"/>
      <c r="G351" s="356">
        <f t="shared" si="45"/>
        <v>0</v>
      </c>
      <c r="H351" s="350">
        <f t="shared" si="46"/>
        <v>80</v>
      </c>
      <c r="I351" s="235">
        <f t="shared" si="47"/>
        <v>0</v>
      </c>
      <c r="J351" s="193">
        <f t="shared" si="48"/>
        <v>1.3333333333333333</v>
      </c>
      <c r="K351" s="489">
        <f>'Gasto Energético'!GN351</f>
        <v>0</v>
      </c>
      <c r="L351" s="495">
        <f t="shared" si="49"/>
        <v>80</v>
      </c>
      <c r="M351" s="356">
        <f t="shared" si="50"/>
        <v>80</v>
      </c>
      <c r="N351" s="359">
        <f t="shared" si="51"/>
        <v>1.3333333333333333</v>
      </c>
      <c r="O351">
        <f t="shared" si="52"/>
        <v>504</v>
      </c>
      <c r="P351" s="239">
        <f t="shared" si="53"/>
        <v>299.7362942401092</v>
      </c>
    </row>
    <row r="352" spans="2:16" x14ac:dyDescent="0.25">
      <c r="B352" s="181">
        <v>0.24166666666666667</v>
      </c>
      <c r="C352" s="61"/>
      <c r="D352" s="349">
        <v>80</v>
      </c>
      <c r="E352" s="349"/>
      <c r="F352" s="63"/>
      <c r="G352" s="356">
        <f t="shared" si="45"/>
        <v>0</v>
      </c>
      <c r="H352" s="350">
        <f t="shared" si="46"/>
        <v>80</v>
      </c>
      <c r="I352" s="235">
        <f t="shared" si="47"/>
        <v>0</v>
      </c>
      <c r="J352" s="193">
        <f t="shared" si="48"/>
        <v>1.3333333333333333</v>
      </c>
      <c r="K352" s="489">
        <f>'Gasto Energético'!GN352</f>
        <v>0</v>
      </c>
      <c r="L352" s="495">
        <f t="shared" si="49"/>
        <v>80</v>
      </c>
      <c r="M352" s="356">
        <f t="shared" si="50"/>
        <v>80</v>
      </c>
      <c r="N352" s="359">
        <f t="shared" si="51"/>
        <v>1.3333333333333333</v>
      </c>
      <c r="O352">
        <f t="shared" si="52"/>
        <v>504</v>
      </c>
      <c r="P352" s="239">
        <f t="shared" si="53"/>
        <v>299.7362942401092</v>
      </c>
    </row>
    <row r="353" spans="2:16" x14ac:dyDescent="0.25">
      <c r="B353" s="181">
        <v>0.24236111111111111</v>
      </c>
      <c r="C353" s="61"/>
      <c r="D353" s="349">
        <v>80</v>
      </c>
      <c r="E353" s="349"/>
      <c r="F353" s="63"/>
      <c r="G353" s="356">
        <f t="shared" si="45"/>
        <v>0</v>
      </c>
      <c r="H353" s="350">
        <f t="shared" si="46"/>
        <v>80</v>
      </c>
      <c r="I353" s="235">
        <f t="shared" si="47"/>
        <v>0</v>
      </c>
      <c r="J353" s="193">
        <f t="shared" si="48"/>
        <v>1.3333333333333333</v>
      </c>
      <c r="K353" s="489">
        <f>'Gasto Energético'!GN353</f>
        <v>0</v>
      </c>
      <c r="L353" s="495">
        <f t="shared" si="49"/>
        <v>80</v>
      </c>
      <c r="M353" s="356">
        <f t="shared" si="50"/>
        <v>80</v>
      </c>
      <c r="N353" s="359">
        <f t="shared" si="51"/>
        <v>1.3333333333333333</v>
      </c>
      <c r="O353">
        <f t="shared" si="52"/>
        <v>504</v>
      </c>
      <c r="P353" s="239">
        <f t="shared" si="53"/>
        <v>299.7362942401092</v>
      </c>
    </row>
    <row r="354" spans="2:16" x14ac:dyDescent="0.25">
      <c r="B354" s="181">
        <v>0.24305555555555555</v>
      </c>
      <c r="C354" s="61">
        <v>80</v>
      </c>
      <c r="D354" s="349">
        <v>80</v>
      </c>
      <c r="E354" s="349"/>
      <c r="F354" s="63"/>
      <c r="G354" s="356">
        <f t="shared" si="45"/>
        <v>80</v>
      </c>
      <c r="H354" s="350">
        <f t="shared" si="46"/>
        <v>80</v>
      </c>
      <c r="I354" s="235">
        <f t="shared" si="47"/>
        <v>1.3333333333333333</v>
      </c>
      <c r="J354" s="193">
        <f t="shared" si="48"/>
        <v>1.3333333333333333</v>
      </c>
      <c r="K354" s="489">
        <f>'Gasto Energético'!GN354</f>
        <v>0</v>
      </c>
      <c r="L354" s="495">
        <f t="shared" si="49"/>
        <v>160</v>
      </c>
      <c r="M354" s="356">
        <f t="shared" si="50"/>
        <v>160</v>
      </c>
      <c r="N354" s="359">
        <f t="shared" si="51"/>
        <v>2.6666666666666665</v>
      </c>
      <c r="O354">
        <f t="shared" si="52"/>
        <v>504</v>
      </c>
      <c r="P354" s="239">
        <f t="shared" si="53"/>
        <v>299.7362942401092</v>
      </c>
    </row>
    <row r="355" spans="2:16" x14ac:dyDescent="0.25">
      <c r="B355" s="181">
        <v>0.24374999999999999</v>
      </c>
      <c r="C355" s="61">
        <v>80</v>
      </c>
      <c r="D355" s="349">
        <v>80</v>
      </c>
      <c r="E355" s="349"/>
      <c r="F355" s="63"/>
      <c r="G355" s="356">
        <f t="shared" si="45"/>
        <v>80</v>
      </c>
      <c r="H355" s="350">
        <f t="shared" si="46"/>
        <v>80</v>
      </c>
      <c r="I355" s="235">
        <f t="shared" si="47"/>
        <v>1.3333333333333333</v>
      </c>
      <c r="J355" s="193">
        <f t="shared" si="48"/>
        <v>1.3333333333333333</v>
      </c>
      <c r="K355" s="489">
        <f>'Gasto Energético'!GN355</f>
        <v>0</v>
      </c>
      <c r="L355" s="495">
        <f t="shared" si="49"/>
        <v>160</v>
      </c>
      <c r="M355" s="356">
        <f t="shared" si="50"/>
        <v>160</v>
      </c>
      <c r="N355" s="359">
        <f t="shared" si="51"/>
        <v>2.6666666666666665</v>
      </c>
      <c r="O355">
        <f t="shared" si="52"/>
        <v>504</v>
      </c>
      <c r="P355" s="239">
        <f t="shared" si="53"/>
        <v>299.7362942401092</v>
      </c>
    </row>
    <row r="356" spans="2:16" x14ac:dyDescent="0.25">
      <c r="B356" s="181">
        <v>0.24444444444444446</v>
      </c>
      <c r="C356" s="61">
        <v>80</v>
      </c>
      <c r="D356" s="349">
        <v>80</v>
      </c>
      <c r="E356" s="349"/>
      <c r="F356" s="63"/>
      <c r="G356" s="356">
        <f t="shared" si="45"/>
        <v>80</v>
      </c>
      <c r="H356" s="350">
        <f t="shared" si="46"/>
        <v>80</v>
      </c>
      <c r="I356" s="235">
        <f t="shared" si="47"/>
        <v>1.3333333333333333</v>
      </c>
      <c r="J356" s="193">
        <f t="shared" si="48"/>
        <v>1.3333333333333333</v>
      </c>
      <c r="K356" s="489">
        <f>'Gasto Energético'!GN356</f>
        <v>0</v>
      </c>
      <c r="L356" s="495">
        <f t="shared" si="49"/>
        <v>160</v>
      </c>
      <c r="M356" s="356">
        <f t="shared" si="50"/>
        <v>160</v>
      </c>
      <c r="N356" s="359">
        <f t="shared" si="51"/>
        <v>2.6666666666666665</v>
      </c>
      <c r="O356">
        <f t="shared" si="52"/>
        <v>504</v>
      </c>
      <c r="P356" s="239">
        <f t="shared" si="53"/>
        <v>299.7362942401092</v>
      </c>
    </row>
    <row r="357" spans="2:16" x14ac:dyDescent="0.25">
      <c r="B357" s="181">
        <v>0.24513888888888888</v>
      </c>
      <c r="C357" s="61">
        <v>80</v>
      </c>
      <c r="D357" s="349">
        <v>80</v>
      </c>
      <c r="E357" s="349"/>
      <c r="F357" s="63"/>
      <c r="G357" s="356">
        <f t="shared" si="45"/>
        <v>80</v>
      </c>
      <c r="H357" s="350">
        <f t="shared" si="46"/>
        <v>80</v>
      </c>
      <c r="I357" s="235">
        <f t="shared" si="47"/>
        <v>1.3333333333333333</v>
      </c>
      <c r="J357" s="193">
        <f t="shared" si="48"/>
        <v>1.3333333333333333</v>
      </c>
      <c r="K357" s="489">
        <f>'Gasto Energético'!GN357</f>
        <v>0</v>
      </c>
      <c r="L357" s="495">
        <f t="shared" si="49"/>
        <v>160</v>
      </c>
      <c r="M357" s="356">
        <f t="shared" si="50"/>
        <v>160</v>
      </c>
      <c r="N357" s="359">
        <f t="shared" si="51"/>
        <v>2.6666666666666665</v>
      </c>
      <c r="O357">
        <f t="shared" si="52"/>
        <v>504</v>
      </c>
      <c r="P357" s="239">
        <f t="shared" si="53"/>
        <v>299.7362942401092</v>
      </c>
    </row>
    <row r="358" spans="2:16" x14ac:dyDescent="0.25">
      <c r="B358" s="181">
        <v>0.24583333333333335</v>
      </c>
      <c r="C358" s="61">
        <v>80</v>
      </c>
      <c r="D358" s="349">
        <v>80</v>
      </c>
      <c r="E358" s="349"/>
      <c r="F358" s="63"/>
      <c r="G358" s="356">
        <f t="shared" si="45"/>
        <v>80</v>
      </c>
      <c r="H358" s="350">
        <f t="shared" si="46"/>
        <v>80</v>
      </c>
      <c r="I358" s="235">
        <f t="shared" si="47"/>
        <v>1.3333333333333333</v>
      </c>
      <c r="J358" s="193">
        <f t="shared" si="48"/>
        <v>1.3333333333333333</v>
      </c>
      <c r="K358" s="489">
        <f>'Gasto Energético'!GN358</f>
        <v>0</v>
      </c>
      <c r="L358" s="495">
        <f t="shared" si="49"/>
        <v>160</v>
      </c>
      <c r="M358" s="356">
        <f t="shared" si="50"/>
        <v>160</v>
      </c>
      <c r="N358" s="359">
        <f t="shared" si="51"/>
        <v>2.6666666666666665</v>
      </c>
      <c r="O358">
        <f t="shared" si="52"/>
        <v>504</v>
      </c>
      <c r="P358" s="239">
        <f t="shared" si="53"/>
        <v>299.7362942401092</v>
      </c>
    </row>
    <row r="359" spans="2:16" x14ac:dyDescent="0.25">
      <c r="B359" s="181">
        <v>0.24652777777777779</v>
      </c>
      <c r="C359" s="61">
        <v>80</v>
      </c>
      <c r="D359" s="349">
        <v>80</v>
      </c>
      <c r="E359" s="349"/>
      <c r="F359" s="63"/>
      <c r="G359" s="356">
        <f t="shared" si="45"/>
        <v>80</v>
      </c>
      <c r="H359" s="350">
        <f t="shared" si="46"/>
        <v>80</v>
      </c>
      <c r="I359" s="235">
        <f t="shared" si="47"/>
        <v>1.3333333333333333</v>
      </c>
      <c r="J359" s="193">
        <f t="shared" si="48"/>
        <v>1.3333333333333333</v>
      </c>
      <c r="K359" s="489">
        <f>'Gasto Energético'!GN359</f>
        <v>0</v>
      </c>
      <c r="L359" s="495">
        <f t="shared" si="49"/>
        <v>160</v>
      </c>
      <c r="M359" s="356">
        <f t="shared" si="50"/>
        <v>160</v>
      </c>
      <c r="N359" s="359">
        <f t="shared" si="51"/>
        <v>2.6666666666666665</v>
      </c>
      <c r="O359">
        <f t="shared" si="52"/>
        <v>504</v>
      </c>
      <c r="P359" s="239">
        <f t="shared" si="53"/>
        <v>299.7362942401092</v>
      </c>
    </row>
    <row r="360" spans="2:16" x14ac:dyDescent="0.25">
      <c r="B360" s="181">
        <v>0.24722222222222223</v>
      </c>
      <c r="C360" s="61">
        <v>80</v>
      </c>
      <c r="D360" s="349">
        <v>80</v>
      </c>
      <c r="E360" s="349"/>
      <c r="F360" s="63"/>
      <c r="G360" s="356">
        <f t="shared" si="45"/>
        <v>80</v>
      </c>
      <c r="H360" s="350">
        <f t="shared" si="46"/>
        <v>80</v>
      </c>
      <c r="I360" s="235">
        <f t="shared" si="47"/>
        <v>1.3333333333333333</v>
      </c>
      <c r="J360" s="193">
        <f t="shared" si="48"/>
        <v>1.3333333333333333</v>
      </c>
      <c r="K360" s="489">
        <f>'Gasto Energético'!GN360</f>
        <v>0</v>
      </c>
      <c r="L360" s="495">
        <f t="shared" si="49"/>
        <v>160</v>
      </c>
      <c r="M360" s="356">
        <f t="shared" si="50"/>
        <v>160</v>
      </c>
      <c r="N360" s="359">
        <f t="shared" si="51"/>
        <v>2.6666666666666665</v>
      </c>
      <c r="O360">
        <f t="shared" si="52"/>
        <v>504</v>
      </c>
      <c r="P360" s="239">
        <f t="shared" si="53"/>
        <v>299.7362942401092</v>
      </c>
    </row>
    <row r="361" spans="2:16" x14ac:dyDescent="0.25">
      <c r="B361" s="181">
        <v>0.24791666666666667</v>
      </c>
      <c r="C361" s="61">
        <v>80</v>
      </c>
      <c r="D361" s="349">
        <v>80</v>
      </c>
      <c r="E361" s="349"/>
      <c r="F361" s="63"/>
      <c r="G361" s="356">
        <f t="shared" si="45"/>
        <v>80</v>
      </c>
      <c r="H361" s="350">
        <f t="shared" si="46"/>
        <v>80</v>
      </c>
      <c r="I361" s="235">
        <f t="shared" si="47"/>
        <v>1.3333333333333333</v>
      </c>
      <c r="J361" s="193">
        <f t="shared" si="48"/>
        <v>1.3333333333333333</v>
      </c>
      <c r="K361" s="489">
        <f>'Gasto Energético'!GN361</f>
        <v>0</v>
      </c>
      <c r="L361" s="495">
        <f t="shared" si="49"/>
        <v>160</v>
      </c>
      <c r="M361" s="356">
        <f t="shared" si="50"/>
        <v>160</v>
      </c>
      <c r="N361" s="359">
        <f t="shared" si="51"/>
        <v>2.6666666666666665</v>
      </c>
      <c r="O361">
        <f t="shared" si="52"/>
        <v>504</v>
      </c>
      <c r="P361" s="239">
        <f t="shared" si="53"/>
        <v>299.7362942401092</v>
      </c>
    </row>
    <row r="362" spans="2:16" x14ac:dyDescent="0.25">
      <c r="B362" s="181">
        <v>0.24861111111111112</v>
      </c>
      <c r="C362" s="61">
        <v>80</v>
      </c>
      <c r="D362" s="349">
        <v>80</v>
      </c>
      <c r="E362" s="349"/>
      <c r="F362" s="63"/>
      <c r="G362" s="356">
        <f t="shared" si="45"/>
        <v>80</v>
      </c>
      <c r="H362" s="350">
        <f t="shared" si="46"/>
        <v>80</v>
      </c>
      <c r="I362" s="235">
        <f t="shared" si="47"/>
        <v>1.3333333333333333</v>
      </c>
      <c r="J362" s="193">
        <f t="shared" si="48"/>
        <v>1.3333333333333333</v>
      </c>
      <c r="K362" s="489">
        <f>'Gasto Energético'!GN362</f>
        <v>0</v>
      </c>
      <c r="L362" s="495">
        <f t="shared" si="49"/>
        <v>160</v>
      </c>
      <c r="M362" s="356">
        <f t="shared" si="50"/>
        <v>160</v>
      </c>
      <c r="N362" s="359">
        <f t="shared" si="51"/>
        <v>2.6666666666666665</v>
      </c>
      <c r="O362">
        <f t="shared" si="52"/>
        <v>504</v>
      </c>
      <c r="P362" s="239">
        <f t="shared" si="53"/>
        <v>299.7362942401092</v>
      </c>
    </row>
    <row r="363" spans="2:16" x14ac:dyDescent="0.25">
      <c r="B363" s="181">
        <v>0.24930555555555556</v>
      </c>
      <c r="C363" s="61">
        <v>80</v>
      </c>
      <c r="D363" s="349">
        <v>80</v>
      </c>
      <c r="E363" s="349"/>
      <c r="F363" s="63"/>
      <c r="G363" s="356">
        <f t="shared" si="45"/>
        <v>80</v>
      </c>
      <c r="H363" s="350">
        <f t="shared" si="46"/>
        <v>80</v>
      </c>
      <c r="I363" s="235">
        <f t="shared" si="47"/>
        <v>1.3333333333333333</v>
      </c>
      <c r="J363" s="193">
        <f t="shared" si="48"/>
        <v>1.3333333333333333</v>
      </c>
      <c r="K363" s="489">
        <f>'Gasto Energético'!GN363</f>
        <v>0</v>
      </c>
      <c r="L363" s="495">
        <f t="shared" si="49"/>
        <v>160</v>
      </c>
      <c r="M363" s="356">
        <f t="shared" si="50"/>
        <v>160</v>
      </c>
      <c r="N363" s="359">
        <f t="shared" si="51"/>
        <v>2.6666666666666665</v>
      </c>
      <c r="O363">
        <f t="shared" si="52"/>
        <v>504</v>
      </c>
      <c r="P363" s="239">
        <f t="shared" si="53"/>
        <v>299.7362942401092</v>
      </c>
    </row>
    <row r="364" spans="2:16" x14ac:dyDescent="0.25">
      <c r="B364" s="181">
        <v>0.25</v>
      </c>
      <c r="C364" s="61">
        <v>80</v>
      </c>
      <c r="D364" s="349">
        <v>80</v>
      </c>
      <c r="E364" s="349"/>
      <c r="F364" s="63"/>
      <c r="G364" s="356">
        <f t="shared" si="45"/>
        <v>80</v>
      </c>
      <c r="H364" s="350">
        <f t="shared" si="46"/>
        <v>80</v>
      </c>
      <c r="I364" s="235">
        <f t="shared" si="47"/>
        <v>1.3333333333333333</v>
      </c>
      <c r="J364" s="193">
        <f t="shared" si="48"/>
        <v>1.3333333333333333</v>
      </c>
      <c r="K364" s="489">
        <f>'Gasto Energético'!GN364</f>
        <v>0</v>
      </c>
      <c r="L364" s="495">
        <f t="shared" si="49"/>
        <v>160</v>
      </c>
      <c r="M364" s="356">
        <f t="shared" si="50"/>
        <v>160</v>
      </c>
      <c r="N364" s="359">
        <f t="shared" si="51"/>
        <v>2.6666666666666665</v>
      </c>
      <c r="O364">
        <f t="shared" si="52"/>
        <v>504</v>
      </c>
      <c r="P364" s="239">
        <f t="shared" si="53"/>
        <v>299.7362942401092</v>
      </c>
    </row>
    <row r="365" spans="2:16" x14ac:dyDescent="0.25">
      <c r="B365" s="181">
        <v>0.25069444444444444</v>
      </c>
      <c r="C365" s="61">
        <v>80</v>
      </c>
      <c r="D365" s="349">
        <v>80</v>
      </c>
      <c r="E365" s="349"/>
      <c r="F365" s="63"/>
      <c r="G365" s="356">
        <f t="shared" si="45"/>
        <v>80</v>
      </c>
      <c r="H365" s="350">
        <f t="shared" si="46"/>
        <v>80</v>
      </c>
      <c r="I365" s="235">
        <f t="shared" si="47"/>
        <v>1.3333333333333333</v>
      </c>
      <c r="J365" s="193">
        <f t="shared" si="48"/>
        <v>1.3333333333333333</v>
      </c>
      <c r="K365" s="489">
        <f>'Gasto Energético'!GN365</f>
        <v>0</v>
      </c>
      <c r="L365" s="495">
        <f t="shared" si="49"/>
        <v>160</v>
      </c>
      <c r="M365" s="356">
        <f t="shared" si="50"/>
        <v>160</v>
      </c>
      <c r="N365" s="359">
        <f t="shared" si="51"/>
        <v>2.6666666666666665</v>
      </c>
      <c r="O365">
        <f t="shared" si="52"/>
        <v>504</v>
      </c>
      <c r="P365" s="239">
        <f t="shared" si="53"/>
        <v>299.7362942401092</v>
      </c>
    </row>
    <row r="366" spans="2:16" x14ac:dyDescent="0.25">
      <c r="B366" s="181">
        <v>0.25138888888888888</v>
      </c>
      <c r="C366" s="61">
        <v>80</v>
      </c>
      <c r="D366" s="349">
        <v>80</v>
      </c>
      <c r="E366" s="349"/>
      <c r="F366" s="63"/>
      <c r="G366" s="356">
        <f t="shared" si="45"/>
        <v>80</v>
      </c>
      <c r="H366" s="350">
        <f t="shared" si="46"/>
        <v>80</v>
      </c>
      <c r="I366" s="235">
        <f t="shared" si="47"/>
        <v>1.3333333333333333</v>
      </c>
      <c r="J366" s="193">
        <f t="shared" si="48"/>
        <v>1.3333333333333333</v>
      </c>
      <c r="K366" s="489">
        <f>'Gasto Energético'!GN366</f>
        <v>0</v>
      </c>
      <c r="L366" s="495">
        <f t="shared" si="49"/>
        <v>160</v>
      </c>
      <c r="M366" s="356">
        <f t="shared" si="50"/>
        <v>160</v>
      </c>
      <c r="N366" s="359">
        <f t="shared" si="51"/>
        <v>2.6666666666666665</v>
      </c>
      <c r="O366">
        <f t="shared" si="52"/>
        <v>504</v>
      </c>
      <c r="P366" s="239">
        <f t="shared" si="53"/>
        <v>299.7362942401092</v>
      </c>
    </row>
    <row r="367" spans="2:16" x14ac:dyDescent="0.25">
      <c r="B367" s="181">
        <v>0.25208333333333333</v>
      </c>
      <c r="C367" s="61">
        <v>80</v>
      </c>
      <c r="D367" s="349">
        <v>80</v>
      </c>
      <c r="E367" s="349"/>
      <c r="F367" s="63"/>
      <c r="G367" s="356">
        <f t="shared" si="45"/>
        <v>80</v>
      </c>
      <c r="H367" s="350">
        <f t="shared" si="46"/>
        <v>80</v>
      </c>
      <c r="I367" s="235">
        <f t="shared" si="47"/>
        <v>1.3333333333333333</v>
      </c>
      <c r="J367" s="193">
        <f t="shared" si="48"/>
        <v>1.3333333333333333</v>
      </c>
      <c r="K367" s="489">
        <f>'Gasto Energético'!GN367</f>
        <v>0</v>
      </c>
      <c r="L367" s="495">
        <f t="shared" si="49"/>
        <v>160</v>
      </c>
      <c r="M367" s="356">
        <f t="shared" si="50"/>
        <v>160</v>
      </c>
      <c r="N367" s="359">
        <f t="shared" si="51"/>
        <v>2.6666666666666665</v>
      </c>
      <c r="O367">
        <f t="shared" si="52"/>
        <v>504</v>
      </c>
      <c r="P367" s="239">
        <f t="shared" si="53"/>
        <v>299.7362942401092</v>
      </c>
    </row>
    <row r="368" spans="2:16" x14ac:dyDescent="0.25">
      <c r="B368" s="181">
        <v>0.25277777777777777</v>
      </c>
      <c r="C368" s="61">
        <v>80</v>
      </c>
      <c r="D368" s="349">
        <v>80</v>
      </c>
      <c r="E368" s="349"/>
      <c r="F368" s="63"/>
      <c r="G368" s="356">
        <f t="shared" si="45"/>
        <v>80</v>
      </c>
      <c r="H368" s="350">
        <f t="shared" si="46"/>
        <v>80</v>
      </c>
      <c r="I368" s="235">
        <f t="shared" si="47"/>
        <v>1.3333333333333333</v>
      </c>
      <c r="J368" s="193">
        <f t="shared" si="48"/>
        <v>1.3333333333333333</v>
      </c>
      <c r="K368" s="489">
        <f>'Gasto Energético'!GN368</f>
        <v>0</v>
      </c>
      <c r="L368" s="495">
        <f t="shared" si="49"/>
        <v>160</v>
      </c>
      <c r="M368" s="356">
        <f t="shared" si="50"/>
        <v>160</v>
      </c>
      <c r="N368" s="359">
        <f t="shared" si="51"/>
        <v>2.6666666666666665</v>
      </c>
      <c r="O368">
        <f t="shared" si="52"/>
        <v>504</v>
      </c>
      <c r="P368" s="239">
        <f t="shared" si="53"/>
        <v>299.7362942401092</v>
      </c>
    </row>
    <row r="369" spans="2:16" x14ac:dyDescent="0.25">
      <c r="B369" s="181">
        <v>0.25347222222222221</v>
      </c>
      <c r="C369" s="61">
        <v>80</v>
      </c>
      <c r="D369" s="349">
        <v>80</v>
      </c>
      <c r="E369" s="349"/>
      <c r="F369" s="63"/>
      <c r="G369" s="356">
        <f t="shared" si="45"/>
        <v>80</v>
      </c>
      <c r="H369" s="350">
        <f t="shared" si="46"/>
        <v>80</v>
      </c>
      <c r="I369" s="235">
        <f t="shared" si="47"/>
        <v>1.3333333333333333</v>
      </c>
      <c r="J369" s="193">
        <f t="shared" si="48"/>
        <v>1.3333333333333333</v>
      </c>
      <c r="K369" s="489">
        <f>'Gasto Energético'!GN369</f>
        <v>0</v>
      </c>
      <c r="L369" s="495">
        <f t="shared" si="49"/>
        <v>160</v>
      </c>
      <c r="M369" s="356">
        <f t="shared" si="50"/>
        <v>160</v>
      </c>
      <c r="N369" s="359">
        <f t="shared" si="51"/>
        <v>2.6666666666666665</v>
      </c>
      <c r="O369">
        <f t="shared" si="52"/>
        <v>504</v>
      </c>
      <c r="P369" s="239">
        <f t="shared" si="53"/>
        <v>299.7362942401092</v>
      </c>
    </row>
    <row r="370" spans="2:16" x14ac:dyDescent="0.25">
      <c r="B370" s="181">
        <v>0.25416666666666665</v>
      </c>
      <c r="C370" s="61">
        <v>80</v>
      </c>
      <c r="D370" s="349">
        <v>80</v>
      </c>
      <c r="E370" s="349"/>
      <c r="F370" s="63"/>
      <c r="G370" s="356">
        <f t="shared" si="45"/>
        <v>80</v>
      </c>
      <c r="H370" s="350">
        <f t="shared" si="46"/>
        <v>80</v>
      </c>
      <c r="I370" s="235">
        <f t="shared" si="47"/>
        <v>1.3333333333333333</v>
      </c>
      <c r="J370" s="193">
        <f t="shared" si="48"/>
        <v>1.3333333333333333</v>
      </c>
      <c r="K370" s="489">
        <f>'Gasto Energético'!GN370</f>
        <v>0</v>
      </c>
      <c r="L370" s="495">
        <f t="shared" si="49"/>
        <v>160</v>
      </c>
      <c r="M370" s="356">
        <f t="shared" si="50"/>
        <v>160</v>
      </c>
      <c r="N370" s="359">
        <f t="shared" si="51"/>
        <v>2.6666666666666665</v>
      </c>
      <c r="O370">
        <f t="shared" si="52"/>
        <v>504</v>
      </c>
      <c r="P370" s="239">
        <f t="shared" si="53"/>
        <v>299.7362942401092</v>
      </c>
    </row>
    <row r="371" spans="2:16" x14ac:dyDescent="0.25">
      <c r="B371" s="181">
        <v>0.25486111111111109</v>
      </c>
      <c r="C371" s="61">
        <v>80</v>
      </c>
      <c r="D371" s="349">
        <v>80</v>
      </c>
      <c r="E371" s="349"/>
      <c r="F371" s="63"/>
      <c r="G371" s="356">
        <f t="shared" si="45"/>
        <v>80</v>
      </c>
      <c r="H371" s="350">
        <f t="shared" si="46"/>
        <v>80</v>
      </c>
      <c r="I371" s="235">
        <f t="shared" si="47"/>
        <v>1.3333333333333333</v>
      </c>
      <c r="J371" s="193">
        <f t="shared" si="48"/>
        <v>1.3333333333333333</v>
      </c>
      <c r="K371" s="489">
        <f>'Gasto Energético'!GN371</f>
        <v>0</v>
      </c>
      <c r="L371" s="495">
        <f t="shared" si="49"/>
        <v>160</v>
      </c>
      <c r="M371" s="356">
        <f t="shared" si="50"/>
        <v>160</v>
      </c>
      <c r="N371" s="359">
        <f t="shared" si="51"/>
        <v>2.6666666666666665</v>
      </c>
      <c r="O371">
        <f t="shared" si="52"/>
        <v>504</v>
      </c>
      <c r="P371" s="239">
        <f t="shared" si="53"/>
        <v>299.7362942401092</v>
      </c>
    </row>
    <row r="372" spans="2:16" x14ac:dyDescent="0.25">
      <c r="B372" s="181">
        <v>0.25555555555555559</v>
      </c>
      <c r="C372" s="61">
        <v>80</v>
      </c>
      <c r="D372" s="349">
        <v>80</v>
      </c>
      <c r="E372" s="349"/>
      <c r="F372" s="63"/>
      <c r="G372" s="356">
        <f t="shared" si="45"/>
        <v>80</v>
      </c>
      <c r="H372" s="350">
        <f t="shared" si="46"/>
        <v>80</v>
      </c>
      <c r="I372" s="235">
        <f t="shared" si="47"/>
        <v>1.3333333333333333</v>
      </c>
      <c r="J372" s="193">
        <f t="shared" si="48"/>
        <v>1.3333333333333333</v>
      </c>
      <c r="K372" s="489">
        <f>'Gasto Energético'!GN372</f>
        <v>0</v>
      </c>
      <c r="L372" s="495">
        <f t="shared" si="49"/>
        <v>160</v>
      </c>
      <c r="M372" s="356">
        <f t="shared" si="50"/>
        <v>160</v>
      </c>
      <c r="N372" s="359">
        <f t="shared" si="51"/>
        <v>2.6666666666666665</v>
      </c>
      <c r="O372">
        <f t="shared" si="52"/>
        <v>504</v>
      </c>
      <c r="P372" s="239">
        <f t="shared" si="53"/>
        <v>299.7362942401092</v>
      </c>
    </row>
    <row r="373" spans="2:16" x14ac:dyDescent="0.25">
      <c r="B373" s="181">
        <v>0.25625000000000003</v>
      </c>
      <c r="C373" s="61">
        <v>80</v>
      </c>
      <c r="D373" s="349">
        <v>80</v>
      </c>
      <c r="E373" s="349"/>
      <c r="F373" s="63"/>
      <c r="G373" s="356">
        <f t="shared" si="45"/>
        <v>80</v>
      </c>
      <c r="H373" s="350">
        <f t="shared" si="46"/>
        <v>80</v>
      </c>
      <c r="I373" s="235">
        <f t="shared" si="47"/>
        <v>1.3333333333333333</v>
      </c>
      <c r="J373" s="193">
        <f t="shared" si="48"/>
        <v>1.3333333333333333</v>
      </c>
      <c r="K373" s="489">
        <f>'Gasto Energético'!GN373</f>
        <v>0</v>
      </c>
      <c r="L373" s="495">
        <f t="shared" si="49"/>
        <v>160</v>
      </c>
      <c r="M373" s="356">
        <f t="shared" si="50"/>
        <v>160</v>
      </c>
      <c r="N373" s="359">
        <f t="shared" si="51"/>
        <v>2.6666666666666665</v>
      </c>
      <c r="O373">
        <f t="shared" si="52"/>
        <v>504</v>
      </c>
      <c r="P373" s="239">
        <f t="shared" si="53"/>
        <v>299.7362942401092</v>
      </c>
    </row>
    <row r="374" spans="2:16" x14ac:dyDescent="0.25">
      <c r="B374" s="181">
        <v>0.25694444444444448</v>
      </c>
      <c r="C374" s="61">
        <v>80</v>
      </c>
      <c r="D374" s="349">
        <v>80</v>
      </c>
      <c r="E374" s="349"/>
      <c r="F374" s="63"/>
      <c r="G374" s="356">
        <f t="shared" si="45"/>
        <v>80</v>
      </c>
      <c r="H374" s="350">
        <f t="shared" si="46"/>
        <v>80</v>
      </c>
      <c r="I374" s="235">
        <f t="shared" si="47"/>
        <v>1.3333333333333333</v>
      </c>
      <c r="J374" s="193">
        <f t="shared" si="48"/>
        <v>1.3333333333333333</v>
      </c>
      <c r="K374" s="489">
        <f>'Gasto Energético'!GN374</f>
        <v>0</v>
      </c>
      <c r="L374" s="495">
        <f t="shared" si="49"/>
        <v>160</v>
      </c>
      <c r="M374" s="356">
        <f t="shared" si="50"/>
        <v>160</v>
      </c>
      <c r="N374" s="359">
        <f t="shared" si="51"/>
        <v>2.6666666666666665</v>
      </c>
      <c r="O374">
        <f t="shared" si="52"/>
        <v>504</v>
      </c>
      <c r="P374" s="239">
        <f t="shared" si="53"/>
        <v>299.7362942401092</v>
      </c>
    </row>
    <row r="375" spans="2:16" x14ac:dyDescent="0.25">
      <c r="B375" s="181">
        <v>0.25763888888888892</v>
      </c>
      <c r="C375" s="61">
        <v>80</v>
      </c>
      <c r="D375" s="349">
        <v>80</v>
      </c>
      <c r="E375" s="349"/>
      <c r="F375" s="63"/>
      <c r="G375" s="356">
        <f t="shared" si="45"/>
        <v>80</v>
      </c>
      <c r="H375" s="350">
        <f t="shared" si="46"/>
        <v>80</v>
      </c>
      <c r="I375" s="235">
        <f t="shared" si="47"/>
        <v>1.3333333333333333</v>
      </c>
      <c r="J375" s="193">
        <f t="shared" si="48"/>
        <v>1.3333333333333333</v>
      </c>
      <c r="K375" s="489">
        <f>'Gasto Energético'!GN375</f>
        <v>0</v>
      </c>
      <c r="L375" s="495">
        <f t="shared" si="49"/>
        <v>160</v>
      </c>
      <c r="M375" s="356">
        <f t="shared" si="50"/>
        <v>160</v>
      </c>
      <c r="N375" s="359">
        <f t="shared" si="51"/>
        <v>2.6666666666666665</v>
      </c>
      <c r="O375">
        <f t="shared" si="52"/>
        <v>504</v>
      </c>
      <c r="P375" s="239">
        <f t="shared" si="53"/>
        <v>299.7362942401092</v>
      </c>
    </row>
    <row r="376" spans="2:16" x14ac:dyDescent="0.25">
      <c r="B376" s="181">
        <v>0.25833333333333336</v>
      </c>
      <c r="C376" s="61">
        <v>80</v>
      </c>
      <c r="D376" s="349">
        <v>80</v>
      </c>
      <c r="E376" s="349"/>
      <c r="F376" s="63"/>
      <c r="G376" s="356">
        <f t="shared" si="45"/>
        <v>80</v>
      </c>
      <c r="H376" s="350">
        <f t="shared" si="46"/>
        <v>80</v>
      </c>
      <c r="I376" s="235">
        <f t="shared" si="47"/>
        <v>1.3333333333333333</v>
      </c>
      <c r="J376" s="193">
        <f t="shared" si="48"/>
        <v>1.3333333333333333</v>
      </c>
      <c r="K376" s="489">
        <f>'Gasto Energético'!GN376</f>
        <v>0</v>
      </c>
      <c r="L376" s="495">
        <f t="shared" si="49"/>
        <v>160</v>
      </c>
      <c r="M376" s="356">
        <f t="shared" si="50"/>
        <v>160</v>
      </c>
      <c r="N376" s="359">
        <f t="shared" si="51"/>
        <v>2.6666666666666665</v>
      </c>
      <c r="O376">
        <f t="shared" si="52"/>
        <v>504</v>
      </c>
      <c r="P376" s="239">
        <f t="shared" si="53"/>
        <v>299.7362942401092</v>
      </c>
    </row>
    <row r="377" spans="2:16" x14ac:dyDescent="0.25">
      <c r="B377" s="181">
        <v>0.2590277777777778</v>
      </c>
      <c r="C377" s="61">
        <v>80</v>
      </c>
      <c r="D377" s="349">
        <v>80</v>
      </c>
      <c r="E377" s="349"/>
      <c r="F377" s="63"/>
      <c r="G377" s="356">
        <f t="shared" si="45"/>
        <v>80</v>
      </c>
      <c r="H377" s="350">
        <f t="shared" si="46"/>
        <v>80</v>
      </c>
      <c r="I377" s="235">
        <f t="shared" si="47"/>
        <v>1.3333333333333333</v>
      </c>
      <c r="J377" s="193">
        <f t="shared" si="48"/>
        <v>1.3333333333333333</v>
      </c>
      <c r="K377" s="489">
        <f>'Gasto Energético'!GN377</f>
        <v>0</v>
      </c>
      <c r="L377" s="495">
        <f t="shared" si="49"/>
        <v>160</v>
      </c>
      <c r="M377" s="356">
        <f t="shared" si="50"/>
        <v>160</v>
      </c>
      <c r="N377" s="359">
        <f t="shared" si="51"/>
        <v>2.6666666666666665</v>
      </c>
      <c r="O377">
        <f t="shared" si="52"/>
        <v>504</v>
      </c>
      <c r="P377" s="239">
        <f t="shared" si="53"/>
        <v>299.7362942401092</v>
      </c>
    </row>
    <row r="378" spans="2:16" x14ac:dyDescent="0.25">
      <c r="B378" s="181">
        <v>0.25972222222222224</v>
      </c>
      <c r="C378" s="61">
        <v>80</v>
      </c>
      <c r="D378" s="349">
        <v>80</v>
      </c>
      <c r="E378" s="349"/>
      <c r="F378" s="63"/>
      <c r="G378" s="356">
        <f t="shared" si="45"/>
        <v>80</v>
      </c>
      <c r="H378" s="350">
        <f t="shared" si="46"/>
        <v>80</v>
      </c>
      <c r="I378" s="235">
        <f t="shared" si="47"/>
        <v>1.3333333333333333</v>
      </c>
      <c r="J378" s="193">
        <f t="shared" si="48"/>
        <v>1.3333333333333333</v>
      </c>
      <c r="K378" s="489">
        <f>'Gasto Energético'!GN378</f>
        <v>0</v>
      </c>
      <c r="L378" s="495">
        <f t="shared" si="49"/>
        <v>160</v>
      </c>
      <c r="M378" s="356">
        <f t="shared" si="50"/>
        <v>160</v>
      </c>
      <c r="N378" s="359">
        <f t="shared" si="51"/>
        <v>2.6666666666666665</v>
      </c>
      <c r="O378">
        <f t="shared" si="52"/>
        <v>504</v>
      </c>
      <c r="P378" s="239">
        <f t="shared" si="53"/>
        <v>299.7362942401092</v>
      </c>
    </row>
    <row r="379" spans="2:16" x14ac:dyDescent="0.25">
      <c r="B379" s="181">
        <v>0.26041666666666669</v>
      </c>
      <c r="C379" s="61">
        <v>80</v>
      </c>
      <c r="D379" s="349">
        <v>80</v>
      </c>
      <c r="E379" s="349"/>
      <c r="F379" s="63"/>
      <c r="G379" s="356">
        <f t="shared" si="45"/>
        <v>80</v>
      </c>
      <c r="H379" s="350">
        <f t="shared" si="46"/>
        <v>80</v>
      </c>
      <c r="I379" s="235">
        <f t="shared" si="47"/>
        <v>1.3333333333333333</v>
      </c>
      <c r="J379" s="193">
        <f t="shared" si="48"/>
        <v>1.3333333333333333</v>
      </c>
      <c r="K379" s="489">
        <f>'Gasto Energético'!GN379</f>
        <v>0</v>
      </c>
      <c r="L379" s="495">
        <f t="shared" si="49"/>
        <v>160</v>
      </c>
      <c r="M379" s="356">
        <f t="shared" si="50"/>
        <v>160</v>
      </c>
      <c r="N379" s="359">
        <f t="shared" si="51"/>
        <v>2.6666666666666665</v>
      </c>
      <c r="O379">
        <f t="shared" si="52"/>
        <v>504</v>
      </c>
      <c r="P379" s="239">
        <f t="shared" si="53"/>
        <v>299.7362942401092</v>
      </c>
    </row>
    <row r="380" spans="2:16" x14ac:dyDescent="0.25">
      <c r="B380" s="181">
        <v>0.26111111111111113</v>
      </c>
      <c r="C380" s="61">
        <v>80</v>
      </c>
      <c r="D380" s="349">
        <v>80</v>
      </c>
      <c r="E380" s="349"/>
      <c r="F380" s="63"/>
      <c r="G380" s="356">
        <f t="shared" si="45"/>
        <v>80</v>
      </c>
      <c r="H380" s="350">
        <f t="shared" si="46"/>
        <v>80</v>
      </c>
      <c r="I380" s="235">
        <f t="shared" si="47"/>
        <v>1.3333333333333333</v>
      </c>
      <c r="J380" s="193">
        <f t="shared" si="48"/>
        <v>1.3333333333333333</v>
      </c>
      <c r="K380" s="489">
        <f>'Gasto Energético'!GN380</f>
        <v>0</v>
      </c>
      <c r="L380" s="495">
        <f t="shared" si="49"/>
        <v>160</v>
      </c>
      <c r="M380" s="356">
        <f t="shared" si="50"/>
        <v>160</v>
      </c>
      <c r="N380" s="359">
        <f t="shared" si="51"/>
        <v>2.6666666666666665</v>
      </c>
      <c r="O380">
        <f t="shared" si="52"/>
        <v>504</v>
      </c>
      <c r="P380" s="239">
        <f t="shared" si="53"/>
        <v>299.7362942401092</v>
      </c>
    </row>
    <row r="381" spans="2:16" x14ac:dyDescent="0.25">
      <c r="B381" s="181">
        <v>0.26180555555555557</v>
      </c>
      <c r="C381" s="61">
        <v>80</v>
      </c>
      <c r="D381" s="349">
        <v>80</v>
      </c>
      <c r="E381" s="349"/>
      <c r="F381" s="63"/>
      <c r="G381" s="356">
        <f t="shared" si="45"/>
        <v>80</v>
      </c>
      <c r="H381" s="350">
        <f t="shared" si="46"/>
        <v>80</v>
      </c>
      <c r="I381" s="235">
        <f t="shared" si="47"/>
        <v>1.3333333333333333</v>
      </c>
      <c r="J381" s="193">
        <f t="shared" si="48"/>
        <v>1.3333333333333333</v>
      </c>
      <c r="K381" s="489">
        <f>'Gasto Energético'!GN381</f>
        <v>0</v>
      </c>
      <c r="L381" s="495">
        <f t="shared" si="49"/>
        <v>160</v>
      </c>
      <c r="M381" s="356">
        <f t="shared" si="50"/>
        <v>160</v>
      </c>
      <c r="N381" s="359">
        <f t="shared" si="51"/>
        <v>2.6666666666666665</v>
      </c>
      <c r="O381">
        <f t="shared" si="52"/>
        <v>504</v>
      </c>
      <c r="P381" s="239">
        <f t="shared" si="53"/>
        <v>299.7362942401092</v>
      </c>
    </row>
    <row r="382" spans="2:16" x14ac:dyDescent="0.25">
      <c r="B382" s="181">
        <v>0.26250000000000001</v>
      </c>
      <c r="C382" s="61">
        <v>80</v>
      </c>
      <c r="D382" s="349">
        <v>80</v>
      </c>
      <c r="E382" s="349"/>
      <c r="F382" s="63"/>
      <c r="G382" s="356">
        <f t="shared" si="45"/>
        <v>80</v>
      </c>
      <c r="H382" s="350">
        <f t="shared" si="46"/>
        <v>80</v>
      </c>
      <c r="I382" s="235">
        <f t="shared" si="47"/>
        <v>1.3333333333333333</v>
      </c>
      <c r="J382" s="193">
        <f t="shared" si="48"/>
        <v>1.3333333333333333</v>
      </c>
      <c r="K382" s="489">
        <f>'Gasto Energético'!GN382</f>
        <v>0</v>
      </c>
      <c r="L382" s="495">
        <f t="shared" si="49"/>
        <v>160</v>
      </c>
      <c r="M382" s="356">
        <f t="shared" si="50"/>
        <v>160</v>
      </c>
      <c r="N382" s="359">
        <f t="shared" si="51"/>
        <v>2.6666666666666665</v>
      </c>
      <c r="O382">
        <f t="shared" si="52"/>
        <v>504</v>
      </c>
      <c r="P382" s="239">
        <f t="shared" si="53"/>
        <v>299.7362942401092</v>
      </c>
    </row>
    <row r="383" spans="2:16" x14ac:dyDescent="0.25">
      <c r="B383" s="181">
        <v>0.26319444444444445</v>
      </c>
      <c r="C383" s="61">
        <v>80</v>
      </c>
      <c r="D383" s="349">
        <v>80</v>
      </c>
      <c r="E383" s="349"/>
      <c r="F383" s="63"/>
      <c r="G383" s="356">
        <f t="shared" si="45"/>
        <v>80</v>
      </c>
      <c r="H383" s="350">
        <f t="shared" si="46"/>
        <v>80</v>
      </c>
      <c r="I383" s="235">
        <f t="shared" si="47"/>
        <v>1.3333333333333333</v>
      </c>
      <c r="J383" s="193">
        <f t="shared" si="48"/>
        <v>1.3333333333333333</v>
      </c>
      <c r="K383" s="489">
        <f>'Gasto Energético'!GN383</f>
        <v>0</v>
      </c>
      <c r="L383" s="495">
        <f t="shared" si="49"/>
        <v>160</v>
      </c>
      <c r="M383" s="356">
        <f t="shared" si="50"/>
        <v>160</v>
      </c>
      <c r="N383" s="359">
        <f t="shared" si="51"/>
        <v>2.6666666666666665</v>
      </c>
      <c r="O383">
        <f t="shared" si="52"/>
        <v>504</v>
      </c>
      <c r="P383" s="239">
        <f t="shared" si="53"/>
        <v>299.7362942401092</v>
      </c>
    </row>
    <row r="384" spans="2:16" x14ac:dyDescent="0.25">
      <c r="B384" s="181">
        <v>0.2638888888888889</v>
      </c>
      <c r="C384" s="61">
        <v>80</v>
      </c>
      <c r="D384" s="349">
        <v>80</v>
      </c>
      <c r="E384" s="349"/>
      <c r="F384" s="63"/>
      <c r="G384" s="356">
        <f t="shared" si="45"/>
        <v>80</v>
      </c>
      <c r="H384" s="350">
        <f t="shared" si="46"/>
        <v>80</v>
      </c>
      <c r="I384" s="235">
        <f t="shared" si="47"/>
        <v>1.3333333333333333</v>
      </c>
      <c r="J384" s="193">
        <f t="shared" si="48"/>
        <v>1.3333333333333333</v>
      </c>
      <c r="K384" s="489">
        <f>'Gasto Energético'!GN384</f>
        <v>0</v>
      </c>
      <c r="L384" s="495">
        <f t="shared" si="49"/>
        <v>160</v>
      </c>
      <c r="M384" s="356">
        <f t="shared" si="50"/>
        <v>160</v>
      </c>
      <c r="N384" s="359">
        <f t="shared" si="51"/>
        <v>2.6666666666666665</v>
      </c>
      <c r="O384">
        <f t="shared" si="52"/>
        <v>504</v>
      </c>
      <c r="P384" s="239">
        <f t="shared" si="53"/>
        <v>299.7362942401092</v>
      </c>
    </row>
    <row r="385" spans="2:16" x14ac:dyDescent="0.25">
      <c r="B385" s="181">
        <v>0.26458333333333334</v>
      </c>
      <c r="C385" s="61">
        <v>80</v>
      </c>
      <c r="D385" s="349">
        <v>80</v>
      </c>
      <c r="E385" s="349"/>
      <c r="F385" s="63"/>
      <c r="G385" s="356">
        <f t="shared" si="45"/>
        <v>80</v>
      </c>
      <c r="H385" s="350">
        <f t="shared" si="46"/>
        <v>80</v>
      </c>
      <c r="I385" s="235">
        <f t="shared" si="47"/>
        <v>1.3333333333333333</v>
      </c>
      <c r="J385" s="193">
        <f t="shared" si="48"/>
        <v>1.3333333333333333</v>
      </c>
      <c r="K385" s="489">
        <f>'Gasto Energético'!GN385</f>
        <v>0</v>
      </c>
      <c r="L385" s="495">
        <f t="shared" si="49"/>
        <v>160</v>
      </c>
      <c r="M385" s="356">
        <f t="shared" si="50"/>
        <v>160</v>
      </c>
      <c r="N385" s="359">
        <f t="shared" si="51"/>
        <v>2.6666666666666665</v>
      </c>
      <c r="O385">
        <f t="shared" si="52"/>
        <v>504</v>
      </c>
      <c r="P385" s="239">
        <f t="shared" si="53"/>
        <v>299.7362942401092</v>
      </c>
    </row>
    <row r="386" spans="2:16" x14ac:dyDescent="0.25">
      <c r="B386" s="181">
        <v>0.26527777777777778</v>
      </c>
      <c r="C386" s="61">
        <v>80</v>
      </c>
      <c r="D386" s="349">
        <v>80</v>
      </c>
      <c r="E386" s="349"/>
      <c r="F386" s="63"/>
      <c r="G386" s="356">
        <f t="shared" si="45"/>
        <v>80</v>
      </c>
      <c r="H386" s="350">
        <f t="shared" si="46"/>
        <v>80</v>
      </c>
      <c r="I386" s="235">
        <f t="shared" si="47"/>
        <v>1.3333333333333333</v>
      </c>
      <c r="J386" s="193">
        <f t="shared" si="48"/>
        <v>1.3333333333333333</v>
      </c>
      <c r="K386" s="489">
        <f>'Gasto Energético'!GN386</f>
        <v>0</v>
      </c>
      <c r="L386" s="495">
        <f t="shared" si="49"/>
        <v>160</v>
      </c>
      <c r="M386" s="356">
        <f t="shared" si="50"/>
        <v>160</v>
      </c>
      <c r="N386" s="359">
        <f t="shared" si="51"/>
        <v>2.6666666666666665</v>
      </c>
      <c r="O386">
        <f t="shared" si="52"/>
        <v>504</v>
      </c>
      <c r="P386" s="239">
        <f t="shared" si="53"/>
        <v>299.7362942401092</v>
      </c>
    </row>
    <row r="387" spans="2:16" x14ac:dyDescent="0.25">
      <c r="B387" s="181">
        <v>0.26597222222222222</v>
      </c>
      <c r="C387" s="61">
        <v>80</v>
      </c>
      <c r="D387" s="349">
        <v>80</v>
      </c>
      <c r="E387" s="349"/>
      <c r="F387" s="63"/>
      <c r="G387" s="356">
        <f t="shared" si="45"/>
        <v>80</v>
      </c>
      <c r="H387" s="350">
        <f t="shared" si="46"/>
        <v>80</v>
      </c>
      <c r="I387" s="235">
        <f t="shared" si="47"/>
        <v>1.3333333333333333</v>
      </c>
      <c r="J387" s="193">
        <f t="shared" si="48"/>
        <v>1.3333333333333333</v>
      </c>
      <c r="K387" s="489">
        <f>'Gasto Energético'!GN387</f>
        <v>0</v>
      </c>
      <c r="L387" s="495">
        <f t="shared" si="49"/>
        <v>160</v>
      </c>
      <c r="M387" s="356">
        <f t="shared" si="50"/>
        <v>160</v>
      </c>
      <c r="N387" s="359">
        <f t="shared" si="51"/>
        <v>2.6666666666666665</v>
      </c>
      <c r="O387">
        <f t="shared" si="52"/>
        <v>504</v>
      </c>
      <c r="P387" s="239">
        <f t="shared" si="53"/>
        <v>299.7362942401092</v>
      </c>
    </row>
    <row r="388" spans="2:16" x14ac:dyDescent="0.25">
      <c r="B388" s="181">
        <v>0.26666666666666666</v>
      </c>
      <c r="C388" s="61">
        <v>80</v>
      </c>
      <c r="D388" s="349">
        <v>80</v>
      </c>
      <c r="E388" s="349"/>
      <c r="F388" s="63"/>
      <c r="G388" s="356">
        <f t="shared" si="45"/>
        <v>80</v>
      </c>
      <c r="H388" s="350">
        <f t="shared" si="46"/>
        <v>80</v>
      </c>
      <c r="I388" s="235">
        <f t="shared" si="47"/>
        <v>1.3333333333333333</v>
      </c>
      <c r="J388" s="193">
        <f t="shared" si="48"/>
        <v>1.3333333333333333</v>
      </c>
      <c r="K388" s="489">
        <f>'Gasto Energético'!GN388</f>
        <v>0</v>
      </c>
      <c r="L388" s="495">
        <f t="shared" si="49"/>
        <v>160</v>
      </c>
      <c r="M388" s="356">
        <f t="shared" si="50"/>
        <v>160</v>
      </c>
      <c r="N388" s="359">
        <f t="shared" si="51"/>
        <v>2.6666666666666665</v>
      </c>
      <c r="O388">
        <f t="shared" si="52"/>
        <v>504</v>
      </c>
      <c r="P388" s="239">
        <f t="shared" si="53"/>
        <v>299.7362942401092</v>
      </c>
    </row>
    <row r="389" spans="2:16" x14ac:dyDescent="0.25">
      <c r="B389" s="181">
        <v>0.2673611111111111</v>
      </c>
      <c r="C389" s="61">
        <v>80</v>
      </c>
      <c r="D389" s="349">
        <v>80</v>
      </c>
      <c r="E389" s="349"/>
      <c r="F389" s="63"/>
      <c r="G389" s="356">
        <f t="shared" ref="G389:G452" si="54">IF(SUM(C389,E389)=0,0,SUM(C389,E389))</f>
        <v>80</v>
      </c>
      <c r="H389" s="350">
        <f t="shared" ref="H389:H452" si="55">IF(SUM(D389,F389)=0,0,SUM(D389,F389))</f>
        <v>80</v>
      </c>
      <c r="I389" s="235">
        <f t="shared" ref="I389:I452" si="56">IF(G389="","",G389*(1/60))</f>
        <v>1.3333333333333333</v>
      </c>
      <c r="J389" s="193">
        <f t="shared" ref="J389:J452" si="57">IF(H389="","",H389*(1/60))</f>
        <v>1.3333333333333333</v>
      </c>
      <c r="K389" s="489">
        <f>'Gasto Energético'!GN389</f>
        <v>0</v>
      </c>
      <c r="L389" s="495">
        <f t="shared" ref="L389:L452" si="58">SUM(G389:H389)</f>
        <v>160</v>
      </c>
      <c r="M389" s="356">
        <f t="shared" ref="M389:M452" si="59">K389+L389</f>
        <v>160</v>
      </c>
      <c r="N389" s="359">
        <f t="shared" ref="N389:N452" si="60">M389/60</f>
        <v>2.6666666666666665</v>
      </c>
      <c r="O389">
        <f t="shared" ref="O389:O452" si="61">1.05*MAX($M$4:$M$1444)</f>
        <v>504</v>
      </c>
      <c r="P389" s="239">
        <f t="shared" ref="P389:P452" si="62">SUM($N$4:$N$1444)/(COUNT($N$4:$N$1444)/60)</f>
        <v>299.7362942401092</v>
      </c>
    </row>
    <row r="390" spans="2:16" x14ac:dyDescent="0.25">
      <c r="B390" s="181">
        <v>0.26805555555555555</v>
      </c>
      <c r="C390" s="61">
        <v>80</v>
      </c>
      <c r="D390" s="349">
        <v>80</v>
      </c>
      <c r="E390" s="349"/>
      <c r="F390" s="63"/>
      <c r="G390" s="356">
        <f t="shared" si="54"/>
        <v>80</v>
      </c>
      <c r="H390" s="350">
        <f t="shared" si="55"/>
        <v>80</v>
      </c>
      <c r="I390" s="235">
        <f t="shared" si="56"/>
        <v>1.3333333333333333</v>
      </c>
      <c r="J390" s="193">
        <f t="shared" si="57"/>
        <v>1.3333333333333333</v>
      </c>
      <c r="K390" s="489">
        <f>'Gasto Energético'!GN390</f>
        <v>0</v>
      </c>
      <c r="L390" s="495">
        <f t="shared" si="58"/>
        <v>160</v>
      </c>
      <c r="M390" s="356">
        <f t="shared" si="59"/>
        <v>160</v>
      </c>
      <c r="N390" s="359">
        <f t="shared" si="60"/>
        <v>2.6666666666666665</v>
      </c>
      <c r="O390">
        <f t="shared" si="61"/>
        <v>504</v>
      </c>
      <c r="P390" s="239">
        <f t="shared" si="62"/>
        <v>299.7362942401092</v>
      </c>
    </row>
    <row r="391" spans="2:16" x14ac:dyDescent="0.25">
      <c r="B391" s="181">
        <v>0.26874999999999999</v>
      </c>
      <c r="C391" s="61">
        <v>80</v>
      </c>
      <c r="D391" s="349">
        <v>80</v>
      </c>
      <c r="E391" s="349"/>
      <c r="F391" s="63"/>
      <c r="G391" s="356">
        <f t="shared" si="54"/>
        <v>80</v>
      </c>
      <c r="H391" s="350">
        <f t="shared" si="55"/>
        <v>80</v>
      </c>
      <c r="I391" s="235">
        <f t="shared" si="56"/>
        <v>1.3333333333333333</v>
      </c>
      <c r="J391" s="193">
        <f t="shared" si="57"/>
        <v>1.3333333333333333</v>
      </c>
      <c r="K391" s="489">
        <f>'Gasto Energético'!GN391</f>
        <v>0</v>
      </c>
      <c r="L391" s="495">
        <f t="shared" si="58"/>
        <v>160</v>
      </c>
      <c r="M391" s="356">
        <f t="shared" si="59"/>
        <v>160</v>
      </c>
      <c r="N391" s="359">
        <f t="shared" si="60"/>
        <v>2.6666666666666665</v>
      </c>
      <c r="O391">
        <f t="shared" si="61"/>
        <v>504</v>
      </c>
      <c r="P391" s="239">
        <f t="shared" si="62"/>
        <v>299.7362942401092</v>
      </c>
    </row>
    <row r="392" spans="2:16" x14ac:dyDescent="0.25">
      <c r="B392" s="181">
        <v>0.26944444444444443</v>
      </c>
      <c r="C392" s="61">
        <v>80</v>
      </c>
      <c r="D392" s="349">
        <v>80</v>
      </c>
      <c r="E392" s="349"/>
      <c r="F392" s="63"/>
      <c r="G392" s="356">
        <f t="shared" si="54"/>
        <v>80</v>
      </c>
      <c r="H392" s="350">
        <f t="shared" si="55"/>
        <v>80</v>
      </c>
      <c r="I392" s="235">
        <f t="shared" si="56"/>
        <v>1.3333333333333333</v>
      </c>
      <c r="J392" s="193">
        <f t="shared" si="57"/>
        <v>1.3333333333333333</v>
      </c>
      <c r="K392" s="489">
        <f>'Gasto Energético'!GN392</f>
        <v>0</v>
      </c>
      <c r="L392" s="495">
        <f t="shared" si="58"/>
        <v>160</v>
      </c>
      <c r="M392" s="356">
        <f t="shared" si="59"/>
        <v>160</v>
      </c>
      <c r="N392" s="359">
        <f t="shared" si="60"/>
        <v>2.6666666666666665</v>
      </c>
      <c r="O392">
        <f t="shared" si="61"/>
        <v>504</v>
      </c>
      <c r="P392" s="239">
        <f t="shared" si="62"/>
        <v>299.7362942401092</v>
      </c>
    </row>
    <row r="393" spans="2:16" x14ac:dyDescent="0.25">
      <c r="B393" s="181">
        <v>0.27013888888888887</v>
      </c>
      <c r="C393" s="61">
        <v>80</v>
      </c>
      <c r="D393" s="349">
        <v>80</v>
      </c>
      <c r="E393" s="349"/>
      <c r="F393" s="63"/>
      <c r="G393" s="356">
        <f t="shared" si="54"/>
        <v>80</v>
      </c>
      <c r="H393" s="350">
        <f t="shared" si="55"/>
        <v>80</v>
      </c>
      <c r="I393" s="235">
        <f t="shared" si="56"/>
        <v>1.3333333333333333</v>
      </c>
      <c r="J393" s="193">
        <f t="shared" si="57"/>
        <v>1.3333333333333333</v>
      </c>
      <c r="K393" s="489">
        <f>'Gasto Energético'!GN393</f>
        <v>0</v>
      </c>
      <c r="L393" s="495">
        <f t="shared" si="58"/>
        <v>160</v>
      </c>
      <c r="M393" s="356">
        <f t="shared" si="59"/>
        <v>160</v>
      </c>
      <c r="N393" s="359">
        <f t="shared" si="60"/>
        <v>2.6666666666666665</v>
      </c>
      <c r="O393">
        <f t="shared" si="61"/>
        <v>504</v>
      </c>
      <c r="P393" s="239">
        <f t="shared" si="62"/>
        <v>299.7362942401092</v>
      </c>
    </row>
    <row r="394" spans="2:16" x14ac:dyDescent="0.25">
      <c r="B394" s="181">
        <v>0.27083333333333331</v>
      </c>
      <c r="C394" s="61">
        <v>80</v>
      </c>
      <c r="D394" s="349">
        <v>80</v>
      </c>
      <c r="E394" s="349"/>
      <c r="F394" s="63"/>
      <c r="G394" s="356">
        <f t="shared" si="54"/>
        <v>80</v>
      </c>
      <c r="H394" s="350">
        <f t="shared" si="55"/>
        <v>80</v>
      </c>
      <c r="I394" s="235">
        <f t="shared" si="56"/>
        <v>1.3333333333333333</v>
      </c>
      <c r="J394" s="193">
        <f t="shared" si="57"/>
        <v>1.3333333333333333</v>
      </c>
      <c r="K394" s="489">
        <f>'Gasto Energético'!GN394</f>
        <v>0</v>
      </c>
      <c r="L394" s="495">
        <f t="shared" si="58"/>
        <v>160</v>
      </c>
      <c r="M394" s="356">
        <f t="shared" si="59"/>
        <v>160</v>
      </c>
      <c r="N394" s="359">
        <f t="shared" si="60"/>
        <v>2.6666666666666665</v>
      </c>
      <c r="O394">
        <f t="shared" si="61"/>
        <v>504</v>
      </c>
      <c r="P394" s="239">
        <f t="shared" si="62"/>
        <v>299.7362942401092</v>
      </c>
    </row>
    <row r="395" spans="2:16" x14ac:dyDescent="0.25">
      <c r="B395" s="181">
        <v>0.27152777777777776</v>
      </c>
      <c r="C395" s="61">
        <v>80</v>
      </c>
      <c r="D395" s="349">
        <v>80</v>
      </c>
      <c r="E395" s="349"/>
      <c r="F395" s="63"/>
      <c r="G395" s="356">
        <f t="shared" si="54"/>
        <v>80</v>
      </c>
      <c r="H395" s="350">
        <f t="shared" si="55"/>
        <v>80</v>
      </c>
      <c r="I395" s="235">
        <f t="shared" si="56"/>
        <v>1.3333333333333333</v>
      </c>
      <c r="J395" s="193">
        <f t="shared" si="57"/>
        <v>1.3333333333333333</v>
      </c>
      <c r="K395" s="489">
        <f>'Gasto Energético'!GN395</f>
        <v>0</v>
      </c>
      <c r="L395" s="495">
        <f t="shared" si="58"/>
        <v>160</v>
      </c>
      <c r="M395" s="356">
        <f t="shared" si="59"/>
        <v>160</v>
      </c>
      <c r="N395" s="359">
        <f t="shared" si="60"/>
        <v>2.6666666666666665</v>
      </c>
      <c r="O395">
        <f t="shared" si="61"/>
        <v>504</v>
      </c>
      <c r="P395" s="239">
        <f t="shared" si="62"/>
        <v>299.7362942401092</v>
      </c>
    </row>
    <row r="396" spans="2:16" x14ac:dyDescent="0.25">
      <c r="B396" s="181">
        <v>0.2722222222222222</v>
      </c>
      <c r="C396" s="61">
        <v>80</v>
      </c>
      <c r="D396" s="349">
        <v>80</v>
      </c>
      <c r="E396" s="349"/>
      <c r="F396" s="63"/>
      <c r="G396" s="356">
        <f t="shared" si="54"/>
        <v>80</v>
      </c>
      <c r="H396" s="350">
        <f t="shared" si="55"/>
        <v>80</v>
      </c>
      <c r="I396" s="235">
        <f t="shared" si="56"/>
        <v>1.3333333333333333</v>
      </c>
      <c r="J396" s="193">
        <f t="shared" si="57"/>
        <v>1.3333333333333333</v>
      </c>
      <c r="K396" s="489">
        <f>'Gasto Energético'!GN396</f>
        <v>0</v>
      </c>
      <c r="L396" s="495">
        <f t="shared" si="58"/>
        <v>160</v>
      </c>
      <c r="M396" s="356">
        <f t="shared" si="59"/>
        <v>160</v>
      </c>
      <c r="N396" s="359">
        <f t="shared" si="60"/>
        <v>2.6666666666666665</v>
      </c>
      <c r="O396">
        <f t="shared" si="61"/>
        <v>504</v>
      </c>
      <c r="P396" s="239">
        <f t="shared" si="62"/>
        <v>299.7362942401092</v>
      </c>
    </row>
    <row r="397" spans="2:16" x14ac:dyDescent="0.25">
      <c r="B397" s="181">
        <v>0.27291666666666664</v>
      </c>
      <c r="C397" s="61">
        <v>80</v>
      </c>
      <c r="D397" s="349">
        <v>80</v>
      </c>
      <c r="E397" s="349"/>
      <c r="F397" s="63"/>
      <c r="G397" s="356">
        <f t="shared" si="54"/>
        <v>80</v>
      </c>
      <c r="H397" s="350">
        <f t="shared" si="55"/>
        <v>80</v>
      </c>
      <c r="I397" s="235">
        <f t="shared" si="56"/>
        <v>1.3333333333333333</v>
      </c>
      <c r="J397" s="193">
        <f t="shared" si="57"/>
        <v>1.3333333333333333</v>
      </c>
      <c r="K397" s="489">
        <f>'Gasto Energético'!GN397</f>
        <v>0</v>
      </c>
      <c r="L397" s="495">
        <f t="shared" si="58"/>
        <v>160</v>
      </c>
      <c r="M397" s="356">
        <f t="shared" si="59"/>
        <v>160</v>
      </c>
      <c r="N397" s="359">
        <f t="shared" si="60"/>
        <v>2.6666666666666665</v>
      </c>
      <c r="O397">
        <f t="shared" si="61"/>
        <v>504</v>
      </c>
      <c r="P397" s="239">
        <f t="shared" si="62"/>
        <v>299.7362942401092</v>
      </c>
    </row>
    <row r="398" spans="2:16" x14ac:dyDescent="0.25">
      <c r="B398" s="181">
        <v>0.27361111111111108</v>
      </c>
      <c r="C398" s="61">
        <v>80</v>
      </c>
      <c r="D398" s="349">
        <v>80</v>
      </c>
      <c r="E398" s="349"/>
      <c r="F398" s="63"/>
      <c r="G398" s="356">
        <f t="shared" si="54"/>
        <v>80</v>
      </c>
      <c r="H398" s="350">
        <f t="shared" si="55"/>
        <v>80</v>
      </c>
      <c r="I398" s="235">
        <f t="shared" si="56"/>
        <v>1.3333333333333333</v>
      </c>
      <c r="J398" s="193">
        <f t="shared" si="57"/>
        <v>1.3333333333333333</v>
      </c>
      <c r="K398" s="489">
        <f>'Gasto Energético'!GN398</f>
        <v>0</v>
      </c>
      <c r="L398" s="495">
        <f t="shared" si="58"/>
        <v>160</v>
      </c>
      <c r="M398" s="356">
        <f t="shared" si="59"/>
        <v>160</v>
      </c>
      <c r="N398" s="359">
        <f t="shared" si="60"/>
        <v>2.6666666666666665</v>
      </c>
      <c r="O398">
        <f t="shared" si="61"/>
        <v>504</v>
      </c>
      <c r="P398" s="239">
        <f t="shared" si="62"/>
        <v>299.7362942401092</v>
      </c>
    </row>
    <row r="399" spans="2:16" x14ac:dyDescent="0.25">
      <c r="B399" s="181">
        <v>0.27430555555555552</v>
      </c>
      <c r="C399" s="61">
        <v>80</v>
      </c>
      <c r="D399" s="349">
        <v>80</v>
      </c>
      <c r="E399" s="349"/>
      <c r="F399" s="63"/>
      <c r="G399" s="356">
        <f t="shared" si="54"/>
        <v>80</v>
      </c>
      <c r="H399" s="350">
        <f t="shared" si="55"/>
        <v>80</v>
      </c>
      <c r="I399" s="235">
        <f t="shared" si="56"/>
        <v>1.3333333333333333</v>
      </c>
      <c r="J399" s="193">
        <f t="shared" si="57"/>
        <v>1.3333333333333333</v>
      </c>
      <c r="K399" s="489">
        <f>'Gasto Energético'!GN399</f>
        <v>0</v>
      </c>
      <c r="L399" s="495">
        <f t="shared" si="58"/>
        <v>160</v>
      </c>
      <c r="M399" s="356">
        <f t="shared" si="59"/>
        <v>160</v>
      </c>
      <c r="N399" s="359">
        <f t="shared" si="60"/>
        <v>2.6666666666666665</v>
      </c>
      <c r="O399">
        <f t="shared" si="61"/>
        <v>504</v>
      </c>
      <c r="P399" s="239">
        <f t="shared" si="62"/>
        <v>299.7362942401092</v>
      </c>
    </row>
    <row r="400" spans="2:16" x14ac:dyDescent="0.25">
      <c r="B400" s="181">
        <v>0.27499999999999997</v>
      </c>
      <c r="C400" s="61">
        <v>80</v>
      </c>
      <c r="D400" s="349">
        <v>80</v>
      </c>
      <c r="E400" s="349"/>
      <c r="F400" s="63"/>
      <c r="G400" s="356">
        <f t="shared" si="54"/>
        <v>80</v>
      </c>
      <c r="H400" s="350">
        <f t="shared" si="55"/>
        <v>80</v>
      </c>
      <c r="I400" s="235">
        <f t="shared" si="56"/>
        <v>1.3333333333333333</v>
      </c>
      <c r="J400" s="193">
        <f t="shared" si="57"/>
        <v>1.3333333333333333</v>
      </c>
      <c r="K400" s="489">
        <f>'Gasto Energético'!GN400</f>
        <v>0</v>
      </c>
      <c r="L400" s="495">
        <f t="shared" si="58"/>
        <v>160</v>
      </c>
      <c r="M400" s="356">
        <f t="shared" si="59"/>
        <v>160</v>
      </c>
      <c r="N400" s="359">
        <f t="shared" si="60"/>
        <v>2.6666666666666665</v>
      </c>
      <c r="O400">
        <f t="shared" si="61"/>
        <v>504</v>
      </c>
      <c r="P400" s="239">
        <f t="shared" si="62"/>
        <v>299.7362942401092</v>
      </c>
    </row>
    <row r="401" spans="2:16" x14ac:dyDescent="0.25">
      <c r="B401" s="181">
        <v>0.27569444444444446</v>
      </c>
      <c r="C401" s="61">
        <v>80</v>
      </c>
      <c r="D401" s="349">
        <v>80</v>
      </c>
      <c r="E401" s="349"/>
      <c r="F401" s="63"/>
      <c r="G401" s="356">
        <f t="shared" si="54"/>
        <v>80</v>
      </c>
      <c r="H401" s="350">
        <f t="shared" si="55"/>
        <v>80</v>
      </c>
      <c r="I401" s="235">
        <f t="shared" si="56"/>
        <v>1.3333333333333333</v>
      </c>
      <c r="J401" s="193">
        <f t="shared" si="57"/>
        <v>1.3333333333333333</v>
      </c>
      <c r="K401" s="489">
        <f>'Gasto Energético'!GN401</f>
        <v>0</v>
      </c>
      <c r="L401" s="495">
        <f t="shared" si="58"/>
        <v>160</v>
      </c>
      <c r="M401" s="356">
        <f t="shared" si="59"/>
        <v>160</v>
      </c>
      <c r="N401" s="359">
        <f t="shared" si="60"/>
        <v>2.6666666666666665</v>
      </c>
      <c r="O401">
        <f t="shared" si="61"/>
        <v>504</v>
      </c>
      <c r="P401" s="239">
        <f t="shared" si="62"/>
        <v>299.7362942401092</v>
      </c>
    </row>
    <row r="402" spans="2:16" x14ac:dyDescent="0.25">
      <c r="B402" s="181">
        <v>0.27638888888888885</v>
      </c>
      <c r="C402" s="61">
        <v>80</v>
      </c>
      <c r="D402" s="349">
        <v>80</v>
      </c>
      <c r="E402" s="349"/>
      <c r="F402" s="63"/>
      <c r="G402" s="356">
        <f t="shared" si="54"/>
        <v>80</v>
      </c>
      <c r="H402" s="350">
        <f t="shared" si="55"/>
        <v>80</v>
      </c>
      <c r="I402" s="235">
        <f t="shared" si="56"/>
        <v>1.3333333333333333</v>
      </c>
      <c r="J402" s="193">
        <f t="shared" si="57"/>
        <v>1.3333333333333333</v>
      </c>
      <c r="K402" s="489">
        <f>'Gasto Energético'!GN402</f>
        <v>0</v>
      </c>
      <c r="L402" s="495">
        <f t="shared" si="58"/>
        <v>160</v>
      </c>
      <c r="M402" s="356">
        <f t="shared" si="59"/>
        <v>160</v>
      </c>
      <c r="N402" s="359">
        <f t="shared" si="60"/>
        <v>2.6666666666666665</v>
      </c>
      <c r="O402">
        <f t="shared" si="61"/>
        <v>504</v>
      </c>
      <c r="P402" s="239">
        <f t="shared" si="62"/>
        <v>299.7362942401092</v>
      </c>
    </row>
    <row r="403" spans="2:16" x14ac:dyDescent="0.25">
      <c r="B403" s="181">
        <v>0.27708333333333335</v>
      </c>
      <c r="C403" s="61">
        <v>80</v>
      </c>
      <c r="D403" s="349">
        <v>80</v>
      </c>
      <c r="E403" s="349"/>
      <c r="F403" s="63"/>
      <c r="G403" s="356">
        <f t="shared" si="54"/>
        <v>80</v>
      </c>
      <c r="H403" s="350">
        <f t="shared" si="55"/>
        <v>80</v>
      </c>
      <c r="I403" s="235">
        <f t="shared" si="56"/>
        <v>1.3333333333333333</v>
      </c>
      <c r="J403" s="193">
        <f t="shared" si="57"/>
        <v>1.3333333333333333</v>
      </c>
      <c r="K403" s="489">
        <f>'Gasto Energético'!GN403</f>
        <v>0</v>
      </c>
      <c r="L403" s="495">
        <f t="shared" si="58"/>
        <v>160</v>
      </c>
      <c r="M403" s="356">
        <f t="shared" si="59"/>
        <v>160</v>
      </c>
      <c r="N403" s="359">
        <f t="shared" si="60"/>
        <v>2.6666666666666665</v>
      </c>
      <c r="O403">
        <f t="shared" si="61"/>
        <v>504</v>
      </c>
      <c r="P403" s="239">
        <f t="shared" si="62"/>
        <v>299.7362942401092</v>
      </c>
    </row>
    <row r="404" spans="2:16" x14ac:dyDescent="0.25">
      <c r="B404" s="181">
        <v>0.27777777777777779</v>
      </c>
      <c r="C404" s="61">
        <v>80</v>
      </c>
      <c r="D404" s="349">
        <v>80</v>
      </c>
      <c r="E404" s="349"/>
      <c r="F404" s="63"/>
      <c r="G404" s="356">
        <f t="shared" si="54"/>
        <v>80</v>
      </c>
      <c r="H404" s="350">
        <f t="shared" si="55"/>
        <v>80</v>
      </c>
      <c r="I404" s="235">
        <f t="shared" si="56"/>
        <v>1.3333333333333333</v>
      </c>
      <c r="J404" s="193">
        <f t="shared" si="57"/>
        <v>1.3333333333333333</v>
      </c>
      <c r="K404" s="489">
        <f>'Gasto Energético'!GN404</f>
        <v>0</v>
      </c>
      <c r="L404" s="495">
        <f t="shared" si="58"/>
        <v>160</v>
      </c>
      <c r="M404" s="356">
        <f t="shared" si="59"/>
        <v>160</v>
      </c>
      <c r="N404" s="359">
        <f t="shared" si="60"/>
        <v>2.6666666666666665</v>
      </c>
      <c r="O404">
        <f t="shared" si="61"/>
        <v>504</v>
      </c>
      <c r="P404" s="239">
        <f t="shared" si="62"/>
        <v>299.7362942401092</v>
      </c>
    </row>
    <row r="405" spans="2:16" x14ac:dyDescent="0.25">
      <c r="B405" s="181">
        <v>0.27847222222222223</v>
      </c>
      <c r="C405" s="61">
        <v>80</v>
      </c>
      <c r="D405" s="349">
        <v>80</v>
      </c>
      <c r="E405" s="349"/>
      <c r="F405" s="63"/>
      <c r="G405" s="356">
        <f t="shared" si="54"/>
        <v>80</v>
      </c>
      <c r="H405" s="350">
        <f t="shared" si="55"/>
        <v>80</v>
      </c>
      <c r="I405" s="235">
        <f t="shared" si="56"/>
        <v>1.3333333333333333</v>
      </c>
      <c r="J405" s="193">
        <f t="shared" si="57"/>
        <v>1.3333333333333333</v>
      </c>
      <c r="K405" s="489">
        <f>'Gasto Energético'!GN405</f>
        <v>0</v>
      </c>
      <c r="L405" s="495">
        <f t="shared" si="58"/>
        <v>160</v>
      </c>
      <c r="M405" s="356">
        <f t="shared" si="59"/>
        <v>160</v>
      </c>
      <c r="N405" s="359">
        <f t="shared" si="60"/>
        <v>2.6666666666666665</v>
      </c>
      <c r="O405">
        <f t="shared" si="61"/>
        <v>504</v>
      </c>
      <c r="P405" s="239">
        <f t="shared" si="62"/>
        <v>299.7362942401092</v>
      </c>
    </row>
    <row r="406" spans="2:16" x14ac:dyDescent="0.25">
      <c r="B406" s="181">
        <v>0.27916666666666667</v>
      </c>
      <c r="C406" s="61">
        <v>80</v>
      </c>
      <c r="D406" s="349">
        <v>80</v>
      </c>
      <c r="E406" s="349"/>
      <c r="F406" s="63"/>
      <c r="G406" s="356">
        <f t="shared" si="54"/>
        <v>80</v>
      </c>
      <c r="H406" s="350">
        <f t="shared" si="55"/>
        <v>80</v>
      </c>
      <c r="I406" s="235">
        <f t="shared" si="56"/>
        <v>1.3333333333333333</v>
      </c>
      <c r="J406" s="193">
        <f t="shared" si="57"/>
        <v>1.3333333333333333</v>
      </c>
      <c r="K406" s="489">
        <f>'Gasto Energético'!GN406</f>
        <v>0</v>
      </c>
      <c r="L406" s="495">
        <f t="shared" si="58"/>
        <v>160</v>
      </c>
      <c r="M406" s="356">
        <f t="shared" si="59"/>
        <v>160</v>
      </c>
      <c r="N406" s="359">
        <f t="shared" si="60"/>
        <v>2.6666666666666665</v>
      </c>
      <c r="O406">
        <f t="shared" si="61"/>
        <v>504</v>
      </c>
      <c r="P406" s="239">
        <f t="shared" si="62"/>
        <v>299.7362942401092</v>
      </c>
    </row>
    <row r="407" spans="2:16" x14ac:dyDescent="0.25">
      <c r="B407" s="181">
        <v>0.27986111111111112</v>
      </c>
      <c r="C407" s="61">
        <v>80</v>
      </c>
      <c r="D407" s="349">
        <v>80</v>
      </c>
      <c r="E407" s="349"/>
      <c r="F407" s="63"/>
      <c r="G407" s="356">
        <f t="shared" si="54"/>
        <v>80</v>
      </c>
      <c r="H407" s="350">
        <f t="shared" si="55"/>
        <v>80</v>
      </c>
      <c r="I407" s="235">
        <f t="shared" si="56"/>
        <v>1.3333333333333333</v>
      </c>
      <c r="J407" s="193">
        <f t="shared" si="57"/>
        <v>1.3333333333333333</v>
      </c>
      <c r="K407" s="489">
        <f>'Gasto Energético'!GN407</f>
        <v>0</v>
      </c>
      <c r="L407" s="495">
        <f t="shared" si="58"/>
        <v>160</v>
      </c>
      <c r="M407" s="356">
        <f t="shared" si="59"/>
        <v>160</v>
      </c>
      <c r="N407" s="359">
        <f t="shared" si="60"/>
        <v>2.6666666666666665</v>
      </c>
      <c r="O407">
        <f t="shared" si="61"/>
        <v>504</v>
      </c>
      <c r="P407" s="239">
        <f t="shared" si="62"/>
        <v>299.7362942401092</v>
      </c>
    </row>
    <row r="408" spans="2:16" x14ac:dyDescent="0.25">
      <c r="B408" s="181">
        <v>0.28055555555555556</v>
      </c>
      <c r="C408" s="61">
        <v>80</v>
      </c>
      <c r="D408" s="349">
        <v>80</v>
      </c>
      <c r="E408" s="349"/>
      <c r="F408" s="63"/>
      <c r="G408" s="356">
        <f t="shared" si="54"/>
        <v>80</v>
      </c>
      <c r="H408" s="350">
        <f t="shared" si="55"/>
        <v>80</v>
      </c>
      <c r="I408" s="235">
        <f t="shared" si="56"/>
        <v>1.3333333333333333</v>
      </c>
      <c r="J408" s="193">
        <f t="shared" si="57"/>
        <v>1.3333333333333333</v>
      </c>
      <c r="K408" s="489">
        <f>'Gasto Energético'!GN408</f>
        <v>0</v>
      </c>
      <c r="L408" s="495">
        <f t="shared" si="58"/>
        <v>160</v>
      </c>
      <c r="M408" s="356">
        <f t="shared" si="59"/>
        <v>160</v>
      </c>
      <c r="N408" s="359">
        <f t="shared" si="60"/>
        <v>2.6666666666666665</v>
      </c>
      <c r="O408">
        <f t="shared" si="61"/>
        <v>504</v>
      </c>
      <c r="P408" s="239">
        <f t="shared" si="62"/>
        <v>299.7362942401092</v>
      </c>
    </row>
    <row r="409" spans="2:16" x14ac:dyDescent="0.25">
      <c r="B409" s="181">
        <v>0.28125</v>
      </c>
      <c r="C409" s="61">
        <v>80</v>
      </c>
      <c r="D409" s="349">
        <v>80</v>
      </c>
      <c r="E409" s="349"/>
      <c r="F409" s="63"/>
      <c r="G409" s="356">
        <f t="shared" si="54"/>
        <v>80</v>
      </c>
      <c r="H409" s="350">
        <f t="shared" si="55"/>
        <v>80</v>
      </c>
      <c r="I409" s="235">
        <f t="shared" si="56"/>
        <v>1.3333333333333333</v>
      </c>
      <c r="J409" s="193">
        <f t="shared" si="57"/>
        <v>1.3333333333333333</v>
      </c>
      <c r="K409" s="489">
        <f>'Gasto Energético'!GN409</f>
        <v>0</v>
      </c>
      <c r="L409" s="495">
        <f t="shared" si="58"/>
        <v>160</v>
      </c>
      <c r="M409" s="356">
        <f t="shared" si="59"/>
        <v>160</v>
      </c>
      <c r="N409" s="359">
        <f t="shared" si="60"/>
        <v>2.6666666666666665</v>
      </c>
      <c r="O409">
        <f t="shared" si="61"/>
        <v>504</v>
      </c>
      <c r="P409" s="239">
        <f t="shared" si="62"/>
        <v>299.7362942401092</v>
      </c>
    </row>
    <row r="410" spans="2:16" x14ac:dyDescent="0.25">
      <c r="B410" s="181">
        <v>0.28194444444444444</v>
      </c>
      <c r="C410" s="61">
        <v>80</v>
      </c>
      <c r="D410" s="349">
        <v>80</v>
      </c>
      <c r="E410" s="349"/>
      <c r="F410" s="63"/>
      <c r="G410" s="356">
        <f t="shared" si="54"/>
        <v>80</v>
      </c>
      <c r="H410" s="350">
        <f t="shared" si="55"/>
        <v>80</v>
      </c>
      <c r="I410" s="235">
        <f t="shared" si="56"/>
        <v>1.3333333333333333</v>
      </c>
      <c r="J410" s="193">
        <f t="shared" si="57"/>
        <v>1.3333333333333333</v>
      </c>
      <c r="K410" s="489">
        <f>'Gasto Energético'!GN410</f>
        <v>0</v>
      </c>
      <c r="L410" s="495">
        <f t="shared" si="58"/>
        <v>160</v>
      </c>
      <c r="M410" s="356">
        <f t="shared" si="59"/>
        <v>160</v>
      </c>
      <c r="N410" s="359">
        <f t="shared" si="60"/>
        <v>2.6666666666666665</v>
      </c>
      <c r="O410">
        <f t="shared" si="61"/>
        <v>504</v>
      </c>
      <c r="P410" s="239">
        <f t="shared" si="62"/>
        <v>299.7362942401092</v>
      </c>
    </row>
    <row r="411" spans="2:16" x14ac:dyDescent="0.25">
      <c r="B411" s="181">
        <v>0.28263888888888888</v>
      </c>
      <c r="C411" s="61">
        <v>80</v>
      </c>
      <c r="D411" s="349">
        <v>80</v>
      </c>
      <c r="E411" s="349"/>
      <c r="F411" s="63"/>
      <c r="G411" s="356">
        <f t="shared" si="54"/>
        <v>80</v>
      </c>
      <c r="H411" s="350">
        <f t="shared" si="55"/>
        <v>80</v>
      </c>
      <c r="I411" s="235">
        <f t="shared" si="56"/>
        <v>1.3333333333333333</v>
      </c>
      <c r="J411" s="193">
        <f t="shared" si="57"/>
        <v>1.3333333333333333</v>
      </c>
      <c r="K411" s="489">
        <f>'Gasto Energético'!GN411</f>
        <v>0</v>
      </c>
      <c r="L411" s="495">
        <f t="shared" si="58"/>
        <v>160</v>
      </c>
      <c r="M411" s="356">
        <f t="shared" si="59"/>
        <v>160</v>
      </c>
      <c r="N411" s="359">
        <f t="shared" si="60"/>
        <v>2.6666666666666665</v>
      </c>
      <c r="O411">
        <f t="shared" si="61"/>
        <v>504</v>
      </c>
      <c r="P411" s="239">
        <f t="shared" si="62"/>
        <v>299.7362942401092</v>
      </c>
    </row>
    <row r="412" spans="2:16" x14ac:dyDescent="0.25">
      <c r="B412" s="181">
        <v>0.28333333333333333</v>
      </c>
      <c r="C412" s="61">
        <v>80</v>
      </c>
      <c r="D412" s="349">
        <v>80</v>
      </c>
      <c r="E412" s="349"/>
      <c r="F412" s="63"/>
      <c r="G412" s="356">
        <f t="shared" si="54"/>
        <v>80</v>
      </c>
      <c r="H412" s="350">
        <f t="shared" si="55"/>
        <v>80</v>
      </c>
      <c r="I412" s="235">
        <f t="shared" si="56"/>
        <v>1.3333333333333333</v>
      </c>
      <c r="J412" s="193">
        <f t="shared" si="57"/>
        <v>1.3333333333333333</v>
      </c>
      <c r="K412" s="489">
        <f>'Gasto Energético'!GN412</f>
        <v>0</v>
      </c>
      <c r="L412" s="495">
        <f t="shared" si="58"/>
        <v>160</v>
      </c>
      <c r="M412" s="356">
        <f t="shared" si="59"/>
        <v>160</v>
      </c>
      <c r="N412" s="359">
        <f t="shared" si="60"/>
        <v>2.6666666666666665</v>
      </c>
      <c r="O412">
        <f t="shared" si="61"/>
        <v>504</v>
      </c>
      <c r="P412" s="239">
        <f t="shared" si="62"/>
        <v>299.7362942401092</v>
      </c>
    </row>
    <row r="413" spans="2:16" x14ac:dyDescent="0.25">
      <c r="B413" s="181">
        <v>0.28402777777777777</v>
      </c>
      <c r="C413" s="61">
        <v>80</v>
      </c>
      <c r="D413" s="349">
        <v>80</v>
      </c>
      <c r="E413" s="349"/>
      <c r="F413" s="63"/>
      <c r="G413" s="356">
        <f t="shared" si="54"/>
        <v>80</v>
      </c>
      <c r="H413" s="350">
        <f t="shared" si="55"/>
        <v>80</v>
      </c>
      <c r="I413" s="235">
        <f t="shared" si="56"/>
        <v>1.3333333333333333</v>
      </c>
      <c r="J413" s="193">
        <f t="shared" si="57"/>
        <v>1.3333333333333333</v>
      </c>
      <c r="K413" s="489">
        <f>'Gasto Energético'!GN413</f>
        <v>0</v>
      </c>
      <c r="L413" s="495">
        <f t="shared" si="58"/>
        <v>160</v>
      </c>
      <c r="M413" s="356">
        <f t="shared" si="59"/>
        <v>160</v>
      </c>
      <c r="N413" s="359">
        <f t="shared" si="60"/>
        <v>2.6666666666666665</v>
      </c>
      <c r="O413">
        <f t="shared" si="61"/>
        <v>504</v>
      </c>
      <c r="P413" s="239">
        <f t="shared" si="62"/>
        <v>299.7362942401092</v>
      </c>
    </row>
    <row r="414" spans="2:16" x14ac:dyDescent="0.25">
      <c r="B414" s="181">
        <v>0.28472222222222221</v>
      </c>
      <c r="C414" s="61">
        <v>80</v>
      </c>
      <c r="D414" s="349">
        <v>80</v>
      </c>
      <c r="E414" s="349"/>
      <c r="F414" s="63"/>
      <c r="G414" s="356">
        <f t="shared" si="54"/>
        <v>80</v>
      </c>
      <c r="H414" s="350">
        <f t="shared" si="55"/>
        <v>80</v>
      </c>
      <c r="I414" s="235">
        <f t="shared" si="56"/>
        <v>1.3333333333333333</v>
      </c>
      <c r="J414" s="193">
        <f t="shared" si="57"/>
        <v>1.3333333333333333</v>
      </c>
      <c r="K414" s="489">
        <f>'Gasto Energético'!GN414</f>
        <v>0</v>
      </c>
      <c r="L414" s="495">
        <f t="shared" si="58"/>
        <v>160</v>
      </c>
      <c r="M414" s="356">
        <f t="shared" si="59"/>
        <v>160</v>
      </c>
      <c r="N414" s="359">
        <f t="shared" si="60"/>
        <v>2.6666666666666665</v>
      </c>
      <c r="O414">
        <f t="shared" si="61"/>
        <v>504</v>
      </c>
      <c r="P414" s="239">
        <f t="shared" si="62"/>
        <v>299.7362942401092</v>
      </c>
    </row>
    <row r="415" spans="2:16" x14ac:dyDescent="0.25">
      <c r="B415" s="181">
        <v>0.28541666666666665</v>
      </c>
      <c r="C415" s="61">
        <v>80</v>
      </c>
      <c r="D415" s="349">
        <v>80</v>
      </c>
      <c r="E415" s="349"/>
      <c r="F415" s="63"/>
      <c r="G415" s="356">
        <f t="shared" si="54"/>
        <v>80</v>
      </c>
      <c r="H415" s="350">
        <f t="shared" si="55"/>
        <v>80</v>
      </c>
      <c r="I415" s="235">
        <f t="shared" si="56"/>
        <v>1.3333333333333333</v>
      </c>
      <c r="J415" s="193">
        <f t="shared" si="57"/>
        <v>1.3333333333333333</v>
      </c>
      <c r="K415" s="489">
        <f>'Gasto Energético'!GN415</f>
        <v>0</v>
      </c>
      <c r="L415" s="495">
        <f t="shared" si="58"/>
        <v>160</v>
      </c>
      <c r="M415" s="356">
        <f t="shared" si="59"/>
        <v>160</v>
      </c>
      <c r="N415" s="359">
        <f t="shared" si="60"/>
        <v>2.6666666666666665</v>
      </c>
      <c r="O415">
        <f t="shared" si="61"/>
        <v>504</v>
      </c>
      <c r="P415" s="239">
        <f t="shared" si="62"/>
        <v>299.7362942401092</v>
      </c>
    </row>
    <row r="416" spans="2:16" x14ac:dyDescent="0.25">
      <c r="B416" s="181">
        <v>0.28611111111111115</v>
      </c>
      <c r="C416" s="61">
        <v>80</v>
      </c>
      <c r="D416" s="349">
        <v>80</v>
      </c>
      <c r="E416" s="349"/>
      <c r="F416" s="63"/>
      <c r="G416" s="356">
        <f t="shared" si="54"/>
        <v>80</v>
      </c>
      <c r="H416" s="350">
        <f t="shared" si="55"/>
        <v>80</v>
      </c>
      <c r="I416" s="235">
        <f t="shared" si="56"/>
        <v>1.3333333333333333</v>
      </c>
      <c r="J416" s="193">
        <f t="shared" si="57"/>
        <v>1.3333333333333333</v>
      </c>
      <c r="K416" s="489">
        <f>'Gasto Energético'!GN416</f>
        <v>0</v>
      </c>
      <c r="L416" s="495">
        <f t="shared" si="58"/>
        <v>160</v>
      </c>
      <c r="M416" s="356">
        <f t="shared" si="59"/>
        <v>160</v>
      </c>
      <c r="N416" s="359">
        <f t="shared" si="60"/>
        <v>2.6666666666666665</v>
      </c>
      <c r="O416">
        <f t="shared" si="61"/>
        <v>504</v>
      </c>
      <c r="P416" s="239">
        <f t="shared" si="62"/>
        <v>299.7362942401092</v>
      </c>
    </row>
    <row r="417" spans="2:16" x14ac:dyDescent="0.25">
      <c r="B417" s="181">
        <v>0.28680555555555554</v>
      </c>
      <c r="C417" s="61">
        <v>80</v>
      </c>
      <c r="D417" s="349">
        <v>80</v>
      </c>
      <c r="E417" s="349"/>
      <c r="F417" s="63"/>
      <c r="G417" s="356">
        <f t="shared" si="54"/>
        <v>80</v>
      </c>
      <c r="H417" s="350">
        <f t="shared" si="55"/>
        <v>80</v>
      </c>
      <c r="I417" s="235">
        <f t="shared" si="56"/>
        <v>1.3333333333333333</v>
      </c>
      <c r="J417" s="193">
        <f t="shared" si="57"/>
        <v>1.3333333333333333</v>
      </c>
      <c r="K417" s="489">
        <f>'Gasto Energético'!GN417</f>
        <v>0</v>
      </c>
      <c r="L417" s="495">
        <f t="shared" si="58"/>
        <v>160</v>
      </c>
      <c r="M417" s="356">
        <f t="shared" si="59"/>
        <v>160</v>
      </c>
      <c r="N417" s="359">
        <f t="shared" si="60"/>
        <v>2.6666666666666665</v>
      </c>
      <c r="O417">
        <f t="shared" si="61"/>
        <v>504</v>
      </c>
      <c r="P417" s="239">
        <f t="shared" si="62"/>
        <v>299.7362942401092</v>
      </c>
    </row>
    <row r="418" spans="2:16" x14ac:dyDescent="0.25">
      <c r="B418" s="181">
        <v>0.28750000000000003</v>
      </c>
      <c r="C418" s="61">
        <v>80</v>
      </c>
      <c r="D418" s="349">
        <v>80</v>
      </c>
      <c r="E418" s="349"/>
      <c r="F418" s="63"/>
      <c r="G418" s="356">
        <f t="shared" si="54"/>
        <v>80</v>
      </c>
      <c r="H418" s="350">
        <f t="shared" si="55"/>
        <v>80</v>
      </c>
      <c r="I418" s="235">
        <f t="shared" si="56"/>
        <v>1.3333333333333333</v>
      </c>
      <c r="J418" s="193">
        <f t="shared" si="57"/>
        <v>1.3333333333333333</v>
      </c>
      <c r="K418" s="489">
        <f>'Gasto Energético'!GN418</f>
        <v>0</v>
      </c>
      <c r="L418" s="495">
        <f t="shared" si="58"/>
        <v>160</v>
      </c>
      <c r="M418" s="356">
        <f t="shared" si="59"/>
        <v>160</v>
      </c>
      <c r="N418" s="359">
        <f t="shared" si="60"/>
        <v>2.6666666666666665</v>
      </c>
      <c r="O418">
        <f t="shared" si="61"/>
        <v>504</v>
      </c>
      <c r="P418" s="239">
        <f t="shared" si="62"/>
        <v>299.7362942401092</v>
      </c>
    </row>
    <row r="419" spans="2:16" x14ac:dyDescent="0.25">
      <c r="B419" s="181">
        <v>0.28819444444444448</v>
      </c>
      <c r="C419" s="61">
        <v>80</v>
      </c>
      <c r="D419" s="349">
        <v>80</v>
      </c>
      <c r="E419" s="349"/>
      <c r="F419" s="63"/>
      <c r="G419" s="356">
        <f t="shared" si="54"/>
        <v>80</v>
      </c>
      <c r="H419" s="350">
        <f t="shared" si="55"/>
        <v>80</v>
      </c>
      <c r="I419" s="235">
        <f t="shared" si="56"/>
        <v>1.3333333333333333</v>
      </c>
      <c r="J419" s="193">
        <f t="shared" si="57"/>
        <v>1.3333333333333333</v>
      </c>
      <c r="K419" s="489">
        <f>'Gasto Energético'!GN419</f>
        <v>0</v>
      </c>
      <c r="L419" s="495">
        <f t="shared" si="58"/>
        <v>160</v>
      </c>
      <c r="M419" s="356">
        <f t="shared" si="59"/>
        <v>160</v>
      </c>
      <c r="N419" s="359">
        <f t="shared" si="60"/>
        <v>2.6666666666666665</v>
      </c>
      <c r="O419">
        <f t="shared" si="61"/>
        <v>504</v>
      </c>
      <c r="P419" s="239">
        <f t="shared" si="62"/>
        <v>299.7362942401092</v>
      </c>
    </row>
    <row r="420" spans="2:16" x14ac:dyDescent="0.25">
      <c r="B420" s="181">
        <v>0.28888888888888892</v>
      </c>
      <c r="C420" s="61">
        <v>80</v>
      </c>
      <c r="D420" s="349">
        <v>80</v>
      </c>
      <c r="E420" s="349"/>
      <c r="F420" s="63"/>
      <c r="G420" s="356">
        <f t="shared" si="54"/>
        <v>80</v>
      </c>
      <c r="H420" s="350">
        <f t="shared" si="55"/>
        <v>80</v>
      </c>
      <c r="I420" s="235">
        <f t="shared" si="56"/>
        <v>1.3333333333333333</v>
      </c>
      <c r="J420" s="193">
        <f t="shared" si="57"/>
        <v>1.3333333333333333</v>
      </c>
      <c r="K420" s="489">
        <f>'Gasto Energético'!GN420</f>
        <v>0</v>
      </c>
      <c r="L420" s="495">
        <f t="shared" si="58"/>
        <v>160</v>
      </c>
      <c r="M420" s="356">
        <f t="shared" si="59"/>
        <v>160</v>
      </c>
      <c r="N420" s="359">
        <f t="shared" si="60"/>
        <v>2.6666666666666665</v>
      </c>
      <c r="O420">
        <f t="shared" si="61"/>
        <v>504</v>
      </c>
      <c r="P420" s="239">
        <f t="shared" si="62"/>
        <v>299.7362942401092</v>
      </c>
    </row>
    <row r="421" spans="2:16" x14ac:dyDescent="0.25">
      <c r="B421" s="181">
        <v>0.28958333333333336</v>
      </c>
      <c r="C421" s="61">
        <v>80</v>
      </c>
      <c r="D421" s="349">
        <v>80</v>
      </c>
      <c r="E421" s="349"/>
      <c r="F421" s="63"/>
      <c r="G421" s="356">
        <f t="shared" si="54"/>
        <v>80</v>
      </c>
      <c r="H421" s="350">
        <f t="shared" si="55"/>
        <v>80</v>
      </c>
      <c r="I421" s="235">
        <f t="shared" si="56"/>
        <v>1.3333333333333333</v>
      </c>
      <c r="J421" s="193">
        <f t="shared" si="57"/>
        <v>1.3333333333333333</v>
      </c>
      <c r="K421" s="489">
        <f>'Gasto Energético'!GN421</f>
        <v>0</v>
      </c>
      <c r="L421" s="495">
        <f t="shared" si="58"/>
        <v>160</v>
      </c>
      <c r="M421" s="356">
        <f t="shared" si="59"/>
        <v>160</v>
      </c>
      <c r="N421" s="359">
        <f t="shared" si="60"/>
        <v>2.6666666666666665</v>
      </c>
      <c r="O421">
        <f t="shared" si="61"/>
        <v>504</v>
      </c>
      <c r="P421" s="239">
        <f t="shared" si="62"/>
        <v>299.7362942401092</v>
      </c>
    </row>
    <row r="422" spans="2:16" x14ac:dyDescent="0.25">
      <c r="B422" s="181">
        <v>0.2902777777777778</v>
      </c>
      <c r="C422" s="61">
        <v>80</v>
      </c>
      <c r="D422" s="349">
        <v>80</v>
      </c>
      <c r="E422" s="349"/>
      <c r="F422" s="63"/>
      <c r="G422" s="356">
        <f t="shared" si="54"/>
        <v>80</v>
      </c>
      <c r="H422" s="350">
        <f t="shared" si="55"/>
        <v>80</v>
      </c>
      <c r="I422" s="235">
        <f t="shared" si="56"/>
        <v>1.3333333333333333</v>
      </c>
      <c r="J422" s="193">
        <f t="shared" si="57"/>
        <v>1.3333333333333333</v>
      </c>
      <c r="K422" s="489">
        <f>'Gasto Energético'!GN422</f>
        <v>0</v>
      </c>
      <c r="L422" s="495">
        <f t="shared" si="58"/>
        <v>160</v>
      </c>
      <c r="M422" s="356">
        <f t="shared" si="59"/>
        <v>160</v>
      </c>
      <c r="N422" s="359">
        <f t="shared" si="60"/>
        <v>2.6666666666666665</v>
      </c>
      <c r="O422">
        <f t="shared" si="61"/>
        <v>504</v>
      </c>
      <c r="P422" s="239">
        <f t="shared" si="62"/>
        <v>299.7362942401092</v>
      </c>
    </row>
    <row r="423" spans="2:16" x14ac:dyDescent="0.25">
      <c r="B423" s="181">
        <v>0.29097222222222224</v>
      </c>
      <c r="C423" s="61">
        <v>80</v>
      </c>
      <c r="D423" s="349">
        <v>80</v>
      </c>
      <c r="E423" s="349"/>
      <c r="F423" s="63"/>
      <c r="G423" s="356">
        <f t="shared" si="54"/>
        <v>80</v>
      </c>
      <c r="H423" s="350">
        <f t="shared" si="55"/>
        <v>80</v>
      </c>
      <c r="I423" s="235">
        <f t="shared" si="56"/>
        <v>1.3333333333333333</v>
      </c>
      <c r="J423" s="193">
        <f t="shared" si="57"/>
        <v>1.3333333333333333</v>
      </c>
      <c r="K423" s="489">
        <f>'Gasto Energético'!GN423</f>
        <v>0</v>
      </c>
      <c r="L423" s="495">
        <f t="shared" si="58"/>
        <v>160</v>
      </c>
      <c r="M423" s="356">
        <f t="shared" si="59"/>
        <v>160</v>
      </c>
      <c r="N423" s="359">
        <f t="shared" si="60"/>
        <v>2.6666666666666665</v>
      </c>
      <c r="O423">
        <f t="shared" si="61"/>
        <v>504</v>
      </c>
      <c r="P423" s="239">
        <f t="shared" si="62"/>
        <v>299.7362942401092</v>
      </c>
    </row>
    <row r="424" spans="2:16" x14ac:dyDescent="0.25">
      <c r="B424" s="181">
        <v>0.29166666666666669</v>
      </c>
      <c r="C424" s="61">
        <v>80</v>
      </c>
      <c r="D424" s="349">
        <v>80</v>
      </c>
      <c r="E424" s="349"/>
      <c r="F424" s="63"/>
      <c r="G424" s="356">
        <f t="shared" si="54"/>
        <v>80</v>
      </c>
      <c r="H424" s="350">
        <f t="shared" si="55"/>
        <v>80</v>
      </c>
      <c r="I424" s="235">
        <f t="shared" si="56"/>
        <v>1.3333333333333333</v>
      </c>
      <c r="J424" s="193">
        <f t="shared" si="57"/>
        <v>1.3333333333333333</v>
      </c>
      <c r="K424" s="489">
        <f>'Gasto Energético'!GN424</f>
        <v>0</v>
      </c>
      <c r="L424" s="495">
        <f t="shared" si="58"/>
        <v>160</v>
      </c>
      <c r="M424" s="356">
        <f t="shared" si="59"/>
        <v>160</v>
      </c>
      <c r="N424" s="359">
        <f t="shared" si="60"/>
        <v>2.6666666666666665</v>
      </c>
      <c r="O424">
        <f t="shared" si="61"/>
        <v>504</v>
      </c>
      <c r="P424" s="239">
        <f t="shared" si="62"/>
        <v>299.7362942401092</v>
      </c>
    </row>
    <row r="425" spans="2:16" x14ac:dyDescent="0.25">
      <c r="B425" s="181">
        <v>0.29236111111111113</v>
      </c>
      <c r="C425" s="61">
        <v>80</v>
      </c>
      <c r="D425" s="349">
        <v>80</v>
      </c>
      <c r="E425" s="349"/>
      <c r="F425" s="63"/>
      <c r="G425" s="356">
        <f t="shared" si="54"/>
        <v>80</v>
      </c>
      <c r="H425" s="350">
        <f t="shared" si="55"/>
        <v>80</v>
      </c>
      <c r="I425" s="235">
        <f t="shared" si="56"/>
        <v>1.3333333333333333</v>
      </c>
      <c r="J425" s="193">
        <f t="shared" si="57"/>
        <v>1.3333333333333333</v>
      </c>
      <c r="K425" s="488">
        <f>'Gasto Energético'!GN425</f>
        <v>0</v>
      </c>
      <c r="L425" s="495">
        <f t="shared" si="58"/>
        <v>160</v>
      </c>
      <c r="M425" s="356">
        <f t="shared" si="59"/>
        <v>160</v>
      </c>
      <c r="N425" s="359">
        <f t="shared" si="60"/>
        <v>2.6666666666666665</v>
      </c>
      <c r="O425">
        <f t="shared" si="61"/>
        <v>504</v>
      </c>
      <c r="P425" s="239">
        <f t="shared" si="62"/>
        <v>299.7362942401092</v>
      </c>
    </row>
    <row r="426" spans="2:16" x14ac:dyDescent="0.25">
      <c r="B426" s="181">
        <v>0.29305555555555557</v>
      </c>
      <c r="C426" s="61">
        <v>80</v>
      </c>
      <c r="D426" s="349">
        <v>80</v>
      </c>
      <c r="E426" s="349"/>
      <c r="F426" s="63"/>
      <c r="G426" s="356">
        <f t="shared" si="54"/>
        <v>80</v>
      </c>
      <c r="H426" s="350">
        <f t="shared" si="55"/>
        <v>80</v>
      </c>
      <c r="I426" s="235">
        <f t="shared" si="56"/>
        <v>1.3333333333333333</v>
      </c>
      <c r="J426" s="193">
        <f t="shared" si="57"/>
        <v>1.3333333333333333</v>
      </c>
      <c r="K426" s="488">
        <f>'Gasto Energético'!GN426</f>
        <v>0</v>
      </c>
      <c r="L426" s="495">
        <f t="shared" si="58"/>
        <v>160</v>
      </c>
      <c r="M426" s="356">
        <f t="shared" si="59"/>
        <v>160</v>
      </c>
      <c r="N426" s="359">
        <f t="shared" si="60"/>
        <v>2.6666666666666665</v>
      </c>
      <c r="O426">
        <f t="shared" si="61"/>
        <v>504</v>
      </c>
      <c r="P426" s="239">
        <f t="shared" si="62"/>
        <v>299.7362942401092</v>
      </c>
    </row>
    <row r="427" spans="2:16" x14ac:dyDescent="0.25">
      <c r="B427" s="181">
        <v>0.29375000000000001</v>
      </c>
      <c r="C427" s="61">
        <v>80</v>
      </c>
      <c r="D427" s="349">
        <v>80</v>
      </c>
      <c r="E427" s="349"/>
      <c r="F427" s="63"/>
      <c r="G427" s="356">
        <f t="shared" si="54"/>
        <v>80</v>
      </c>
      <c r="H427" s="350">
        <f t="shared" si="55"/>
        <v>80</v>
      </c>
      <c r="I427" s="235">
        <f t="shared" si="56"/>
        <v>1.3333333333333333</v>
      </c>
      <c r="J427" s="193">
        <f t="shared" si="57"/>
        <v>1.3333333333333333</v>
      </c>
      <c r="K427" s="488">
        <f>'Gasto Energético'!GN427</f>
        <v>0</v>
      </c>
      <c r="L427" s="495">
        <f t="shared" si="58"/>
        <v>160</v>
      </c>
      <c r="M427" s="356">
        <f t="shared" si="59"/>
        <v>160</v>
      </c>
      <c r="N427" s="359">
        <f t="shared" si="60"/>
        <v>2.6666666666666665</v>
      </c>
      <c r="O427">
        <f t="shared" si="61"/>
        <v>504</v>
      </c>
      <c r="P427" s="239">
        <f t="shared" si="62"/>
        <v>299.7362942401092</v>
      </c>
    </row>
    <row r="428" spans="2:16" x14ac:dyDescent="0.25">
      <c r="B428" s="181">
        <v>0.29444444444444445</v>
      </c>
      <c r="C428" s="61">
        <v>80</v>
      </c>
      <c r="D428" s="349">
        <v>80</v>
      </c>
      <c r="E428" s="349"/>
      <c r="F428" s="63"/>
      <c r="G428" s="356">
        <f t="shared" si="54"/>
        <v>80</v>
      </c>
      <c r="H428" s="350">
        <f t="shared" si="55"/>
        <v>80</v>
      </c>
      <c r="I428" s="235">
        <f t="shared" si="56"/>
        <v>1.3333333333333333</v>
      </c>
      <c r="J428" s="193">
        <f t="shared" si="57"/>
        <v>1.3333333333333333</v>
      </c>
      <c r="K428" s="488">
        <f>'Gasto Energético'!GN428</f>
        <v>0</v>
      </c>
      <c r="L428" s="495">
        <f t="shared" si="58"/>
        <v>160</v>
      </c>
      <c r="M428" s="356">
        <f t="shared" si="59"/>
        <v>160</v>
      </c>
      <c r="N428" s="359">
        <f t="shared" si="60"/>
        <v>2.6666666666666665</v>
      </c>
      <c r="O428">
        <f t="shared" si="61"/>
        <v>504</v>
      </c>
      <c r="P428" s="239">
        <f t="shared" si="62"/>
        <v>299.7362942401092</v>
      </c>
    </row>
    <row r="429" spans="2:16" x14ac:dyDescent="0.25">
      <c r="B429" s="181">
        <v>0.2951388888888889</v>
      </c>
      <c r="C429" s="61">
        <v>80</v>
      </c>
      <c r="D429" s="349">
        <v>80</v>
      </c>
      <c r="E429" s="349"/>
      <c r="F429" s="63"/>
      <c r="G429" s="356">
        <f t="shared" si="54"/>
        <v>80</v>
      </c>
      <c r="H429" s="350">
        <f t="shared" si="55"/>
        <v>80</v>
      </c>
      <c r="I429" s="235">
        <f t="shared" si="56"/>
        <v>1.3333333333333333</v>
      </c>
      <c r="J429" s="193">
        <f t="shared" si="57"/>
        <v>1.3333333333333333</v>
      </c>
      <c r="K429" s="488">
        <f>'Gasto Energético'!GN429</f>
        <v>0</v>
      </c>
      <c r="L429" s="495">
        <f t="shared" si="58"/>
        <v>160</v>
      </c>
      <c r="M429" s="356">
        <f t="shared" si="59"/>
        <v>160</v>
      </c>
      <c r="N429" s="359">
        <f t="shared" si="60"/>
        <v>2.6666666666666665</v>
      </c>
      <c r="O429">
        <f t="shared" si="61"/>
        <v>504</v>
      </c>
      <c r="P429" s="239">
        <f t="shared" si="62"/>
        <v>299.7362942401092</v>
      </c>
    </row>
    <row r="430" spans="2:16" x14ac:dyDescent="0.25">
      <c r="B430" s="181">
        <v>0.29583333333333334</v>
      </c>
      <c r="C430" s="61">
        <v>80</v>
      </c>
      <c r="D430" s="349">
        <v>80</v>
      </c>
      <c r="E430" s="349"/>
      <c r="F430" s="63"/>
      <c r="G430" s="356">
        <f t="shared" si="54"/>
        <v>80</v>
      </c>
      <c r="H430" s="350">
        <f t="shared" si="55"/>
        <v>80</v>
      </c>
      <c r="I430" s="235">
        <f t="shared" si="56"/>
        <v>1.3333333333333333</v>
      </c>
      <c r="J430" s="193">
        <f t="shared" si="57"/>
        <v>1.3333333333333333</v>
      </c>
      <c r="K430" s="488">
        <f>'Gasto Energético'!GN430</f>
        <v>0</v>
      </c>
      <c r="L430" s="495">
        <f t="shared" si="58"/>
        <v>160</v>
      </c>
      <c r="M430" s="356">
        <f t="shared" si="59"/>
        <v>160</v>
      </c>
      <c r="N430" s="359">
        <f t="shared" si="60"/>
        <v>2.6666666666666665</v>
      </c>
      <c r="O430">
        <f t="shared" si="61"/>
        <v>504</v>
      </c>
      <c r="P430" s="239">
        <f t="shared" si="62"/>
        <v>299.7362942401092</v>
      </c>
    </row>
    <row r="431" spans="2:16" x14ac:dyDescent="0.25">
      <c r="B431" s="181">
        <v>0.29652777777777778</v>
      </c>
      <c r="C431" s="61">
        <v>80</v>
      </c>
      <c r="D431" s="349">
        <v>80</v>
      </c>
      <c r="E431" s="349"/>
      <c r="F431" s="63"/>
      <c r="G431" s="356">
        <f t="shared" si="54"/>
        <v>80</v>
      </c>
      <c r="H431" s="350">
        <f t="shared" si="55"/>
        <v>80</v>
      </c>
      <c r="I431" s="235">
        <f t="shared" si="56"/>
        <v>1.3333333333333333</v>
      </c>
      <c r="J431" s="193">
        <f t="shared" si="57"/>
        <v>1.3333333333333333</v>
      </c>
      <c r="K431" s="488">
        <f>'Gasto Energético'!GN431</f>
        <v>0</v>
      </c>
      <c r="L431" s="495">
        <f t="shared" si="58"/>
        <v>160</v>
      </c>
      <c r="M431" s="356">
        <f t="shared" si="59"/>
        <v>160</v>
      </c>
      <c r="N431" s="359">
        <f t="shared" si="60"/>
        <v>2.6666666666666665</v>
      </c>
      <c r="O431">
        <f t="shared" si="61"/>
        <v>504</v>
      </c>
      <c r="P431" s="239">
        <f t="shared" si="62"/>
        <v>299.7362942401092</v>
      </c>
    </row>
    <row r="432" spans="2:16" x14ac:dyDescent="0.25">
      <c r="B432" s="181">
        <v>0.29722222222222222</v>
      </c>
      <c r="C432" s="61">
        <v>80</v>
      </c>
      <c r="D432" s="349">
        <v>80</v>
      </c>
      <c r="E432" s="349"/>
      <c r="F432" s="63"/>
      <c r="G432" s="356">
        <f t="shared" si="54"/>
        <v>80</v>
      </c>
      <c r="H432" s="350">
        <f t="shared" si="55"/>
        <v>80</v>
      </c>
      <c r="I432" s="235">
        <f t="shared" si="56"/>
        <v>1.3333333333333333</v>
      </c>
      <c r="J432" s="193">
        <f t="shared" si="57"/>
        <v>1.3333333333333333</v>
      </c>
      <c r="K432" s="488">
        <f>'Gasto Energético'!GN432</f>
        <v>0</v>
      </c>
      <c r="L432" s="495">
        <f t="shared" si="58"/>
        <v>160</v>
      </c>
      <c r="M432" s="356">
        <f t="shared" si="59"/>
        <v>160</v>
      </c>
      <c r="N432" s="359">
        <f t="shared" si="60"/>
        <v>2.6666666666666665</v>
      </c>
      <c r="O432">
        <f t="shared" si="61"/>
        <v>504</v>
      </c>
      <c r="P432" s="239">
        <f t="shared" si="62"/>
        <v>299.7362942401092</v>
      </c>
    </row>
    <row r="433" spans="2:16" x14ac:dyDescent="0.25">
      <c r="B433" s="181">
        <v>0.29791666666666666</v>
      </c>
      <c r="C433" s="61">
        <v>80</v>
      </c>
      <c r="D433" s="349">
        <v>80</v>
      </c>
      <c r="E433" s="349"/>
      <c r="F433" s="63"/>
      <c r="G433" s="356">
        <f t="shared" si="54"/>
        <v>80</v>
      </c>
      <c r="H433" s="350">
        <f t="shared" si="55"/>
        <v>80</v>
      </c>
      <c r="I433" s="235">
        <f t="shared" si="56"/>
        <v>1.3333333333333333</v>
      </c>
      <c r="J433" s="193">
        <f t="shared" si="57"/>
        <v>1.3333333333333333</v>
      </c>
      <c r="K433" s="488">
        <f>'Gasto Energético'!GN433</f>
        <v>0</v>
      </c>
      <c r="L433" s="495">
        <f t="shared" si="58"/>
        <v>160</v>
      </c>
      <c r="M433" s="356">
        <f t="shared" si="59"/>
        <v>160</v>
      </c>
      <c r="N433" s="359">
        <f t="shared" si="60"/>
        <v>2.6666666666666665</v>
      </c>
      <c r="O433">
        <f t="shared" si="61"/>
        <v>504</v>
      </c>
      <c r="P433" s="239">
        <f t="shared" si="62"/>
        <v>299.7362942401092</v>
      </c>
    </row>
    <row r="434" spans="2:16" x14ac:dyDescent="0.25">
      <c r="B434" s="181">
        <v>0.2986111111111111</v>
      </c>
      <c r="C434" s="61">
        <v>80</v>
      </c>
      <c r="D434" s="349">
        <v>80</v>
      </c>
      <c r="E434" s="349"/>
      <c r="F434" s="63"/>
      <c r="G434" s="356">
        <f t="shared" si="54"/>
        <v>80</v>
      </c>
      <c r="H434" s="350">
        <f t="shared" si="55"/>
        <v>80</v>
      </c>
      <c r="I434" s="235">
        <f t="shared" si="56"/>
        <v>1.3333333333333333</v>
      </c>
      <c r="J434" s="193">
        <f t="shared" si="57"/>
        <v>1.3333333333333333</v>
      </c>
      <c r="K434" s="488">
        <f>'Gasto Energético'!GN434</f>
        <v>0</v>
      </c>
      <c r="L434" s="495">
        <f t="shared" si="58"/>
        <v>160</v>
      </c>
      <c r="M434" s="356">
        <f t="shared" si="59"/>
        <v>160</v>
      </c>
      <c r="N434" s="359">
        <f t="shared" si="60"/>
        <v>2.6666666666666665</v>
      </c>
      <c r="O434">
        <f t="shared" si="61"/>
        <v>504</v>
      </c>
      <c r="P434" s="239">
        <f t="shared" si="62"/>
        <v>299.7362942401092</v>
      </c>
    </row>
    <row r="435" spans="2:16" x14ac:dyDescent="0.25">
      <c r="B435" s="181">
        <v>0.29930555555555555</v>
      </c>
      <c r="C435" s="61">
        <v>80</v>
      </c>
      <c r="D435" s="349">
        <v>80</v>
      </c>
      <c r="E435" s="349"/>
      <c r="F435" s="63"/>
      <c r="G435" s="356">
        <f t="shared" si="54"/>
        <v>80</v>
      </c>
      <c r="H435" s="350">
        <f t="shared" si="55"/>
        <v>80</v>
      </c>
      <c r="I435" s="235">
        <f t="shared" si="56"/>
        <v>1.3333333333333333</v>
      </c>
      <c r="J435" s="193">
        <f t="shared" si="57"/>
        <v>1.3333333333333333</v>
      </c>
      <c r="K435" s="488">
        <f>'Gasto Energético'!GN435</f>
        <v>0</v>
      </c>
      <c r="L435" s="495">
        <f t="shared" si="58"/>
        <v>160</v>
      </c>
      <c r="M435" s="356">
        <f t="shared" si="59"/>
        <v>160</v>
      </c>
      <c r="N435" s="359">
        <f t="shared" si="60"/>
        <v>2.6666666666666665</v>
      </c>
      <c r="O435">
        <f t="shared" si="61"/>
        <v>504</v>
      </c>
      <c r="P435" s="239">
        <f t="shared" si="62"/>
        <v>299.7362942401092</v>
      </c>
    </row>
    <row r="436" spans="2:16" x14ac:dyDescent="0.25">
      <c r="B436" s="181">
        <v>0.3</v>
      </c>
      <c r="C436" s="61">
        <v>80</v>
      </c>
      <c r="D436" s="349">
        <v>80</v>
      </c>
      <c r="E436" s="349"/>
      <c r="F436" s="63"/>
      <c r="G436" s="356">
        <f t="shared" si="54"/>
        <v>80</v>
      </c>
      <c r="H436" s="350">
        <f t="shared" si="55"/>
        <v>80</v>
      </c>
      <c r="I436" s="235">
        <f t="shared" si="56"/>
        <v>1.3333333333333333</v>
      </c>
      <c r="J436" s="193">
        <f t="shared" si="57"/>
        <v>1.3333333333333333</v>
      </c>
      <c r="K436" s="488">
        <f>'Gasto Energético'!GN436</f>
        <v>0</v>
      </c>
      <c r="L436" s="495">
        <f t="shared" si="58"/>
        <v>160</v>
      </c>
      <c r="M436" s="356">
        <f t="shared" si="59"/>
        <v>160</v>
      </c>
      <c r="N436" s="359">
        <f t="shared" si="60"/>
        <v>2.6666666666666665</v>
      </c>
      <c r="O436">
        <f t="shared" si="61"/>
        <v>504</v>
      </c>
      <c r="P436" s="239">
        <f t="shared" si="62"/>
        <v>299.7362942401092</v>
      </c>
    </row>
    <row r="437" spans="2:16" x14ac:dyDescent="0.25">
      <c r="B437" s="181">
        <v>0.30069444444444443</v>
      </c>
      <c r="C437" s="61">
        <v>80</v>
      </c>
      <c r="D437" s="349">
        <v>80</v>
      </c>
      <c r="E437" s="349"/>
      <c r="F437" s="63"/>
      <c r="G437" s="356">
        <f t="shared" si="54"/>
        <v>80</v>
      </c>
      <c r="H437" s="350">
        <f t="shared" si="55"/>
        <v>80</v>
      </c>
      <c r="I437" s="235">
        <f t="shared" si="56"/>
        <v>1.3333333333333333</v>
      </c>
      <c r="J437" s="193">
        <f t="shared" si="57"/>
        <v>1.3333333333333333</v>
      </c>
      <c r="K437" s="488">
        <f>'Gasto Energético'!GN437</f>
        <v>0</v>
      </c>
      <c r="L437" s="495">
        <f t="shared" si="58"/>
        <v>160</v>
      </c>
      <c r="M437" s="356">
        <f t="shared" si="59"/>
        <v>160</v>
      </c>
      <c r="N437" s="359">
        <f t="shared" si="60"/>
        <v>2.6666666666666665</v>
      </c>
      <c r="O437">
        <f t="shared" si="61"/>
        <v>504</v>
      </c>
      <c r="P437" s="239">
        <f t="shared" si="62"/>
        <v>299.7362942401092</v>
      </c>
    </row>
    <row r="438" spans="2:16" x14ac:dyDescent="0.25">
      <c r="B438" s="181">
        <v>0.30138888888888887</v>
      </c>
      <c r="C438" s="61">
        <v>80</v>
      </c>
      <c r="D438" s="349">
        <v>80</v>
      </c>
      <c r="E438" s="349"/>
      <c r="F438" s="63"/>
      <c r="G438" s="356">
        <f t="shared" si="54"/>
        <v>80</v>
      </c>
      <c r="H438" s="350">
        <f t="shared" si="55"/>
        <v>80</v>
      </c>
      <c r="I438" s="235">
        <f t="shared" si="56"/>
        <v>1.3333333333333333</v>
      </c>
      <c r="J438" s="193">
        <f t="shared" si="57"/>
        <v>1.3333333333333333</v>
      </c>
      <c r="K438" s="488">
        <f>'Gasto Energético'!GN438</f>
        <v>0</v>
      </c>
      <c r="L438" s="495">
        <f t="shared" si="58"/>
        <v>160</v>
      </c>
      <c r="M438" s="356">
        <f t="shared" si="59"/>
        <v>160</v>
      </c>
      <c r="N438" s="359">
        <f t="shared" si="60"/>
        <v>2.6666666666666665</v>
      </c>
      <c r="O438">
        <f t="shared" si="61"/>
        <v>504</v>
      </c>
      <c r="P438" s="239">
        <f t="shared" si="62"/>
        <v>299.7362942401092</v>
      </c>
    </row>
    <row r="439" spans="2:16" x14ac:dyDescent="0.25">
      <c r="B439" s="181">
        <v>0.30208333333333331</v>
      </c>
      <c r="C439" s="61">
        <v>80</v>
      </c>
      <c r="D439" s="349">
        <v>80</v>
      </c>
      <c r="E439" s="349"/>
      <c r="F439" s="63"/>
      <c r="G439" s="356">
        <f t="shared" si="54"/>
        <v>80</v>
      </c>
      <c r="H439" s="350">
        <f t="shared" si="55"/>
        <v>80</v>
      </c>
      <c r="I439" s="235">
        <f t="shared" si="56"/>
        <v>1.3333333333333333</v>
      </c>
      <c r="J439" s="193">
        <f t="shared" si="57"/>
        <v>1.3333333333333333</v>
      </c>
      <c r="K439" s="488">
        <f>'Gasto Energético'!GN439</f>
        <v>0</v>
      </c>
      <c r="L439" s="495">
        <f t="shared" si="58"/>
        <v>160</v>
      </c>
      <c r="M439" s="356">
        <f t="shared" si="59"/>
        <v>160</v>
      </c>
      <c r="N439" s="359">
        <f t="shared" si="60"/>
        <v>2.6666666666666665</v>
      </c>
      <c r="O439">
        <f t="shared" si="61"/>
        <v>504</v>
      </c>
      <c r="P439" s="239">
        <f t="shared" si="62"/>
        <v>299.7362942401092</v>
      </c>
    </row>
    <row r="440" spans="2:16" x14ac:dyDescent="0.25">
      <c r="B440" s="181">
        <v>0.30277777777777776</v>
      </c>
      <c r="C440" s="61">
        <v>80</v>
      </c>
      <c r="D440" s="349">
        <v>80</v>
      </c>
      <c r="E440" s="349"/>
      <c r="F440" s="63"/>
      <c r="G440" s="356">
        <f t="shared" si="54"/>
        <v>80</v>
      </c>
      <c r="H440" s="350">
        <f t="shared" si="55"/>
        <v>80</v>
      </c>
      <c r="I440" s="235">
        <f t="shared" si="56"/>
        <v>1.3333333333333333</v>
      </c>
      <c r="J440" s="193">
        <f t="shared" si="57"/>
        <v>1.3333333333333333</v>
      </c>
      <c r="K440" s="488">
        <f>'Gasto Energético'!GN440</f>
        <v>0</v>
      </c>
      <c r="L440" s="495">
        <f t="shared" si="58"/>
        <v>160</v>
      </c>
      <c r="M440" s="356">
        <f t="shared" si="59"/>
        <v>160</v>
      </c>
      <c r="N440" s="359">
        <f t="shared" si="60"/>
        <v>2.6666666666666665</v>
      </c>
      <c r="O440">
        <f t="shared" si="61"/>
        <v>504</v>
      </c>
      <c r="P440" s="239">
        <f t="shared" si="62"/>
        <v>299.7362942401092</v>
      </c>
    </row>
    <row r="441" spans="2:16" x14ac:dyDescent="0.25">
      <c r="B441" s="181">
        <v>0.3034722222222222</v>
      </c>
      <c r="C441" s="61">
        <v>80</v>
      </c>
      <c r="D441" s="349">
        <v>80</v>
      </c>
      <c r="E441" s="349"/>
      <c r="F441" s="63"/>
      <c r="G441" s="356">
        <f t="shared" si="54"/>
        <v>80</v>
      </c>
      <c r="H441" s="350">
        <f t="shared" si="55"/>
        <v>80</v>
      </c>
      <c r="I441" s="235">
        <f t="shared" si="56"/>
        <v>1.3333333333333333</v>
      </c>
      <c r="J441" s="193">
        <f t="shared" si="57"/>
        <v>1.3333333333333333</v>
      </c>
      <c r="K441" s="488">
        <f>'Gasto Energético'!GN441</f>
        <v>0</v>
      </c>
      <c r="L441" s="495">
        <f t="shared" si="58"/>
        <v>160</v>
      </c>
      <c r="M441" s="356">
        <f t="shared" si="59"/>
        <v>160</v>
      </c>
      <c r="N441" s="359">
        <f t="shared" si="60"/>
        <v>2.6666666666666665</v>
      </c>
      <c r="O441">
        <f t="shared" si="61"/>
        <v>504</v>
      </c>
      <c r="P441" s="239">
        <f t="shared" si="62"/>
        <v>299.7362942401092</v>
      </c>
    </row>
    <row r="442" spans="2:16" x14ac:dyDescent="0.25">
      <c r="B442" s="181">
        <v>0.30416666666666664</v>
      </c>
      <c r="C442" s="61">
        <v>80</v>
      </c>
      <c r="D442" s="349">
        <v>80</v>
      </c>
      <c r="E442" s="349"/>
      <c r="F442" s="63"/>
      <c r="G442" s="356">
        <f t="shared" si="54"/>
        <v>80</v>
      </c>
      <c r="H442" s="350">
        <f t="shared" si="55"/>
        <v>80</v>
      </c>
      <c r="I442" s="235">
        <f t="shared" si="56"/>
        <v>1.3333333333333333</v>
      </c>
      <c r="J442" s="193">
        <f t="shared" si="57"/>
        <v>1.3333333333333333</v>
      </c>
      <c r="K442" s="488">
        <f>'Gasto Energético'!GN442</f>
        <v>0</v>
      </c>
      <c r="L442" s="495">
        <f t="shared" si="58"/>
        <v>160</v>
      </c>
      <c r="M442" s="356">
        <f t="shared" si="59"/>
        <v>160</v>
      </c>
      <c r="N442" s="359">
        <f t="shared" si="60"/>
        <v>2.6666666666666665</v>
      </c>
      <c r="O442">
        <f t="shared" si="61"/>
        <v>504</v>
      </c>
      <c r="P442" s="239">
        <f t="shared" si="62"/>
        <v>299.7362942401092</v>
      </c>
    </row>
    <row r="443" spans="2:16" x14ac:dyDescent="0.25">
      <c r="B443" s="181">
        <v>0.30486111111111108</v>
      </c>
      <c r="C443" s="61">
        <v>80</v>
      </c>
      <c r="D443" s="349">
        <v>80</v>
      </c>
      <c r="E443" s="349"/>
      <c r="F443" s="63"/>
      <c r="G443" s="356">
        <f t="shared" si="54"/>
        <v>80</v>
      </c>
      <c r="H443" s="350">
        <f t="shared" si="55"/>
        <v>80</v>
      </c>
      <c r="I443" s="235">
        <f t="shared" si="56"/>
        <v>1.3333333333333333</v>
      </c>
      <c r="J443" s="193">
        <f t="shared" si="57"/>
        <v>1.3333333333333333</v>
      </c>
      <c r="K443" s="488">
        <f>'Gasto Energético'!GN443</f>
        <v>0</v>
      </c>
      <c r="L443" s="495">
        <f t="shared" si="58"/>
        <v>160</v>
      </c>
      <c r="M443" s="356">
        <f t="shared" si="59"/>
        <v>160</v>
      </c>
      <c r="N443" s="359">
        <f t="shared" si="60"/>
        <v>2.6666666666666665</v>
      </c>
      <c r="O443">
        <f t="shared" si="61"/>
        <v>504</v>
      </c>
      <c r="P443" s="239">
        <f t="shared" si="62"/>
        <v>299.7362942401092</v>
      </c>
    </row>
    <row r="444" spans="2:16" x14ac:dyDescent="0.25">
      <c r="B444" s="181">
        <v>0.30555555555555552</v>
      </c>
      <c r="C444" s="61">
        <v>80</v>
      </c>
      <c r="D444" s="349">
        <v>80</v>
      </c>
      <c r="E444" s="349"/>
      <c r="F444" s="63"/>
      <c r="G444" s="356">
        <f t="shared" si="54"/>
        <v>80</v>
      </c>
      <c r="H444" s="350">
        <f t="shared" si="55"/>
        <v>80</v>
      </c>
      <c r="I444" s="235">
        <f t="shared" si="56"/>
        <v>1.3333333333333333</v>
      </c>
      <c r="J444" s="193">
        <f t="shared" si="57"/>
        <v>1.3333333333333333</v>
      </c>
      <c r="K444" s="488">
        <f>'Gasto Energético'!GN444</f>
        <v>0</v>
      </c>
      <c r="L444" s="495">
        <f t="shared" si="58"/>
        <v>160</v>
      </c>
      <c r="M444" s="356">
        <f t="shared" si="59"/>
        <v>160</v>
      </c>
      <c r="N444" s="359">
        <f t="shared" si="60"/>
        <v>2.6666666666666665</v>
      </c>
      <c r="O444">
        <f t="shared" si="61"/>
        <v>504</v>
      </c>
      <c r="P444" s="239">
        <f t="shared" si="62"/>
        <v>299.7362942401092</v>
      </c>
    </row>
    <row r="445" spans="2:16" x14ac:dyDescent="0.25">
      <c r="B445" s="181">
        <v>0.30624999999999997</v>
      </c>
      <c r="C445" s="61">
        <v>80</v>
      </c>
      <c r="D445" s="349">
        <v>80</v>
      </c>
      <c r="E445" s="349"/>
      <c r="F445" s="63"/>
      <c r="G445" s="356">
        <f t="shared" si="54"/>
        <v>80</v>
      </c>
      <c r="H445" s="350">
        <f t="shared" si="55"/>
        <v>80</v>
      </c>
      <c r="I445" s="235">
        <f t="shared" si="56"/>
        <v>1.3333333333333333</v>
      </c>
      <c r="J445" s="193">
        <f t="shared" si="57"/>
        <v>1.3333333333333333</v>
      </c>
      <c r="K445" s="488">
        <f>'Gasto Energético'!GN445</f>
        <v>0</v>
      </c>
      <c r="L445" s="495">
        <f t="shared" si="58"/>
        <v>160</v>
      </c>
      <c r="M445" s="356">
        <f t="shared" si="59"/>
        <v>160</v>
      </c>
      <c r="N445" s="359">
        <f t="shared" si="60"/>
        <v>2.6666666666666665</v>
      </c>
      <c r="O445">
        <f t="shared" si="61"/>
        <v>504</v>
      </c>
      <c r="P445" s="239">
        <f t="shared" si="62"/>
        <v>299.7362942401092</v>
      </c>
    </row>
    <row r="446" spans="2:16" x14ac:dyDescent="0.25">
      <c r="B446" s="181">
        <v>0.30694444444444441</v>
      </c>
      <c r="C446" s="61">
        <v>80</v>
      </c>
      <c r="D446" s="349">
        <v>80</v>
      </c>
      <c r="E446" s="349"/>
      <c r="F446" s="63"/>
      <c r="G446" s="356">
        <f t="shared" si="54"/>
        <v>80</v>
      </c>
      <c r="H446" s="350">
        <f t="shared" si="55"/>
        <v>80</v>
      </c>
      <c r="I446" s="235">
        <f t="shared" si="56"/>
        <v>1.3333333333333333</v>
      </c>
      <c r="J446" s="193">
        <f t="shared" si="57"/>
        <v>1.3333333333333333</v>
      </c>
      <c r="K446" s="488">
        <f>'Gasto Energético'!GN446</f>
        <v>0</v>
      </c>
      <c r="L446" s="495">
        <f t="shared" si="58"/>
        <v>160</v>
      </c>
      <c r="M446" s="356">
        <f t="shared" si="59"/>
        <v>160</v>
      </c>
      <c r="N446" s="359">
        <f t="shared" si="60"/>
        <v>2.6666666666666665</v>
      </c>
      <c r="O446">
        <f t="shared" si="61"/>
        <v>504</v>
      </c>
      <c r="P446" s="239">
        <f t="shared" si="62"/>
        <v>299.7362942401092</v>
      </c>
    </row>
    <row r="447" spans="2:16" x14ac:dyDescent="0.25">
      <c r="B447" s="181">
        <v>0.30763888888888891</v>
      </c>
      <c r="C447" s="61">
        <v>80</v>
      </c>
      <c r="D447" s="349">
        <v>80</v>
      </c>
      <c r="E447" s="349"/>
      <c r="F447" s="63"/>
      <c r="G447" s="356">
        <f t="shared" si="54"/>
        <v>80</v>
      </c>
      <c r="H447" s="350">
        <f t="shared" si="55"/>
        <v>80</v>
      </c>
      <c r="I447" s="235">
        <f t="shared" si="56"/>
        <v>1.3333333333333333</v>
      </c>
      <c r="J447" s="193">
        <f t="shared" si="57"/>
        <v>1.3333333333333333</v>
      </c>
      <c r="K447" s="488">
        <f>'Gasto Energético'!GN447</f>
        <v>0</v>
      </c>
      <c r="L447" s="495">
        <f t="shared" si="58"/>
        <v>160</v>
      </c>
      <c r="M447" s="356">
        <f t="shared" si="59"/>
        <v>160</v>
      </c>
      <c r="N447" s="359">
        <f t="shared" si="60"/>
        <v>2.6666666666666665</v>
      </c>
      <c r="O447">
        <f t="shared" si="61"/>
        <v>504</v>
      </c>
      <c r="P447" s="239">
        <f t="shared" si="62"/>
        <v>299.7362942401092</v>
      </c>
    </row>
    <row r="448" spans="2:16" x14ac:dyDescent="0.25">
      <c r="B448" s="181">
        <v>0.30833333333333335</v>
      </c>
      <c r="C448" s="61">
        <v>80</v>
      </c>
      <c r="D448" s="349">
        <v>80</v>
      </c>
      <c r="E448" s="349"/>
      <c r="F448" s="63"/>
      <c r="G448" s="356">
        <f t="shared" si="54"/>
        <v>80</v>
      </c>
      <c r="H448" s="350">
        <f t="shared" si="55"/>
        <v>80</v>
      </c>
      <c r="I448" s="235">
        <f t="shared" si="56"/>
        <v>1.3333333333333333</v>
      </c>
      <c r="J448" s="193">
        <f t="shared" si="57"/>
        <v>1.3333333333333333</v>
      </c>
      <c r="K448" s="488">
        <f>'Gasto Energético'!GN448</f>
        <v>0</v>
      </c>
      <c r="L448" s="495">
        <f t="shared" si="58"/>
        <v>160</v>
      </c>
      <c r="M448" s="356">
        <f t="shared" si="59"/>
        <v>160</v>
      </c>
      <c r="N448" s="359">
        <f t="shared" si="60"/>
        <v>2.6666666666666665</v>
      </c>
      <c r="O448">
        <f t="shared" si="61"/>
        <v>504</v>
      </c>
      <c r="P448" s="239">
        <f t="shared" si="62"/>
        <v>299.7362942401092</v>
      </c>
    </row>
    <row r="449" spans="2:16" x14ac:dyDescent="0.25">
      <c r="B449" s="181">
        <v>0.30902777777777779</v>
      </c>
      <c r="C449" s="61">
        <v>80</v>
      </c>
      <c r="D449" s="349">
        <v>80</v>
      </c>
      <c r="E449" s="349"/>
      <c r="F449" s="63"/>
      <c r="G449" s="356">
        <f t="shared" si="54"/>
        <v>80</v>
      </c>
      <c r="H449" s="350">
        <f t="shared" si="55"/>
        <v>80</v>
      </c>
      <c r="I449" s="235">
        <f t="shared" si="56"/>
        <v>1.3333333333333333</v>
      </c>
      <c r="J449" s="193">
        <f t="shared" si="57"/>
        <v>1.3333333333333333</v>
      </c>
      <c r="K449" s="488">
        <f>'Gasto Energético'!GN449</f>
        <v>0</v>
      </c>
      <c r="L449" s="495">
        <f t="shared" si="58"/>
        <v>160</v>
      </c>
      <c r="M449" s="356">
        <f t="shared" si="59"/>
        <v>160</v>
      </c>
      <c r="N449" s="359">
        <f t="shared" si="60"/>
        <v>2.6666666666666665</v>
      </c>
      <c r="O449">
        <f t="shared" si="61"/>
        <v>504</v>
      </c>
      <c r="P449" s="239">
        <f t="shared" si="62"/>
        <v>299.7362942401092</v>
      </c>
    </row>
    <row r="450" spans="2:16" x14ac:dyDescent="0.25">
      <c r="B450" s="181">
        <v>0.30972222222222223</v>
      </c>
      <c r="C450" s="61">
        <v>80</v>
      </c>
      <c r="D450" s="349">
        <v>80</v>
      </c>
      <c r="E450" s="349"/>
      <c r="F450" s="63"/>
      <c r="G450" s="356">
        <f t="shared" si="54"/>
        <v>80</v>
      </c>
      <c r="H450" s="350">
        <f t="shared" si="55"/>
        <v>80</v>
      </c>
      <c r="I450" s="235">
        <f t="shared" si="56"/>
        <v>1.3333333333333333</v>
      </c>
      <c r="J450" s="193">
        <f t="shared" si="57"/>
        <v>1.3333333333333333</v>
      </c>
      <c r="K450" s="488">
        <f>'Gasto Energético'!GN450</f>
        <v>0</v>
      </c>
      <c r="L450" s="495">
        <f t="shared" si="58"/>
        <v>160</v>
      </c>
      <c r="M450" s="356">
        <f t="shared" si="59"/>
        <v>160</v>
      </c>
      <c r="N450" s="359">
        <f t="shared" si="60"/>
        <v>2.6666666666666665</v>
      </c>
      <c r="O450">
        <f t="shared" si="61"/>
        <v>504</v>
      </c>
      <c r="P450" s="239">
        <f t="shared" si="62"/>
        <v>299.7362942401092</v>
      </c>
    </row>
    <row r="451" spans="2:16" x14ac:dyDescent="0.25">
      <c r="B451" s="181">
        <v>0.31041666666666667</v>
      </c>
      <c r="C451" s="61">
        <v>80</v>
      </c>
      <c r="D451" s="349">
        <v>80</v>
      </c>
      <c r="E451" s="349"/>
      <c r="F451" s="63"/>
      <c r="G451" s="356">
        <f t="shared" si="54"/>
        <v>80</v>
      </c>
      <c r="H451" s="350">
        <f t="shared" si="55"/>
        <v>80</v>
      </c>
      <c r="I451" s="235">
        <f t="shared" si="56"/>
        <v>1.3333333333333333</v>
      </c>
      <c r="J451" s="193">
        <f t="shared" si="57"/>
        <v>1.3333333333333333</v>
      </c>
      <c r="K451" s="488">
        <f>'Gasto Energético'!GN451</f>
        <v>0</v>
      </c>
      <c r="L451" s="495">
        <f t="shared" si="58"/>
        <v>160</v>
      </c>
      <c r="M451" s="356">
        <f t="shared" si="59"/>
        <v>160</v>
      </c>
      <c r="N451" s="359">
        <f t="shared" si="60"/>
        <v>2.6666666666666665</v>
      </c>
      <c r="O451">
        <f t="shared" si="61"/>
        <v>504</v>
      </c>
      <c r="P451" s="239">
        <f t="shared" si="62"/>
        <v>299.7362942401092</v>
      </c>
    </row>
    <row r="452" spans="2:16" x14ac:dyDescent="0.25">
      <c r="B452" s="181">
        <v>0.31111111111111112</v>
      </c>
      <c r="C452" s="61">
        <v>80</v>
      </c>
      <c r="D452" s="349">
        <v>80</v>
      </c>
      <c r="E452" s="349"/>
      <c r="F452" s="63"/>
      <c r="G452" s="356">
        <f t="shared" si="54"/>
        <v>80</v>
      </c>
      <c r="H452" s="350">
        <f t="shared" si="55"/>
        <v>80</v>
      </c>
      <c r="I452" s="235">
        <f t="shared" si="56"/>
        <v>1.3333333333333333</v>
      </c>
      <c r="J452" s="193">
        <f t="shared" si="57"/>
        <v>1.3333333333333333</v>
      </c>
      <c r="K452" s="488">
        <f>'Gasto Energético'!GN452</f>
        <v>0</v>
      </c>
      <c r="L452" s="495">
        <f t="shared" si="58"/>
        <v>160</v>
      </c>
      <c r="M452" s="356">
        <f t="shared" si="59"/>
        <v>160</v>
      </c>
      <c r="N452" s="359">
        <f t="shared" si="60"/>
        <v>2.6666666666666665</v>
      </c>
      <c r="O452">
        <f t="shared" si="61"/>
        <v>504</v>
      </c>
      <c r="P452" s="239">
        <f t="shared" si="62"/>
        <v>299.7362942401092</v>
      </c>
    </row>
    <row r="453" spans="2:16" x14ac:dyDescent="0.25">
      <c r="B453" s="181">
        <v>0.31180555555555556</v>
      </c>
      <c r="C453" s="61">
        <v>80</v>
      </c>
      <c r="D453" s="349">
        <v>80</v>
      </c>
      <c r="E453" s="349"/>
      <c r="F453" s="63"/>
      <c r="G453" s="356">
        <f t="shared" ref="G453:G516" si="63">IF(SUM(C453,E453)=0,0,SUM(C453,E453))</f>
        <v>80</v>
      </c>
      <c r="H453" s="350">
        <f t="shared" ref="H453:H516" si="64">IF(SUM(D453,F453)=0,0,SUM(D453,F453))</f>
        <v>80</v>
      </c>
      <c r="I453" s="235">
        <f t="shared" ref="I453:I516" si="65">IF(G453="","",G453*(1/60))</f>
        <v>1.3333333333333333</v>
      </c>
      <c r="J453" s="193">
        <f t="shared" ref="J453:J516" si="66">IF(H453="","",H453*(1/60))</f>
        <v>1.3333333333333333</v>
      </c>
      <c r="K453" s="488">
        <f>'Gasto Energético'!GN453</f>
        <v>0</v>
      </c>
      <c r="L453" s="495">
        <f t="shared" ref="L453:L516" si="67">SUM(G453:H453)</f>
        <v>160</v>
      </c>
      <c r="M453" s="356">
        <f t="shared" ref="M453:M516" si="68">K453+L453</f>
        <v>160</v>
      </c>
      <c r="N453" s="359">
        <f t="shared" ref="N453:N516" si="69">M453/60</f>
        <v>2.6666666666666665</v>
      </c>
      <c r="O453">
        <f t="shared" ref="O453:O516" si="70">1.05*MAX($M$4:$M$1444)</f>
        <v>504</v>
      </c>
      <c r="P453" s="239">
        <f t="shared" ref="P453:P516" si="71">SUM($N$4:$N$1444)/(COUNT($N$4:$N$1444)/60)</f>
        <v>299.7362942401092</v>
      </c>
    </row>
    <row r="454" spans="2:16" x14ac:dyDescent="0.25">
      <c r="B454" s="181">
        <v>0.3125</v>
      </c>
      <c r="C454" s="61">
        <v>80</v>
      </c>
      <c r="D454" s="349">
        <v>80</v>
      </c>
      <c r="E454" s="349"/>
      <c r="F454" s="63"/>
      <c r="G454" s="356">
        <f t="shared" si="63"/>
        <v>80</v>
      </c>
      <c r="H454" s="350">
        <f t="shared" si="64"/>
        <v>80</v>
      </c>
      <c r="I454" s="235">
        <f t="shared" si="65"/>
        <v>1.3333333333333333</v>
      </c>
      <c r="J454" s="193">
        <f t="shared" si="66"/>
        <v>1.3333333333333333</v>
      </c>
      <c r="K454" s="488">
        <f>'Gasto Energético'!GN454</f>
        <v>0</v>
      </c>
      <c r="L454" s="495">
        <f t="shared" si="67"/>
        <v>160</v>
      </c>
      <c r="M454" s="356">
        <f t="shared" si="68"/>
        <v>160</v>
      </c>
      <c r="N454" s="359">
        <f t="shared" si="69"/>
        <v>2.6666666666666665</v>
      </c>
      <c r="O454">
        <f t="shared" si="70"/>
        <v>504</v>
      </c>
      <c r="P454" s="239">
        <f t="shared" si="71"/>
        <v>299.7362942401092</v>
      </c>
    </row>
    <row r="455" spans="2:16" x14ac:dyDescent="0.25">
      <c r="B455" s="181">
        <v>0.31319444444444444</v>
      </c>
      <c r="C455" s="61">
        <v>80</v>
      </c>
      <c r="D455" s="349">
        <v>80</v>
      </c>
      <c r="E455" s="349"/>
      <c r="F455" s="63"/>
      <c r="G455" s="356">
        <f t="shared" si="63"/>
        <v>80</v>
      </c>
      <c r="H455" s="350">
        <f t="shared" si="64"/>
        <v>80</v>
      </c>
      <c r="I455" s="235">
        <f t="shared" si="65"/>
        <v>1.3333333333333333</v>
      </c>
      <c r="J455" s="193">
        <f t="shared" si="66"/>
        <v>1.3333333333333333</v>
      </c>
      <c r="K455" s="488">
        <f>'Gasto Energético'!GN455</f>
        <v>0</v>
      </c>
      <c r="L455" s="495">
        <f t="shared" si="67"/>
        <v>160</v>
      </c>
      <c r="M455" s="356">
        <f t="shared" si="68"/>
        <v>160</v>
      </c>
      <c r="N455" s="359">
        <f t="shared" si="69"/>
        <v>2.6666666666666665</v>
      </c>
      <c r="O455">
        <f t="shared" si="70"/>
        <v>504</v>
      </c>
      <c r="P455" s="239">
        <f t="shared" si="71"/>
        <v>299.7362942401092</v>
      </c>
    </row>
    <row r="456" spans="2:16" x14ac:dyDescent="0.25">
      <c r="B456" s="181">
        <v>0.31388888888888888</v>
      </c>
      <c r="C456" s="61">
        <v>80</v>
      </c>
      <c r="D456" s="349">
        <v>80</v>
      </c>
      <c r="E456" s="349"/>
      <c r="F456" s="63"/>
      <c r="G456" s="356">
        <f t="shared" si="63"/>
        <v>80</v>
      </c>
      <c r="H456" s="350">
        <f t="shared" si="64"/>
        <v>80</v>
      </c>
      <c r="I456" s="235">
        <f t="shared" si="65"/>
        <v>1.3333333333333333</v>
      </c>
      <c r="J456" s="193">
        <f t="shared" si="66"/>
        <v>1.3333333333333333</v>
      </c>
      <c r="K456" s="488">
        <f>'Gasto Energético'!GN456</f>
        <v>0</v>
      </c>
      <c r="L456" s="495">
        <f t="shared" si="67"/>
        <v>160</v>
      </c>
      <c r="M456" s="356">
        <f t="shared" si="68"/>
        <v>160</v>
      </c>
      <c r="N456" s="359">
        <f t="shared" si="69"/>
        <v>2.6666666666666665</v>
      </c>
      <c r="O456">
        <f t="shared" si="70"/>
        <v>504</v>
      </c>
      <c r="P456" s="239">
        <f t="shared" si="71"/>
        <v>299.7362942401092</v>
      </c>
    </row>
    <row r="457" spans="2:16" x14ac:dyDescent="0.25">
      <c r="B457" s="181">
        <v>0.31458333333333333</v>
      </c>
      <c r="C457" s="61">
        <v>80</v>
      </c>
      <c r="D457" s="349">
        <v>80</v>
      </c>
      <c r="E457" s="349"/>
      <c r="F457" s="63"/>
      <c r="G457" s="356">
        <f t="shared" si="63"/>
        <v>80</v>
      </c>
      <c r="H457" s="350">
        <f t="shared" si="64"/>
        <v>80</v>
      </c>
      <c r="I457" s="235">
        <f t="shared" si="65"/>
        <v>1.3333333333333333</v>
      </c>
      <c r="J457" s="193">
        <f t="shared" si="66"/>
        <v>1.3333333333333333</v>
      </c>
      <c r="K457" s="488">
        <f>'Gasto Energético'!GN457</f>
        <v>0</v>
      </c>
      <c r="L457" s="495">
        <f t="shared" si="67"/>
        <v>160</v>
      </c>
      <c r="M457" s="356">
        <f t="shared" si="68"/>
        <v>160</v>
      </c>
      <c r="N457" s="359">
        <f t="shared" si="69"/>
        <v>2.6666666666666665</v>
      </c>
      <c r="O457">
        <f t="shared" si="70"/>
        <v>504</v>
      </c>
      <c r="P457" s="239">
        <f t="shared" si="71"/>
        <v>299.7362942401092</v>
      </c>
    </row>
    <row r="458" spans="2:16" x14ac:dyDescent="0.25">
      <c r="B458" s="181">
        <v>0.31527777777777777</v>
      </c>
      <c r="C458" s="61">
        <v>80</v>
      </c>
      <c r="D458" s="349">
        <v>80</v>
      </c>
      <c r="E458" s="349"/>
      <c r="F458" s="63"/>
      <c r="G458" s="356">
        <f t="shared" si="63"/>
        <v>80</v>
      </c>
      <c r="H458" s="350">
        <f t="shared" si="64"/>
        <v>80</v>
      </c>
      <c r="I458" s="235">
        <f t="shared" si="65"/>
        <v>1.3333333333333333</v>
      </c>
      <c r="J458" s="193">
        <f t="shared" si="66"/>
        <v>1.3333333333333333</v>
      </c>
      <c r="K458" s="488">
        <f>'Gasto Energético'!GN458</f>
        <v>0</v>
      </c>
      <c r="L458" s="495">
        <f t="shared" si="67"/>
        <v>160</v>
      </c>
      <c r="M458" s="356">
        <f t="shared" si="68"/>
        <v>160</v>
      </c>
      <c r="N458" s="359">
        <f t="shared" si="69"/>
        <v>2.6666666666666665</v>
      </c>
      <c r="O458">
        <f t="shared" si="70"/>
        <v>504</v>
      </c>
      <c r="P458" s="239">
        <f t="shared" si="71"/>
        <v>299.7362942401092</v>
      </c>
    </row>
    <row r="459" spans="2:16" x14ac:dyDescent="0.25">
      <c r="B459" s="181">
        <v>0.31597222222222221</v>
      </c>
      <c r="C459" s="61">
        <v>80</v>
      </c>
      <c r="D459" s="349">
        <v>80</v>
      </c>
      <c r="E459" s="349"/>
      <c r="F459" s="63"/>
      <c r="G459" s="356">
        <f t="shared" si="63"/>
        <v>80</v>
      </c>
      <c r="H459" s="350">
        <f t="shared" si="64"/>
        <v>80</v>
      </c>
      <c r="I459" s="235">
        <f t="shared" si="65"/>
        <v>1.3333333333333333</v>
      </c>
      <c r="J459" s="193">
        <f t="shared" si="66"/>
        <v>1.3333333333333333</v>
      </c>
      <c r="K459" s="488">
        <f>'Gasto Energético'!GN459</f>
        <v>0</v>
      </c>
      <c r="L459" s="495">
        <f t="shared" si="67"/>
        <v>160</v>
      </c>
      <c r="M459" s="356">
        <f t="shared" si="68"/>
        <v>160</v>
      </c>
      <c r="N459" s="359">
        <f t="shared" si="69"/>
        <v>2.6666666666666665</v>
      </c>
      <c r="O459">
        <f t="shared" si="70"/>
        <v>504</v>
      </c>
      <c r="P459" s="239">
        <f t="shared" si="71"/>
        <v>299.7362942401092</v>
      </c>
    </row>
    <row r="460" spans="2:16" x14ac:dyDescent="0.25">
      <c r="B460" s="181">
        <v>0.31666666666666665</v>
      </c>
      <c r="C460" s="61">
        <v>80</v>
      </c>
      <c r="D460" s="349">
        <v>80</v>
      </c>
      <c r="E460" s="349"/>
      <c r="F460" s="63"/>
      <c r="G460" s="356">
        <f t="shared" si="63"/>
        <v>80</v>
      </c>
      <c r="H460" s="350">
        <f t="shared" si="64"/>
        <v>80</v>
      </c>
      <c r="I460" s="235">
        <f t="shared" si="65"/>
        <v>1.3333333333333333</v>
      </c>
      <c r="J460" s="193">
        <f t="shared" si="66"/>
        <v>1.3333333333333333</v>
      </c>
      <c r="K460" s="488">
        <f>'Gasto Energético'!GN460</f>
        <v>0</v>
      </c>
      <c r="L460" s="495">
        <f t="shared" si="67"/>
        <v>160</v>
      </c>
      <c r="M460" s="356">
        <f t="shared" si="68"/>
        <v>160</v>
      </c>
      <c r="N460" s="359">
        <f t="shared" si="69"/>
        <v>2.6666666666666665</v>
      </c>
      <c r="O460">
        <f t="shared" si="70"/>
        <v>504</v>
      </c>
      <c r="P460" s="239">
        <f t="shared" si="71"/>
        <v>299.7362942401092</v>
      </c>
    </row>
    <row r="461" spans="2:16" x14ac:dyDescent="0.25">
      <c r="B461" s="181">
        <v>0.31736111111111115</v>
      </c>
      <c r="C461" s="61">
        <v>80</v>
      </c>
      <c r="D461" s="349">
        <v>80</v>
      </c>
      <c r="E461" s="349"/>
      <c r="F461" s="63"/>
      <c r="G461" s="356">
        <f t="shared" si="63"/>
        <v>80</v>
      </c>
      <c r="H461" s="350">
        <f t="shared" si="64"/>
        <v>80</v>
      </c>
      <c r="I461" s="235">
        <f t="shared" si="65"/>
        <v>1.3333333333333333</v>
      </c>
      <c r="J461" s="193">
        <f t="shared" si="66"/>
        <v>1.3333333333333333</v>
      </c>
      <c r="K461" s="488">
        <f>'Gasto Energético'!GN461</f>
        <v>0</v>
      </c>
      <c r="L461" s="495">
        <f t="shared" si="67"/>
        <v>160</v>
      </c>
      <c r="M461" s="356">
        <f t="shared" si="68"/>
        <v>160</v>
      </c>
      <c r="N461" s="359">
        <f t="shared" si="69"/>
        <v>2.6666666666666665</v>
      </c>
      <c r="O461">
        <f t="shared" si="70"/>
        <v>504</v>
      </c>
      <c r="P461" s="239">
        <f t="shared" si="71"/>
        <v>299.7362942401092</v>
      </c>
    </row>
    <row r="462" spans="2:16" x14ac:dyDescent="0.25">
      <c r="B462" s="181">
        <v>0.31805555555555554</v>
      </c>
      <c r="C462" s="61">
        <v>80</v>
      </c>
      <c r="D462" s="349">
        <v>80</v>
      </c>
      <c r="E462" s="349"/>
      <c r="F462" s="63"/>
      <c r="G462" s="356">
        <f t="shared" si="63"/>
        <v>80</v>
      </c>
      <c r="H462" s="350">
        <f t="shared" si="64"/>
        <v>80</v>
      </c>
      <c r="I462" s="235">
        <f t="shared" si="65"/>
        <v>1.3333333333333333</v>
      </c>
      <c r="J462" s="193">
        <f t="shared" si="66"/>
        <v>1.3333333333333333</v>
      </c>
      <c r="K462" s="488">
        <f>'Gasto Energético'!GN462</f>
        <v>0</v>
      </c>
      <c r="L462" s="495">
        <f t="shared" si="67"/>
        <v>160</v>
      </c>
      <c r="M462" s="356">
        <f t="shared" si="68"/>
        <v>160</v>
      </c>
      <c r="N462" s="359">
        <f t="shared" si="69"/>
        <v>2.6666666666666665</v>
      </c>
      <c r="O462">
        <f t="shared" si="70"/>
        <v>504</v>
      </c>
      <c r="P462" s="239">
        <f t="shared" si="71"/>
        <v>299.7362942401092</v>
      </c>
    </row>
    <row r="463" spans="2:16" x14ac:dyDescent="0.25">
      <c r="B463" s="181">
        <v>0.31875000000000003</v>
      </c>
      <c r="C463" s="61">
        <v>80</v>
      </c>
      <c r="D463" s="349">
        <v>80</v>
      </c>
      <c r="E463" s="349"/>
      <c r="F463" s="63"/>
      <c r="G463" s="356">
        <f t="shared" si="63"/>
        <v>80</v>
      </c>
      <c r="H463" s="350">
        <f t="shared" si="64"/>
        <v>80</v>
      </c>
      <c r="I463" s="235">
        <f t="shared" si="65"/>
        <v>1.3333333333333333</v>
      </c>
      <c r="J463" s="193">
        <f t="shared" si="66"/>
        <v>1.3333333333333333</v>
      </c>
      <c r="K463" s="488">
        <f>'Gasto Energético'!GN463</f>
        <v>0</v>
      </c>
      <c r="L463" s="495">
        <f t="shared" si="67"/>
        <v>160</v>
      </c>
      <c r="M463" s="356">
        <f t="shared" si="68"/>
        <v>160</v>
      </c>
      <c r="N463" s="359">
        <f t="shared" si="69"/>
        <v>2.6666666666666665</v>
      </c>
      <c r="O463">
        <f t="shared" si="70"/>
        <v>504</v>
      </c>
      <c r="P463" s="239">
        <f t="shared" si="71"/>
        <v>299.7362942401092</v>
      </c>
    </row>
    <row r="464" spans="2:16" x14ac:dyDescent="0.25">
      <c r="B464" s="181">
        <v>0.31944444444444448</v>
      </c>
      <c r="C464" s="61">
        <v>80</v>
      </c>
      <c r="D464" s="349">
        <v>80</v>
      </c>
      <c r="E464" s="349"/>
      <c r="F464" s="63"/>
      <c r="G464" s="356">
        <f t="shared" si="63"/>
        <v>80</v>
      </c>
      <c r="H464" s="350">
        <f t="shared" si="64"/>
        <v>80</v>
      </c>
      <c r="I464" s="235">
        <f t="shared" si="65"/>
        <v>1.3333333333333333</v>
      </c>
      <c r="J464" s="193">
        <f t="shared" si="66"/>
        <v>1.3333333333333333</v>
      </c>
      <c r="K464" s="488">
        <f>'Gasto Energético'!GN464</f>
        <v>0</v>
      </c>
      <c r="L464" s="495">
        <f t="shared" si="67"/>
        <v>160</v>
      </c>
      <c r="M464" s="356">
        <f t="shared" si="68"/>
        <v>160</v>
      </c>
      <c r="N464" s="359">
        <f t="shared" si="69"/>
        <v>2.6666666666666665</v>
      </c>
      <c r="O464">
        <f t="shared" si="70"/>
        <v>504</v>
      </c>
      <c r="P464" s="239">
        <f t="shared" si="71"/>
        <v>299.7362942401092</v>
      </c>
    </row>
    <row r="465" spans="2:16" x14ac:dyDescent="0.25">
      <c r="B465" s="181">
        <v>0.32013888888888892</v>
      </c>
      <c r="C465" s="61">
        <v>80</v>
      </c>
      <c r="D465" s="349">
        <v>80</v>
      </c>
      <c r="E465" s="349"/>
      <c r="F465" s="63"/>
      <c r="G465" s="356">
        <f t="shared" si="63"/>
        <v>80</v>
      </c>
      <c r="H465" s="350">
        <f t="shared" si="64"/>
        <v>80</v>
      </c>
      <c r="I465" s="235">
        <f t="shared" si="65"/>
        <v>1.3333333333333333</v>
      </c>
      <c r="J465" s="193">
        <f t="shared" si="66"/>
        <v>1.3333333333333333</v>
      </c>
      <c r="K465" s="488">
        <f>'Gasto Energético'!GN465</f>
        <v>0</v>
      </c>
      <c r="L465" s="495">
        <f t="shared" si="67"/>
        <v>160</v>
      </c>
      <c r="M465" s="356">
        <f t="shared" si="68"/>
        <v>160</v>
      </c>
      <c r="N465" s="359">
        <f t="shared" si="69"/>
        <v>2.6666666666666665</v>
      </c>
      <c r="O465">
        <f t="shared" si="70"/>
        <v>504</v>
      </c>
      <c r="P465" s="239">
        <f t="shared" si="71"/>
        <v>299.7362942401092</v>
      </c>
    </row>
    <row r="466" spans="2:16" x14ac:dyDescent="0.25">
      <c r="B466" s="181">
        <v>0.32083333333333336</v>
      </c>
      <c r="C466" s="61">
        <v>80</v>
      </c>
      <c r="D466" s="349">
        <v>80</v>
      </c>
      <c r="E466" s="349"/>
      <c r="F466" s="63"/>
      <c r="G466" s="356">
        <f t="shared" si="63"/>
        <v>80</v>
      </c>
      <c r="H466" s="350">
        <f t="shared" si="64"/>
        <v>80</v>
      </c>
      <c r="I466" s="235">
        <f t="shared" si="65"/>
        <v>1.3333333333333333</v>
      </c>
      <c r="J466" s="193">
        <f t="shared" si="66"/>
        <v>1.3333333333333333</v>
      </c>
      <c r="K466" s="488">
        <f>'Gasto Energético'!GN466</f>
        <v>0</v>
      </c>
      <c r="L466" s="495">
        <f t="shared" si="67"/>
        <v>160</v>
      </c>
      <c r="M466" s="356">
        <f t="shared" si="68"/>
        <v>160</v>
      </c>
      <c r="N466" s="359">
        <f t="shared" si="69"/>
        <v>2.6666666666666665</v>
      </c>
      <c r="O466">
        <f t="shared" si="70"/>
        <v>504</v>
      </c>
      <c r="P466" s="239">
        <f t="shared" si="71"/>
        <v>299.7362942401092</v>
      </c>
    </row>
    <row r="467" spans="2:16" x14ac:dyDescent="0.25">
      <c r="B467" s="181">
        <v>0.3215277777777778</v>
      </c>
      <c r="C467" s="61">
        <v>80</v>
      </c>
      <c r="D467" s="349">
        <v>80</v>
      </c>
      <c r="E467" s="349"/>
      <c r="F467" s="63"/>
      <c r="G467" s="356">
        <f t="shared" si="63"/>
        <v>80</v>
      </c>
      <c r="H467" s="350">
        <f t="shared" si="64"/>
        <v>80</v>
      </c>
      <c r="I467" s="235">
        <f t="shared" si="65"/>
        <v>1.3333333333333333</v>
      </c>
      <c r="J467" s="193">
        <f t="shared" si="66"/>
        <v>1.3333333333333333</v>
      </c>
      <c r="K467" s="488">
        <f>'Gasto Energético'!GN467</f>
        <v>0</v>
      </c>
      <c r="L467" s="495">
        <f t="shared" si="67"/>
        <v>160</v>
      </c>
      <c r="M467" s="356">
        <f t="shared" si="68"/>
        <v>160</v>
      </c>
      <c r="N467" s="359">
        <f t="shared" si="69"/>
        <v>2.6666666666666665</v>
      </c>
      <c r="O467">
        <f t="shared" si="70"/>
        <v>504</v>
      </c>
      <c r="P467" s="239">
        <f t="shared" si="71"/>
        <v>299.7362942401092</v>
      </c>
    </row>
    <row r="468" spans="2:16" x14ac:dyDescent="0.25">
      <c r="B468" s="181">
        <v>0.32222222222222224</v>
      </c>
      <c r="C468" s="61">
        <v>80</v>
      </c>
      <c r="D468" s="349">
        <v>80</v>
      </c>
      <c r="E468" s="349"/>
      <c r="F468" s="63"/>
      <c r="G468" s="356">
        <f t="shared" si="63"/>
        <v>80</v>
      </c>
      <c r="H468" s="350">
        <f t="shared" si="64"/>
        <v>80</v>
      </c>
      <c r="I468" s="235">
        <f t="shared" si="65"/>
        <v>1.3333333333333333</v>
      </c>
      <c r="J468" s="193">
        <f t="shared" si="66"/>
        <v>1.3333333333333333</v>
      </c>
      <c r="K468" s="488">
        <f>'Gasto Energético'!GN468</f>
        <v>0</v>
      </c>
      <c r="L468" s="495">
        <f t="shared" si="67"/>
        <v>160</v>
      </c>
      <c r="M468" s="356">
        <f t="shared" si="68"/>
        <v>160</v>
      </c>
      <c r="N468" s="359">
        <f t="shared" si="69"/>
        <v>2.6666666666666665</v>
      </c>
      <c r="O468">
        <f t="shared" si="70"/>
        <v>504</v>
      </c>
      <c r="P468" s="239">
        <f t="shared" si="71"/>
        <v>299.7362942401092</v>
      </c>
    </row>
    <row r="469" spans="2:16" x14ac:dyDescent="0.25">
      <c r="B469" s="181">
        <v>0.32291666666666669</v>
      </c>
      <c r="C469" s="61">
        <v>80</v>
      </c>
      <c r="D469" s="349">
        <v>80</v>
      </c>
      <c r="E469" s="349"/>
      <c r="F469" s="63"/>
      <c r="G469" s="356">
        <f t="shared" si="63"/>
        <v>80</v>
      </c>
      <c r="H469" s="350">
        <f t="shared" si="64"/>
        <v>80</v>
      </c>
      <c r="I469" s="235">
        <f t="shared" si="65"/>
        <v>1.3333333333333333</v>
      </c>
      <c r="J469" s="193">
        <f t="shared" si="66"/>
        <v>1.3333333333333333</v>
      </c>
      <c r="K469" s="488">
        <f>'Gasto Energético'!GN469</f>
        <v>0</v>
      </c>
      <c r="L469" s="495">
        <f t="shared" si="67"/>
        <v>160</v>
      </c>
      <c r="M469" s="356">
        <f t="shared" si="68"/>
        <v>160</v>
      </c>
      <c r="N469" s="359">
        <f t="shared" si="69"/>
        <v>2.6666666666666665</v>
      </c>
      <c r="O469">
        <f t="shared" si="70"/>
        <v>504</v>
      </c>
      <c r="P469" s="239">
        <f t="shared" si="71"/>
        <v>299.7362942401092</v>
      </c>
    </row>
    <row r="470" spans="2:16" x14ac:dyDescent="0.25">
      <c r="B470" s="181">
        <v>0.32361111111111113</v>
      </c>
      <c r="C470" s="61">
        <v>80</v>
      </c>
      <c r="D470" s="349">
        <v>80</v>
      </c>
      <c r="E470" s="349"/>
      <c r="F470" s="63"/>
      <c r="G470" s="356">
        <f t="shared" si="63"/>
        <v>80</v>
      </c>
      <c r="H470" s="350">
        <f t="shared" si="64"/>
        <v>80</v>
      </c>
      <c r="I470" s="235">
        <f t="shared" si="65"/>
        <v>1.3333333333333333</v>
      </c>
      <c r="J470" s="193">
        <f t="shared" si="66"/>
        <v>1.3333333333333333</v>
      </c>
      <c r="K470" s="488">
        <f>'Gasto Energético'!GN470</f>
        <v>0</v>
      </c>
      <c r="L470" s="495">
        <f t="shared" si="67"/>
        <v>160</v>
      </c>
      <c r="M470" s="356">
        <f t="shared" si="68"/>
        <v>160</v>
      </c>
      <c r="N470" s="359">
        <f t="shared" si="69"/>
        <v>2.6666666666666665</v>
      </c>
      <c r="O470">
        <f t="shared" si="70"/>
        <v>504</v>
      </c>
      <c r="P470" s="239">
        <f t="shared" si="71"/>
        <v>299.7362942401092</v>
      </c>
    </row>
    <row r="471" spans="2:16" x14ac:dyDescent="0.25">
      <c r="B471" s="181">
        <v>0.32430555555555557</v>
      </c>
      <c r="C471" s="61">
        <v>80</v>
      </c>
      <c r="D471" s="349">
        <v>80</v>
      </c>
      <c r="E471" s="349"/>
      <c r="F471" s="63"/>
      <c r="G471" s="356">
        <f t="shared" si="63"/>
        <v>80</v>
      </c>
      <c r="H471" s="350">
        <f t="shared" si="64"/>
        <v>80</v>
      </c>
      <c r="I471" s="235">
        <f t="shared" si="65"/>
        <v>1.3333333333333333</v>
      </c>
      <c r="J471" s="193">
        <f t="shared" si="66"/>
        <v>1.3333333333333333</v>
      </c>
      <c r="K471" s="488">
        <f>'Gasto Energético'!GN471</f>
        <v>0</v>
      </c>
      <c r="L471" s="495">
        <f t="shared" si="67"/>
        <v>160</v>
      </c>
      <c r="M471" s="356">
        <f t="shared" si="68"/>
        <v>160</v>
      </c>
      <c r="N471" s="359">
        <f t="shared" si="69"/>
        <v>2.6666666666666665</v>
      </c>
      <c r="O471">
        <f t="shared" si="70"/>
        <v>504</v>
      </c>
      <c r="P471" s="239">
        <f t="shared" si="71"/>
        <v>299.7362942401092</v>
      </c>
    </row>
    <row r="472" spans="2:16" x14ac:dyDescent="0.25">
      <c r="B472" s="181">
        <v>0.32500000000000001</v>
      </c>
      <c r="C472" s="61">
        <v>80</v>
      </c>
      <c r="D472" s="349">
        <v>80</v>
      </c>
      <c r="E472" s="349"/>
      <c r="F472" s="63"/>
      <c r="G472" s="356">
        <f t="shared" si="63"/>
        <v>80</v>
      </c>
      <c r="H472" s="350">
        <f t="shared" si="64"/>
        <v>80</v>
      </c>
      <c r="I472" s="235">
        <f t="shared" si="65"/>
        <v>1.3333333333333333</v>
      </c>
      <c r="J472" s="193">
        <f t="shared" si="66"/>
        <v>1.3333333333333333</v>
      </c>
      <c r="K472" s="488">
        <f>'Gasto Energético'!GN472</f>
        <v>0</v>
      </c>
      <c r="L472" s="495">
        <f t="shared" si="67"/>
        <v>160</v>
      </c>
      <c r="M472" s="356">
        <f t="shared" si="68"/>
        <v>160</v>
      </c>
      <c r="N472" s="359">
        <f t="shared" si="69"/>
        <v>2.6666666666666665</v>
      </c>
      <c r="O472">
        <f t="shared" si="70"/>
        <v>504</v>
      </c>
      <c r="P472" s="239">
        <f t="shared" si="71"/>
        <v>299.7362942401092</v>
      </c>
    </row>
    <row r="473" spans="2:16" x14ac:dyDescent="0.25">
      <c r="B473" s="181">
        <v>0.32569444444444445</v>
      </c>
      <c r="C473" s="61">
        <v>80</v>
      </c>
      <c r="D473" s="349">
        <v>80</v>
      </c>
      <c r="E473" s="349"/>
      <c r="F473" s="63"/>
      <c r="G473" s="356">
        <f t="shared" si="63"/>
        <v>80</v>
      </c>
      <c r="H473" s="350">
        <f t="shared" si="64"/>
        <v>80</v>
      </c>
      <c r="I473" s="235">
        <f t="shared" si="65"/>
        <v>1.3333333333333333</v>
      </c>
      <c r="J473" s="193">
        <f t="shared" si="66"/>
        <v>1.3333333333333333</v>
      </c>
      <c r="K473" s="488">
        <f>'Gasto Energético'!GN473</f>
        <v>0</v>
      </c>
      <c r="L473" s="495">
        <f t="shared" si="67"/>
        <v>160</v>
      </c>
      <c r="M473" s="356">
        <f t="shared" si="68"/>
        <v>160</v>
      </c>
      <c r="N473" s="359">
        <f t="shared" si="69"/>
        <v>2.6666666666666665</v>
      </c>
      <c r="O473">
        <f t="shared" si="70"/>
        <v>504</v>
      </c>
      <c r="P473" s="239">
        <f t="shared" si="71"/>
        <v>299.7362942401092</v>
      </c>
    </row>
    <row r="474" spans="2:16" x14ac:dyDescent="0.25">
      <c r="B474" s="181">
        <v>0.3263888888888889</v>
      </c>
      <c r="C474" s="61">
        <v>80</v>
      </c>
      <c r="D474" s="349">
        <v>80</v>
      </c>
      <c r="E474" s="349"/>
      <c r="F474" s="63"/>
      <c r="G474" s="356">
        <f t="shared" si="63"/>
        <v>80</v>
      </c>
      <c r="H474" s="350">
        <f t="shared" si="64"/>
        <v>80</v>
      </c>
      <c r="I474" s="235">
        <f t="shared" si="65"/>
        <v>1.3333333333333333</v>
      </c>
      <c r="J474" s="193">
        <f t="shared" si="66"/>
        <v>1.3333333333333333</v>
      </c>
      <c r="K474" s="488">
        <f>'Gasto Energético'!GN474</f>
        <v>0</v>
      </c>
      <c r="L474" s="495">
        <f t="shared" si="67"/>
        <v>160</v>
      </c>
      <c r="M474" s="356">
        <f t="shared" si="68"/>
        <v>160</v>
      </c>
      <c r="N474" s="359">
        <f t="shared" si="69"/>
        <v>2.6666666666666665</v>
      </c>
      <c r="O474">
        <f t="shared" si="70"/>
        <v>504</v>
      </c>
      <c r="P474" s="239">
        <f t="shared" si="71"/>
        <v>299.7362942401092</v>
      </c>
    </row>
    <row r="475" spans="2:16" x14ac:dyDescent="0.25">
      <c r="B475" s="181">
        <v>0.32708333333333334</v>
      </c>
      <c r="C475" s="61">
        <v>80</v>
      </c>
      <c r="D475" s="349">
        <v>80</v>
      </c>
      <c r="E475" s="349"/>
      <c r="F475" s="63"/>
      <c r="G475" s="356">
        <f t="shared" si="63"/>
        <v>80</v>
      </c>
      <c r="H475" s="350">
        <f t="shared" si="64"/>
        <v>80</v>
      </c>
      <c r="I475" s="235">
        <f t="shared" si="65"/>
        <v>1.3333333333333333</v>
      </c>
      <c r="J475" s="193">
        <f t="shared" si="66"/>
        <v>1.3333333333333333</v>
      </c>
      <c r="K475" s="488">
        <f>'Gasto Energético'!GN475</f>
        <v>0</v>
      </c>
      <c r="L475" s="495">
        <f t="shared" si="67"/>
        <v>160</v>
      </c>
      <c r="M475" s="356">
        <f t="shared" si="68"/>
        <v>160</v>
      </c>
      <c r="N475" s="359">
        <f t="shared" si="69"/>
        <v>2.6666666666666665</v>
      </c>
      <c r="O475">
        <f t="shared" si="70"/>
        <v>504</v>
      </c>
      <c r="P475" s="239">
        <f t="shared" si="71"/>
        <v>299.7362942401092</v>
      </c>
    </row>
    <row r="476" spans="2:16" x14ac:dyDescent="0.25">
      <c r="B476" s="181">
        <v>0.32777777777777778</v>
      </c>
      <c r="C476" s="61">
        <v>80</v>
      </c>
      <c r="D476" s="349">
        <v>80</v>
      </c>
      <c r="E476" s="349"/>
      <c r="F476" s="63"/>
      <c r="G476" s="356">
        <f t="shared" si="63"/>
        <v>80</v>
      </c>
      <c r="H476" s="350">
        <f t="shared" si="64"/>
        <v>80</v>
      </c>
      <c r="I476" s="235">
        <f t="shared" si="65"/>
        <v>1.3333333333333333</v>
      </c>
      <c r="J476" s="193">
        <f t="shared" si="66"/>
        <v>1.3333333333333333</v>
      </c>
      <c r="K476" s="488">
        <f>'Gasto Energético'!GN476</f>
        <v>0</v>
      </c>
      <c r="L476" s="495">
        <f t="shared" si="67"/>
        <v>160</v>
      </c>
      <c r="M476" s="356">
        <f t="shared" si="68"/>
        <v>160</v>
      </c>
      <c r="N476" s="359">
        <f t="shared" si="69"/>
        <v>2.6666666666666665</v>
      </c>
      <c r="O476">
        <f t="shared" si="70"/>
        <v>504</v>
      </c>
      <c r="P476" s="239">
        <f t="shared" si="71"/>
        <v>299.7362942401092</v>
      </c>
    </row>
    <row r="477" spans="2:16" x14ac:dyDescent="0.25">
      <c r="B477" s="181">
        <v>0.32847222222222222</v>
      </c>
      <c r="C477" s="61">
        <v>80</v>
      </c>
      <c r="D477" s="349">
        <v>80</v>
      </c>
      <c r="E477" s="349"/>
      <c r="F477" s="63"/>
      <c r="G477" s="356">
        <f t="shared" si="63"/>
        <v>80</v>
      </c>
      <c r="H477" s="350">
        <f t="shared" si="64"/>
        <v>80</v>
      </c>
      <c r="I477" s="235">
        <f t="shared" si="65"/>
        <v>1.3333333333333333</v>
      </c>
      <c r="J477" s="193">
        <f t="shared" si="66"/>
        <v>1.3333333333333333</v>
      </c>
      <c r="K477" s="488">
        <f>'Gasto Energético'!GN477</f>
        <v>0</v>
      </c>
      <c r="L477" s="495">
        <f t="shared" si="67"/>
        <v>160</v>
      </c>
      <c r="M477" s="356">
        <f t="shared" si="68"/>
        <v>160</v>
      </c>
      <c r="N477" s="359">
        <f t="shared" si="69"/>
        <v>2.6666666666666665</v>
      </c>
      <c r="O477">
        <f t="shared" si="70"/>
        <v>504</v>
      </c>
      <c r="P477" s="239">
        <f t="shared" si="71"/>
        <v>299.7362942401092</v>
      </c>
    </row>
    <row r="478" spans="2:16" x14ac:dyDescent="0.25">
      <c r="B478" s="181">
        <v>0.32916666666666666</v>
      </c>
      <c r="C478" s="61">
        <v>80</v>
      </c>
      <c r="D478" s="349">
        <v>80</v>
      </c>
      <c r="E478" s="349"/>
      <c r="F478" s="63"/>
      <c r="G478" s="356">
        <f t="shared" si="63"/>
        <v>80</v>
      </c>
      <c r="H478" s="350">
        <f t="shared" si="64"/>
        <v>80</v>
      </c>
      <c r="I478" s="235">
        <f t="shared" si="65"/>
        <v>1.3333333333333333</v>
      </c>
      <c r="J478" s="193">
        <f t="shared" si="66"/>
        <v>1.3333333333333333</v>
      </c>
      <c r="K478" s="488">
        <f>'Gasto Energético'!GN478</f>
        <v>0</v>
      </c>
      <c r="L478" s="495">
        <f t="shared" si="67"/>
        <v>160</v>
      </c>
      <c r="M478" s="356">
        <f t="shared" si="68"/>
        <v>160</v>
      </c>
      <c r="N478" s="359">
        <f t="shared" si="69"/>
        <v>2.6666666666666665</v>
      </c>
      <c r="O478">
        <f t="shared" si="70"/>
        <v>504</v>
      </c>
      <c r="P478" s="239">
        <f t="shared" si="71"/>
        <v>299.7362942401092</v>
      </c>
    </row>
    <row r="479" spans="2:16" x14ac:dyDescent="0.25">
      <c r="B479" s="181">
        <v>0.3298611111111111</v>
      </c>
      <c r="C479" s="61">
        <v>80</v>
      </c>
      <c r="D479" s="349">
        <v>80</v>
      </c>
      <c r="E479" s="349"/>
      <c r="F479" s="63"/>
      <c r="G479" s="356">
        <f t="shared" si="63"/>
        <v>80</v>
      </c>
      <c r="H479" s="350">
        <f t="shared" si="64"/>
        <v>80</v>
      </c>
      <c r="I479" s="235">
        <f t="shared" si="65"/>
        <v>1.3333333333333333</v>
      </c>
      <c r="J479" s="193">
        <f t="shared" si="66"/>
        <v>1.3333333333333333</v>
      </c>
      <c r="K479" s="488">
        <f>'Gasto Energético'!GN479</f>
        <v>0</v>
      </c>
      <c r="L479" s="495">
        <f t="shared" si="67"/>
        <v>160</v>
      </c>
      <c r="M479" s="356">
        <f t="shared" si="68"/>
        <v>160</v>
      </c>
      <c r="N479" s="359">
        <f t="shared" si="69"/>
        <v>2.6666666666666665</v>
      </c>
      <c r="O479">
        <f t="shared" si="70"/>
        <v>504</v>
      </c>
      <c r="P479" s="239">
        <f t="shared" si="71"/>
        <v>299.7362942401092</v>
      </c>
    </row>
    <row r="480" spans="2:16" x14ac:dyDescent="0.25">
      <c r="B480" s="181">
        <v>0.33055555555555555</v>
      </c>
      <c r="C480" s="61">
        <v>80</v>
      </c>
      <c r="D480" s="349">
        <v>80</v>
      </c>
      <c r="E480" s="349"/>
      <c r="F480" s="63"/>
      <c r="G480" s="356">
        <f t="shared" si="63"/>
        <v>80</v>
      </c>
      <c r="H480" s="350">
        <f t="shared" si="64"/>
        <v>80</v>
      </c>
      <c r="I480" s="235">
        <f t="shared" si="65"/>
        <v>1.3333333333333333</v>
      </c>
      <c r="J480" s="193">
        <f t="shared" si="66"/>
        <v>1.3333333333333333</v>
      </c>
      <c r="K480" s="488">
        <f>'Gasto Energético'!GN480</f>
        <v>0</v>
      </c>
      <c r="L480" s="495">
        <f t="shared" si="67"/>
        <v>160</v>
      </c>
      <c r="M480" s="356">
        <f t="shared" si="68"/>
        <v>160</v>
      </c>
      <c r="N480" s="359">
        <f t="shared" si="69"/>
        <v>2.6666666666666665</v>
      </c>
      <c r="O480">
        <f t="shared" si="70"/>
        <v>504</v>
      </c>
      <c r="P480" s="239">
        <f t="shared" si="71"/>
        <v>299.7362942401092</v>
      </c>
    </row>
    <row r="481" spans="2:16" x14ac:dyDescent="0.25">
      <c r="B481" s="181">
        <v>0.33124999999999999</v>
      </c>
      <c r="C481" s="61">
        <v>80</v>
      </c>
      <c r="D481" s="349">
        <v>80</v>
      </c>
      <c r="E481" s="349"/>
      <c r="F481" s="63"/>
      <c r="G481" s="356">
        <f t="shared" si="63"/>
        <v>80</v>
      </c>
      <c r="H481" s="350">
        <f t="shared" si="64"/>
        <v>80</v>
      </c>
      <c r="I481" s="235">
        <f t="shared" si="65"/>
        <v>1.3333333333333333</v>
      </c>
      <c r="J481" s="193">
        <f t="shared" si="66"/>
        <v>1.3333333333333333</v>
      </c>
      <c r="K481" s="488">
        <f>'Gasto Energético'!GN481</f>
        <v>0</v>
      </c>
      <c r="L481" s="495">
        <f t="shared" si="67"/>
        <v>160</v>
      </c>
      <c r="M481" s="356">
        <f t="shared" si="68"/>
        <v>160</v>
      </c>
      <c r="N481" s="359">
        <f t="shared" si="69"/>
        <v>2.6666666666666665</v>
      </c>
      <c r="O481">
        <f t="shared" si="70"/>
        <v>504</v>
      </c>
      <c r="P481" s="239">
        <f t="shared" si="71"/>
        <v>299.7362942401092</v>
      </c>
    </row>
    <row r="482" spans="2:16" x14ac:dyDescent="0.25">
      <c r="B482" s="181">
        <v>0.33194444444444443</v>
      </c>
      <c r="C482" s="61">
        <v>80</v>
      </c>
      <c r="D482" s="349">
        <v>80</v>
      </c>
      <c r="E482" s="349"/>
      <c r="F482" s="63"/>
      <c r="G482" s="356">
        <f t="shared" si="63"/>
        <v>80</v>
      </c>
      <c r="H482" s="350">
        <f t="shared" si="64"/>
        <v>80</v>
      </c>
      <c r="I482" s="235">
        <f t="shared" si="65"/>
        <v>1.3333333333333333</v>
      </c>
      <c r="J482" s="193">
        <f t="shared" si="66"/>
        <v>1.3333333333333333</v>
      </c>
      <c r="K482" s="488">
        <f>'Gasto Energético'!GN482</f>
        <v>0</v>
      </c>
      <c r="L482" s="495">
        <f t="shared" si="67"/>
        <v>160</v>
      </c>
      <c r="M482" s="356">
        <f t="shared" si="68"/>
        <v>160</v>
      </c>
      <c r="N482" s="359">
        <f t="shared" si="69"/>
        <v>2.6666666666666665</v>
      </c>
      <c r="O482">
        <f t="shared" si="70"/>
        <v>504</v>
      </c>
      <c r="P482" s="239">
        <f t="shared" si="71"/>
        <v>299.7362942401092</v>
      </c>
    </row>
    <row r="483" spans="2:16" x14ac:dyDescent="0.25">
      <c r="B483" s="181">
        <v>0.33263888888888887</v>
      </c>
      <c r="C483" s="61">
        <v>80</v>
      </c>
      <c r="D483" s="349">
        <v>80</v>
      </c>
      <c r="E483" s="349"/>
      <c r="F483" s="63"/>
      <c r="G483" s="356">
        <f t="shared" si="63"/>
        <v>80</v>
      </c>
      <c r="H483" s="350">
        <f t="shared" si="64"/>
        <v>80</v>
      </c>
      <c r="I483" s="235">
        <f t="shared" si="65"/>
        <v>1.3333333333333333</v>
      </c>
      <c r="J483" s="193">
        <f t="shared" si="66"/>
        <v>1.3333333333333333</v>
      </c>
      <c r="K483" s="488">
        <f>'Gasto Energético'!GN483</f>
        <v>0</v>
      </c>
      <c r="L483" s="495">
        <f t="shared" si="67"/>
        <v>160</v>
      </c>
      <c r="M483" s="356">
        <f t="shared" si="68"/>
        <v>160</v>
      </c>
      <c r="N483" s="359">
        <f t="shared" si="69"/>
        <v>2.6666666666666665</v>
      </c>
      <c r="O483">
        <f t="shared" si="70"/>
        <v>504</v>
      </c>
      <c r="P483" s="239">
        <f t="shared" si="71"/>
        <v>299.7362942401092</v>
      </c>
    </row>
    <row r="484" spans="2:16" x14ac:dyDescent="0.25">
      <c r="B484" s="181">
        <v>0.33333333333333331</v>
      </c>
      <c r="C484" s="61">
        <v>80</v>
      </c>
      <c r="D484" s="349">
        <v>80</v>
      </c>
      <c r="E484" s="349"/>
      <c r="F484" s="63">
        <v>80</v>
      </c>
      <c r="G484" s="356">
        <f t="shared" si="63"/>
        <v>80</v>
      </c>
      <c r="H484" s="350">
        <f t="shared" si="64"/>
        <v>160</v>
      </c>
      <c r="I484" s="235">
        <f t="shared" si="65"/>
        <v>1.3333333333333333</v>
      </c>
      <c r="J484" s="193">
        <f t="shared" si="66"/>
        <v>2.6666666666666665</v>
      </c>
      <c r="K484" s="488">
        <f>'Gasto Energético'!GN484</f>
        <v>0</v>
      </c>
      <c r="L484" s="495">
        <f t="shared" si="67"/>
        <v>240</v>
      </c>
      <c r="M484" s="356">
        <f t="shared" si="68"/>
        <v>240</v>
      </c>
      <c r="N484" s="359">
        <f t="shared" si="69"/>
        <v>4</v>
      </c>
      <c r="O484">
        <f t="shared" si="70"/>
        <v>504</v>
      </c>
      <c r="P484" s="239">
        <f t="shared" si="71"/>
        <v>299.7362942401092</v>
      </c>
    </row>
    <row r="485" spans="2:16" x14ac:dyDescent="0.25">
      <c r="B485" s="181">
        <v>0.33402777777777781</v>
      </c>
      <c r="C485" s="61">
        <v>80</v>
      </c>
      <c r="D485" s="349">
        <v>80</v>
      </c>
      <c r="E485" s="349"/>
      <c r="F485" s="63">
        <v>80</v>
      </c>
      <c r="G485" s="356">
        <f t="shared" si="63"/>
        <v>80</v>
      </c>
      <c r="H485" s="350">
        <f t="shared" si="64"/>
        <v>160</v>
      </c>
      <c r="I485" s="235">
        <f t="shared" si="65"/>
        <v>1.3333333333333333</v>
      </c>
      <c r="J485" s="193">
        <f t="shared" si="66"/>
        <v>2.6666666666666665</v>
      </c>
      <c r="K485" s="488">
        <f>'Gasto Energético'!GN485</f>
        <v>0</v>
      </c>
      <c r="L485" s="495">
        <f t="shared" si="67"/>
        <v>240</v>
      </c>
      <c r="M485" s="356">
        <f t="shared" si="68"/>
        <v>240</v>
      </c>
      <c r="N485" s="359">
        <f t="shared" si="69"/>
        <v>4</v>
      </c>
      <c r="O485">
        <f t="shared" si="70"/>
        <v>504</v>
      </c>
      <c r="P485" s="239">
        <f t="shared" si="71"/>
        <v>299.7362942401092</v>
      </c>
    </row>
    <row r="486" spans="2:16" x14ac:dyDescent="0.25">
      <c r="B486" s="181">
        <v>0.3347222222222222</v>
      </c>
      <c r="C486" s="61">
        <v>80</v>
      </c>
      <c r="D486" s="349">
        <v>80</v>
      </c>
      <c r="E486" s="349"/>
      <c r="F486" s="63">
        <v>80</v>
      </c>
      <c r="G486" s="356">
        <f t="shared" si="63"/>
        <v>80</v>
      </c>
      <c r="H486" s="350">
        <f t="shared" si="64"/>
        <v>160</v>
      </c>
      <c r="I486" s="235">
        <f t="shared" si="65"/>
        <v>1.3333333333333333</v>
      </c>
      <c r="J486" s="193">
        <f t="shared" si="66"/>
        <v>2.6666666666666665</v>
      </c>
      <c r="K486" s="488">
        <f>'Gasto Energético'!GN486</f>
        <v>0</v>
      </c>
      <c r="L486" s="495">
        <f t="shared" si="67"/>
        <v>240</v>
      </c>
      <c r="M486" s="356">
        <f t="shared" si="68"/>
        <v>240</v>
      </c>
      <c r="N486" s="359">
        <f t="shared" si="69"/>
        <v>4</v>
      </c>
      <c r="O486">
        <f t="shared" si="70"/>
        <v>504</v>
      </c>
      <c r="P486" s="239">
        <f t="shared" si="71"/>
        <v>299.7362942401092</v>
      </c>
    </row>
    <row r="487" spans="2:16" x14ac:dyDescent="0.25">
      <c r="B487" s="181">
        <v>0.3354166666666667</v>
      </c>
      <c r="C487" s="61">
        <v>80</v>
      </c>
      <c r="D487" s="349">
        <v>80</v>
      </c>
      <c r="E487" s="349"/>
      <c r="F487" s="63">
        <v>80</v>
      </c>
      <c r="G487" s="356">
        <f t="shared" si="63"/>
        <v>80</v>
      </c>
      <c r="H487" s="350">
        <f t="shared" si="64"/>
        <v>160</v>
      </c>
      <c r="I487" s="235">
        <f t="shared" si="65"/>
        <v>1.3333333333333333</v>
      </c>
      <c r="J487" s="193">
        <f t="shared" si="66"/>
        <v>2.6666666666666665</v>
      </c>
      <c r="K487" s="488">
        <f>'Gasto Energético'!GN487</f>
        <v>0</v>
      </c>
      <c r="L487" s="495">
        <f t="shared" si="67"/>
        <v>240</v>
      </c>
      <c r="M487" s="356">
        <f t="shared" si="68"/>
        <v>240</v>
      </c>
      <c r="N487" s="359">
        <f t="shared" si="69"/>
        <v>4</v>
      </c>
      <c r="O487">
        <f t="shared" si="70"/>
        <v>504</v>
      </c>
      <c r="P487" s="239">
        <f t="shared" si="71"/>
        <v>299.7362942401092</v>
      </c>
    </row>
    <row r="488" spans="2:16" x14ac:dyDescent="0.25">
      <c r="B488" s="181">
        <v>0.33611111111111108</v>
      </c>
      <c r="C488" s="61">
        <v>80</v>
      </c>
      <c r="D488" s="349">
        <v>80</v>
      </c>
      <c r="E488" s="349"/>
      <c r="F488" s="63">
        <v>80</v>
      </c>
      <c r="G488" s="356">
        <f t="shared" si="63"/>
        <v>80</v>
      </c>
      <c r="H488" s="350">
        <f t="shared" si="64"/>
        <v>160</v>
      </c>
      <c r="I488" s="235">
        <f t="shared" si="65"/>
        <v>1.3333333333333333</v>
      </c>
      <c r="J488" s="193">
        <f t="shared" si="66"/>
        <v>2.6666666666666665</v>
      </c>
      <c r="K488" s="488">
        <f>'Gasto Energético'!GN488</f>
        <v>0</v>
      </c>
      <c r="L488" s="495">
        <f t="shared" si="67"/>
        <v>240</v>
      </c>
      <c r="M488" s="356">
        <f t="shared" si="68"/>
        <v>240</v>
      </c>
      <c r="N488" s="359">
        <f t="shared" si="69"/>
        <v>4</v>
      </c>
      <c r="O488">
        <f t="shared" si="70"/>
        <v>504</v>
      </c>
      <c r="P488" s="239">
        <f t="shared" si="71"/>
        <v>299.7362942401092</v>
      </c>
    </row>
    <row r="489" spans="2:16" x14ac:dyDescent="0.25">
      <c r="B489" s="181">
        <v>0.33680555555555558</v>
      </c>
      <c r="C489" s="61">
        <v>80</v>
      </c>
      <c r="D489" s="349">
        <v>80</v>
      </c>
      <c r="E489" s="349"/>
      <c r="F489" s="63">
        <v>80</v>
      </c>
      <c r="G489" s="356">
        <f t="shared" si="63"/>
        <v>80</v>
      </c>
      <c r="H489" s="350">
        <f t="shared" si="64"/>
        <v>160</v>
      </c>
      <c r="I489" s="235">
        <f t="shared" si="65"/>
        <v>1.3333333333333333</v>
      </c>
      <c r="J489" s="193">
        <f t="shared" si="66"/>
        <v>2.6666666666666665</v>
      </c>
      <c r="K489" s="488">
        <f>'Gasto Energético'!GN489</f>
        <v>0</v>
      </c>
      <c r="L489" s="495">
        <f t="shared" si="67"/>
        <v>240</v>
      </c>
      <c r="M489" s="356">
        <f t="shared" si="68"/>
        <v>240</v>
      </c>
      <c r="N489" s="359">
        <f t="shared" si="69"/>
        <v>4</v>
      </c>
      <c r="O489">
        <f t="shared" si="70"/>
        <v>504</v>
      </c>
      <c r="P489" s="239">
        <f t="shared" si="71"/>
        <v>299.7362942401092</v>
      </c>
    </row>
    <row r="490" spans="2:16" x14ac:dyDescent="0.25">
      <c r="B490" s="181">
        <v>0.33749999999999997</v>
      </c>
      <c r="C490" s="61">
        <v>80</v>
      </c>
      <c r="D490" s="349">
        <v>80</v>
      </c>
      <c r="E490" s="349"/>
      <c r="F490" s="63">
        <v>80</v>
      </c>
      <c r="G490" s="356">
        <f t="shared" si="63"/>
        <v>80</v>
      </c>
      <c r="H490" s="350">
        <f t="shared" si="64"/>
        <v>160</v>
      </c>
      <c r="I490" s="235">
        <f t="shared" si="65"/>
        <v>1.3333333333333333</v>
      </c>
      <c r="J490" s="193">
        <f t="shared" si="66"/>
        <v>2.6666666666666665</v>
      </c>
      <c r="K490" s="488">
        <f>'Gasto Energético'!GN490</f>
        <v>0</v>
      </c>
      <c r="L490" s="495">
        <f t="shared" si="67"/>
        <v>240</v>
      </c>
      <c r="M490" s="356">
        <f t="shared" si="68"/>
        <v>240</v>
      </c>
      <c r="N490" s="359">
        <f t="shared" si="69"/>
        <v>4</v>
      </c>
      <c r="O490">
        <f t="shared" si="70"/>
        <v>504</v>
      </c>
      <c r="P490" s="239">
        <f t="shared" si="71"/>
        <v>299.7362942401092</v>
      </c>
    </row>
    <row r="491" spans="2:16" x14ac:dyDescent="0.25">
      <c r="B491" s="181">
        <v>0.33819444444444446</v>
      </c>
      <c r="C491" s="61">
        <v>80</v>
      </c>
      <c r="D491" s="349">
        <v>80</v>
      </c>
      <c r="E491" s="349"/>
      <c r="F491" s="63">
        <v>80</v>
      </c>
      <c r="G491" s="356">
        <f t="shared" si="63"/>
        <v>80</v>
      </c>
      <c r="H491" s="350">
        <f t="shared" si="64"/>
        <v>160</v>
      </c>
      <c r="I491" s="235">
        <f t="shared" si="65"/>
        <v>1.3333333333333333</v>
      </c>
      <c r="J491" s="193">
        <f t="shared" si="66"/>
        <v>2.6666666666666665</v>
      </c>
      <c r="K491" s="488">
        <f>'Gasto Energético'!GN491</f>
        <v>0</v>
      </c>
      <c r="L491" s="495">
        <f t="shared" si="67"/>
        <v>240</v>
      </c>
      <c r="M491" s="356">
        <f t="shared" si="68"/>
        <v>240</v>
      </c>
      <c r="N491" s="359">
        <f t="shared" si="69"/>
        <v>4</v>
      </c>
      <c r="O491">
        <f t="shared" si="70"/>
        <v>504</v>
      </c>
      <c r="P491" s="239">
        <f t="shared" si="71"/>
        <v>299.7362942401092</v>
      </c>
    </row>
    <row r="492" spans="2:16" x14ac:dyDescent="0.25">
      <c r="B492" s="181">
        <v>0.33888888888888885</v>
      </c>
      <c r="C492" s="61">
        <v>80</v>
      </c>
      <c r="D492" s="349">
        <v>80</v>
      </c>
      <c r="E492" s="349"/>
      <c r="F492" s="63">
        <v>80</v>
      </c>
      <c r="G492" s="356">
        <f t="shared" si="63"/>
        <v>80</v>
      </c>
      <c r="H492" s="350">
        <f t="shared" si="64"/>
        <v>160</v>
      </c>
      <c r="I492" s="235">
        <f t="shared" si="65"/>
        <v>1.3333333333333333</v>
      </c>
      <c r="J492" s="193">
        <f t="shared" si="66"/>
        <v>2.6666666666666665</v>
      </c>
      <c r="K492" s="488">
        <f>'Gasto Energético'!GN492</f>
        <v>0</v>
      </c>
      <c r="L492" s="495">
        <f t="shared" si="67"/>
        <v>240</v>
      </c>
      <c r="M492" s="356">
        <f t="shared" si="68"/>
        <v>240</v>
      </c>
      <c r="N492" s="359">
        <f t="shared" si="69"/>
        <v>4</v>
      </c>
      <c r="O492">
        <f t="shared" si="70"/>
        <v>504</v>
      </c>
      <c r="P492" s="239">
        <f t="shared" si="71"/>
        <v>299.7362942401092</v>
      </c>
    </row>
    <row r="493" spans="2:16" x14ac:dyDescent="0.25">
      <c r="B493" s="181">
        <v>0.33958333333333335</v>
      </c>
      <c r="C493" s="61">
        <v>80</v>
      </c>
      <c r="D493" s="349">
        <v>80</v>
      </c>
      <c r="E493" s="349"/>
      <c r="F493" s="63">
        <v>80</v>
      </c>
      <c r="G493" s="356">
        <f t="shared" si="63"/>
        <v>80</v>
      </c>
      <c r="H493" s="350">
        <f t="shared" si="64"/>
        <v>160</v>
      </c>
      <c r="I493" s="235">
        <f t="shared" si="65"/>
        <v>1.3333333333333333</v>
      </c>
      <c r="J493" s="193">
        <f t="shared" si="66"/>
        <v>2.6666666666666665</v>
      </c>
      <c r="K493" s="488">
        <f>'Gasto Energético'!GN493</f>
        <v>0</v>
      </c>
      <c r="L493" s="495">
        <f t="shared" si="67"/>
        <v>240</v>
      </c>
      <c r="M493" s="356">
        <f t="shared" si="68"/>
        <v>240</v>
      </c>
      <c r="N493" s="359">
        <f t="shared" si="69"/>
        <v>4</v>
      </c>
      <c r="O493">
        <f t="shared" si="70"/>
        <v>504</v>
      </c>
      <c r="P493" s="239">
        <f t="shared" si="71"/>
        <v>299.7362942401092</v>
      </c>
    </row>
    <row r="494" spans="2:16" x14ac:dyDescent="0.25">
      <c r="B494" s="181">
        <v>0.34027777777777773</v>
      </c>
      <c r="C494" s="61">
        <v>80</v>
      </c>
      <c r="D494" s="349">
        <v>80</v>
      </c>
      <c r="E494" s="349"/>
      <c r="F494" s="63">
        <v>80</v>
      </c>
      <c r="G494" s="356">
        <f t="shared" si="63"/>
        <v>80</v>
      </c>
      <c r="H494" s="350">
        <f t="shared" si="64"/>
        <v>160</v>
      </c>
      <c r="I494" s="235">
        <f t="shared" si="65"/>
        <v>1.3333333333333333</v>
      </c>
      <c r="J494" s="193">
        <f t="shared" si="66"/>
        <v>2.6666666666666665</v>
      </c>
      <c r="K494" s="488">
        <f>'Gasto Energético'!GN494</f>
        <v>0</v>
      </c>
      <c r="L494" s="495">
        <f t="shared" si="67"/>
        <v>240</v>
      </c>
      <c r="M494" s="356">
        <f t="shared" si="68"/>
        <v>240</v>
      </c>
      <c r="N494" s="359">
        <f t="shared" si="69"/>
        <v>4</v>
      </c>
      <c r="O494">
        <f t="shared" si="70"/>
        <v>504</v>
      </c>
      <c r="P494" s="239">
        <f t="shared" si="71"/>
        <v>299.7362942401092</v>
      </c>
    </row>
    <row r="495" spans="2:16" x14ac:dyDescent="0.25">
      <c r="B495" s="181">
        <v>0.34097222222222223</v>
      </c>
      <c r="C495" s="61">
        <v>80</v>
      </c>
      <c r="D495" s="349">
        <v>80</v>
      </c>
      <c r="E495" s="349"/>
      <c r="F495" s="63">
        <v>80</v>
      </c>
      <c r="G495" s="356">
        <f t="shared" si="63"/>
        <v>80</v>
      </c>
      <c r="H495" s="350">
        <f t="shared" si="64"/>
        <v>160</v>
      </c>
      <c r="I495" s="235">
        <f t="shared" si="65"/>
        <v>1.3333333333333333</v>
      </c>
      <c r="J495" s="193">
        <f t="shared" si="66"/>
        <v>2.6666666666666665</v>
      </c>
      <c r="K495" s="488">
        <f>'Gasto Energético'!GN495</f>
        <v>0</v>
      </c>
      <c r="L495" s="495">
        <f t="shared" si="67"/>
        <v>240</v>
      </c>
      <c r="M495" s="356">
        <f t="shared" si="68"/>
        <v>240</v>
      </c>
      <c r="N495" s="359">
        <f t="shared" si="69"/>
        <v>4</v>
      </c>
      <c r="O495">
        <f t="shared" si="70"/>
        <v>504</v>
      </c>
      <c r="P495" s="239">
        <f t="shared" si="71"/>
        <v>299.7362942401092</v>
      </c>
    </row>
    <row r="496" spans="2:16" x14ac:dyDescent="0.25">
      <c r="B496" s="181">
        <v>0.34166666666666662</v>
      </c>
      <c r="C496" s="61">
        <v>80</v>
      </c>
      <c r="D496" s="349">
        <v>80</v>
      </c>
      <c r="E496" s="349"/>
      <c r="F496" s="63">
        <v>80</v>
      </c>
      <c r="G496" s="356">
        <f t="shared" si="63"/>
        <v>80</v>
      </c>
      <c r="H496" s="350">
        <f t="shared" si="64"/>
        <v>160</v>
      </c>
      <c r="I496" s="235">
        <f t="shared" si="65"/>
        <v>1.3333333333333333</v>
      </c>
      <c r="J496" s="193">
        <f t="shared" si="66"/>
        <v>2.6666666666666665</v>
      </c>
      <c r="K496" s="488">
        <f>'Gasto Energético'!GN496</f>
        <v>0</v>
      </c>
      <c r="L496" s="495">
        <f t="shared" si="67"/>
        <v>240</v>
      </c>
      <c r="M496" s="356">
        <f t="shared" si="68"/>
        <v>240</v>
      </c>
      <c r="N496" s="359">
        <f t="shared" si="69"/>
        <v>4</v>
      </c>
      <c r="O496">
        <f t="shared" si="70"/>
        <v>504</v>
      </c>
      <c r="P496" s="239">
        <f t="shared" si="71"/>
        <v>299.7362942401092</v>
      </c>
    </row>
    <row r="497" spans="2:16" x14ac:dyDescent="0.25">
      <c r="B497" s="181">
        <v>0.34236111111111112</v>
      </c>
      <c r="C497" s="61">
        <v>80</v>
      </c>
      <c r="D497" s="349">
        <v>80</v>
      </c>
      <c r="E497" s="349"/>
      <c r="F497" s="63">
        <v>80</v>
      </c>
      <c r="G497" s="356">
        <f t="shared" si="63"/>
        <v>80</v>
      </c>
      <c r="H497" s="350">
        <f t="shared" si="64"/>
        <v>160</v>
      </c>
      <c r="I497" s="235">
        <f t="shared" si="65"/>
        <v>1.3333333333333333</v>
      </c>
      <c r="J497" s="193">
        <f t="shared" si="66"/>
        <v>2.6666666666666665</v>
      </c>
      <c r="K497" s="488">
        <f>'Gasto Energético'!GN497</f>
        <v>0</v>
      </c>
      <c r="L497" s="495">
        <f t="shared" si="67"/>
        <v>240</v>
      </c>
      <c r="M497" s="356">
        <f t="shared" si="68"/>
        <v>240</v>
      </c>
      <c r="N497" s="359">
        <f t="shared" si="69"/>
        <v>4</v>
      </c>
      <c r="O497">
        <f t="shared" si="70"/>
        <v>504</v>
      </c>
      <c r="P497" s="239">
        <f t="shared" si="71"/>
        <v>299.7362942401092</v>
      </c>
    </row>
    <row r="498" spans="2:16" x14ac:dyDescent="0.25">
      <c r="B498" s="181">
        <v>0.3430555555555555</v>
      </c>
      <c r="C498" s="61">
        <v>80</v>
      </c>
      <c r="D498" s="349">
        <v>80</v>
      </c>
      <c r="E498" s="349"/>
      <c r="F498" s="63">
        <v>80</v>
      </c>
      <c r="G498" s="356">
        <f t="shared" si="63"/>
        <v>80</v>
      </c>
      <c r="H498" s="350">
        <f t="shared" si="64"/>
        <v>160</v>
      </c>
      <c r="I498" s="235">
        <f t="shared" si="65"/>
        <v>1.3333333333333333</v>
      </c>
      <c r="J498" s="193">
        <f t="shared" si="66"/>
        <v>2.6666666666666665</v>
      </c>
      <c r="K498" s="488">
        <f>'Gasto Energético'!GN498</f>
        <v>0</v>
      </c>
      <c r="L498" s="495">
        <f t="shared" si="67"/>
        <v>240</v>
      </c>
      <c r="M498" s="356">
        <f t="shared" si="68"/>
        <v>240</v>
      </c>
      <c r="N498" s="359">
        <f t="shared" si="69"/>
        <v>4</v>
      </c>
      <c r="O498">
        <f t="shared" si="70"/>
        <v>504</v>
      </c>
      <c r="P498" s="239">
        <f t="shared" si="71"/>
        <v>299.7362942401092</v>
      </c>
    </row>
    <row r="499" spans="2:16" x14ac:dyDescent="0.25">
      <c r="B499" s="181">
        <v>0.34375</v>
      </c>
      <c r="C499" s="61">
        <v>80</v>
      </c>
      <c r="D499" s="349">
        <v>80</v>
      </c>
      <c r="E499" s="349"/>
      <c r="F499" s="63">
        <v>80</v>
      </c>
      <c r="G499" s="356">
        <f t="shared" si="63"/>
        <v>80</v>
      </c>
      <c r="H499" s="350">
        <f t="shared" si="64"/>
        <v>160</v>
      </c>
      <c r="I499" s="235">
        <f t="shared" si="65"/>
        <v>1.3333333333333333</v>
      </c>
      <c r="J499" s="193">
        <f t="shared" si="66"/>
        <v>2.6666666666666665</v>
      </c>
      <c r="K499" s="488">
        <f>'Gasto Energético'!GN499</f>
        <v>0</v>
      </c>
      <c r="L499" s="495">
        <f t="shared" si="67"/>
        <v>240</v>
      </c>
      <c r="M499" s="356">
        <f t="shared" si="68"/>
        <v>240</v>
      </c>
      <c r="N499" s="359">
        <f t="shared" si="69"/>
        <v>4</v>
      </c>
      <c r="O499">
        <f t="shared" si="70"/>
        <v>504</v>
      </c>
      <c r="P499" s="239">
        <f t="shared" si="71"/>
        <v>299.7362942401092</v>
      </c>
    </row>
    <row r="500" spans="2:16" x14ac:dyDescent="0.25">
      <c r="B500" s="181">
        <v>0.3444444444444445</v>
      </c>
      <c r="C500" s="61">
        <v>80</v>
      </c>
      <c r="D500" s="349">
        <v>80</v>
      </c>
      <c r="E500" s="349"/>
      <c r="F500" s="63">
        <v>80</v>
      </c>
      <c r="G500" s="356">
        <f t="shared" si="63"/>
        <v>80</v>
      </c>
      <c r="H500" s="350">
        <f t="shared" si="64"/>
        <v>160</v>
      </c>
      <c r="I500" s="235">
        <f t="shared" si="65"/>
        <v>1.3333333333333333</v>
      </c>
      <c r="J500" s="193">
        <f t="shared" si="66"/>
        <v>2.6666666666666665</v>
      </c>
      <c r="K500" s="488">
        <f>'Gasto Energético'!GN500</f>
        <v>0</v>
      </c>
      <c r="L500" s="495">
        <f t="shared" si="67"/>
        <v>240</v>
      </c>
      <c r="M500" s="356">
        <f t="shared" si="68"/>
        <v>240</v>
      </c>
      <c r="N500" s="359">
        <f t="shared" si="69"/>
        <v>4</v>
      </c>
      <c r="O500">
        <f t="shared" si="70"/>
        <v>504</v>
      </c>
      <c r="P500" s="239">
        <f t="shared" si="71"/>
        <v>299.7362942401092</v>
      </c>
    </row>
    <row r="501" spans="2:16" x14ac:dyDescent="0.25">
      <c r="B501" s="181">
        <v>0.34513888888888888</v>
      </c>
      <c r="C501" s="61">
        <v>80</v>
      </c>
      <c r="D501" s="349">
        <v>80</v>
      </c>
      <c r="E501" s="349"/>
      <c r="F501" s="63">
        <v>80</v>
      </c>
      <c r="G501" s="356">
        <f t="shared" si="63"/>
        <v>80</v>
      </c>
      <c r="H501" s="350">
        <f t="shared" si="64"/>
        <v>160</v>
      </c>
      <c r="I501" s="235">
        <f t="shared" si="65"/>
        <v>1.3333333333333333</v>
      </c>
      <c r="J501" s="193">
        <f t="shared" si="66"/>
        <v>2.6666666666666665</v>
      </c>
      <c r="K501" s="488">
        <f>'Gasto Energético'!GN501</f>
        <v>0</v>
      </c>
      <c r="L501" s="495">
        <f t="shared" si="67"/>
        <v>240</v>
      </c>
      <c r="M501" s="356">
        <f t="shared" si="68"/>
        <v>240</v>
      </c>
      <c r="N501" s="359">
        <f t="shared" si="69"/>
        <v>4</v>
      </c>
      <c r="O501">
        <f t="shared" si="70"/>
        <v>504</v>
      </c>
      <c r="P501" s="239">
        <f t="shared" si="71"/>
        <v>299.7362942401092</v>
      </c>
    </row>
    <row r="502" spans="2:16" x14ac:dyDescent="0.25">
      <c r="B502" s="181">
        <v>0.34583333333333338</v>
      </c>
      <c r="C502" s="61">
        <v>80</v>
      </c>
      <c r="D502" s="349">
        <v>80</v>
      </c>
      <c r="E502" s="349"/>
      <c r="F502" s="63">
        <v>80</v>
      </c>
      <c r="G502" s="356">
        <f t="shared" si="63"/>
        <v>80</v>
      </c>
      <c r="H502" s="350">
        <f t="shared" si="64"/>
        <v>160</v>
      </c>
      <c r="I502" s="235">
        <f t="shared" si="65"/>
        <v>1.3333333333333333</v>
      </c>
      <c r="J502" s="193">
        <f t="shared" si="66"/>
        <v>2.6666666666666665</v>
      </c>
      <c r="K502" s="488">
        <f>'Gasto Energético'!GN502</f>
        <v>0</v>
      </c>
      <c r="L502" s="495">
        <f t="shared" si="67"/>
        <v>240</v>
      </c>
      <c r="M502" s="356">
        <f t="shared" si="68"/>
        <v>240</v>
      </c>
      <c r="N502" s="359">
        <f t="shared" si="69"/>
        <v>4</v>
      </c>
      <c r="O502">
        <f t="shared" si="70"/>
        <v>504</v>
      </c>
      <c r="P502" s="239">
        <f t="shared" si="71"/>
        <v>299.7362942401092</v>
      </c>
    </row>
    <row r="503" spans="2:16" x14ac:dyDescent="0.25">
      <c r="B503" s="181">
        <v>0.34652777777777777</v>
      </c>
      <c r="C503" s="61">
        <v>80</v>
      </c>
      <c r="D503" s="349">
        <v>80</v>
      </c>
      <c r="E503" s="349"/>
      <c r="F503" s="63">
        <v>80</v>
      </c>
      <c r="G503" s="356">
        <f t="shared" si="63"/>
        <v>80</v>
      </c>
      <c r="H503" s="350">
        <f t="shared" si="64"/>
        <v>160</v>
      </c>
      <c r="I503" s="235">
        <f t="shared" si="65"/>
        <v>1.3333333333333333</v>
      </c>
      <c r="J503" s="193">
        <f t="shared" si="66"/>
        <v>2.6666666666666665</v>
      </c>
      <c r="K503" s="488">
        <f>'Gasto Energético'!GN503</f>
        <v>0</v>
      </c>
      <c r="L503" s="495">
        <f t="shared" si="67"/>
        <v>240</v>
      </c>
      <c r="M503" s="356">
        <f t="shared" si="68"/>
        <v>240</v>
      </c>
      <c r="N503" s="359">
        <f t="shared" si="69"/>
        <v>4</v>
      </c>
      <c r="O503">
        <f t="shared" si="70"/>
        <v>504</v>
      </c>
      <c r="P503" s="239">
        <f t="shared" si="71"/>
        <v>299.7362942401092</v>
      </c>
    </row>
    <row r="504" spans="2:16" x14ac:dyDescent="0.25">
      <c r="B504" s="181">
        <v>0.34722222222222227</v>
      </c>
      <c r="C504" s="61">
        <v>80</v>
      </c>
      <c r="D504" s="349">
        <v>80</v>
      </c>
      <c r="E504" s="349"/>
      <c r="F504" s="63">
        <v>80</v>
      </c>
      <c r="G504" s="356">
        <f t="shared" si="63"/>
        <v>80</v>
      </c>
      <c r="H504" s="350">
        <f t="shared" si="64"/>
        <v>160</v>
      </c>
      <c r="I504" s="235">
        <f t="shared" si="65"/>
        <v>1.3333333333333333</v>
      </c>
      <c r="J504" s="193">
        <f t="shared" si="66"/>
        <v>2.6666666666666665</v>
      </c>
      <c r="K504" s="488">
        <f>'Gasto Energético'!GN504</f>
        <v>0</v>
      </c>
      <c r="L504" s="495">
        <f t="shared" si="67"/>
        <v>240</v>
      </c>
      <c r="M504" s="356">
        <f t="shared" si="68"/>
        <v>240</v>
      </c>
      <c r="N504" s="359">
        <f t="shared" si="69"/>
        <v>4</v>
      </c>
      <c r="O504">
        <f t="shared" si="70"/>
        <v>504</v>
      </c>
      <c r="P504" s="239">
        <f t="shared" si="71"/>
        <v>299.7362942401092</v>
      </c>
    </row>
    <row r="505" spans="2:16" x14ac:dyDescent="0.25">
      <c r="B505" s="181">
        <v>0.34791666666666665</v>
      </c>
      <c r="C505" s="61">
        <v>80</v>
      </c>
      <c r="D505" s="349">
        <v>80</v>
      </c>
      <c r="E505" s="349"/>
      <c r="F505" s="63">
        <v>80</v>
      </c>
      <c r="G505" s="356">
        <f t="shared" si="63"/>
        <v>80</v>
      </c>
      <c r="H505" s="350">
        <f t="shared" si="64"/>
        <v>160</v>
      </c>
      <c r="I505" s="235">
        <f t="shared" si="65"/>
        <v>1.3333333333333333</v>
      </c>
      <c r="J505" s="193">
        <f t="shared" si="66"/>
        <v>2.6666666666666665</v>
      </c>
      <c r="K505" s="488">
        <f>'Gasto Energético'!GN505</f>
        <v>0</v>
      </c>
      <c r="L505" s="495">
        <f t="shared" si="67"/>
        <v>240</v>
      </c>
      <c r="M505" s="356">
        <f t="shared" si="68"/>
        <v>240</v>
      </c>
      <c r="N505" s="359">
        <f t="shared" si="69"/>
        <v>4</v>
      </c>
      <c r="O505">
        <f t="shared" si="70"/>
        <v>504</v>
      </c>
      <c r="P505" s="239">
        <f t="shared" si="71"/>
        <v>299.7362942401092</v>
      </c>
    </row>
    <row r="506" spans="2:16" x14ac:dyDescent="0.25">
      <c r="B506" s="181">
        <v>0.34861111111111115</v>
      </c>
      <c r="C506" s="61">
        <v>80</v>
      </c>
      <c r="D506" s="349">
        <v>80</v>
      </c>
      <c r="E506" s="349"/>
      <c r="F506" s="63">
        <v>80</v>
      </c>
      <c r="G506" s="356">
        <f t="shared" si="63"/>
        <v>80</v>
      </c>
      <c r="H506" s="350">
        <f t="shared" si="64"/>
        <v>160</v>
      </c>
      <c r="I506" s="235">
        <f t="shared" si="65"/>
        <v>1.3333333333333333</v>
      </c>
      <c r="J506" s="193">
        <f t="shared" si="66"/>
        <v>2.6666666666666665</v>
      </c>
      <c r="K506" s="488">
        <f>'Gasto Energético'!GN506</f>
        <v>0</v>
      </c>
      <c r="L506" s="495">
        <f t="shared" si="67"/>
        <v>240</v>
      </c>
      <c r="M506" s="356">
        <f t="shared" si="68"/>
        <v>240</v>
      </c>
      <c r="N506" s="359">
        <f t="shared" si="69"/>
        <v>4</v>
      </c>
      <c r="O506">
        <f t="shared" si="70"/>
        <v>504</v>
      </c>
      <c r="P506" s="239">
        <f t="shared" si="71"/>
        <v>299.7362942401092</v>
      </c>
    </row>
    <row r="507" spans="2:16" x14ac:dyDescent="0.25">
      <c r="B507" s="181">
        <v>0.34930555555555554</v>
      </c>
      <c r="C507" s="61">
        <v>80</v>
      </c>
      <c r="D507" s="349">
        <v>80</v>
      </c>
      <c r="E507" s="349"/>
      <c r="F507" s="63">
        <v>80</v>
      </c>
      <c r="G507" s="356">
        <f t="shared" si="63"/>
        <v>80</v>
      </c>
      <c r="H507" s="350">
        <f t="shared" si="64"/>
        <v>160</v>
      </c>
      <c r="I507" s="235">
        <f t="shared" si="65"/>
        <v>1.3333333333333333</v>
      </c>
      <c r="J507" s="193">
        <f t="shared" si="66"/>
        <v>2.6666666666666665</v>
      </c>
      <c r="K507" s="488">
        <f>'Gasto Energético'!GN507</f>
        <v>0</v>
      </c>
      <c r="L507" s="495">
        <f t="shared" si="67"/>
        <v>240</v>
      </c>
      <c r="M507" s="356">
        <f t="shared" si="68"/>
        <v>240</v>
      </c>
      <c r="N507" s="359">
        <f t="shared" si="69"/>
        <v>4</v>
      </c>
      <c r="O507">
        <f t="shared" si="70"/>
        <v>504</v>
      </c>
      <c r="P507" s="239">
        <f t="shared" si="71"/>
        <v>299.7362942401092</v>
      </c>
    </row>
    <row r="508" spans="2:16" x14ac:dyDescent="0.25">
      <c r="B508" s="181">
        <v>0.35000000000000003</v>
      </c>
      <c r="C508" s="61">
        <v>80</v>
      </c>
      <c r="D508" s="349">
        <v>80</v>
      </c>
      <c r="E508" s="349"/>
      <c r="F508" s="63">
        <v>80</v>
      </c>
      <c r="G508" s="356">
        <f t="shared" si="63"/>
        <v>80</v>
      </c>
      <c r="H508" s="350">
        <f t="shared" si="64"/>
        <v>160</v>
      </c>
      <c r="I508" s="235">
        <f t="shared" si="65"/>
        <v>1.3333333333333333</v>
      </c>
      <c r="J508" s="193">
        <f t="shared" si="66"/>
        <v>2.6666666666666665</v>
      </c>
      <c r="K508" s="488">
        <f>'Gasto Energético'!GN508</f>
        <v>0</v>
      </c>
      <c r="L508" s="495">
        <f t="shared" si="67"/>
        <v>240</v>
      </c>
      <c r="M508" s="356">
        <f t="shared" si="68"/>
        <v>240</v>
      </c>
      <c r="N508" s="359">
        <f t="shared" si="69"/>
        <v>4</v>
      </c>
      <c r="O508">
        <f t="shared" si="70"/>
        <v>504</v>
      </c>
      <c r="P508" s="239">
        <f t="shared" si="71"/>
        <v>299.7362942401092</v>
      </c>
    </row>
    <row r="509" spans="2:16" x14ac:dyDescent="0.25">
      <c r="B509" s="181">
        <v>0.35069444444444442</v>
      </c>
      <c r="C509" s="61">
        <v>80</v>
      </c>
      <c r="D509" s="349">
        <v>80</v>
      </c>
      <c r="E509" s="349"/>
      <c r="F509" s="63">
        <v>80</v>
      </c>
      <c r="G509" s="356">
        <f t="shared" si="63"/>
        <v>80</v>
      </c>
      <c r="H509" s="350">
        <f t="shared" si="64"/>
        <v>160</v>
      </c>
      <c r="I509" s="235">
        <f t="shared" si="65"/>
        <v>1.3333333333333333</v>
      </c>
      <c r="J509" s="193">
        <f t="shared" si="66"/>
        <v>2.6666666666666665</v>
      </c>
      <c r="K509" s="488">
        <f>'Gasto Energético'!GN509</f>
        <v>0</v>
      </c>
      <c r="L509" s="495">
        <f t="shared" si="67"/>
        <v>240</v>
      </c>
      <c r="M509" s="356">
        <f t="shared" si="68"/>
        <v>240</v>
      </c>
      <c r="N509" s="359">
        <f t="shared" si="69"/>
        <v>4</v>
      </c>
      <c r="O509">
        <f t="shared" si="70"/>
        <v>504</v>
      </c>
      <c r="P509" s="239">
        <f t="shared" si="71"/>
        <v>299.7362942401092</v>
      </c>
    </row>
    <row r="510" spans="2:16" x14ac:dyDescent="0.25">
      <c r="B510" s="181">
        <v>0.35138888888888892</v>
      </c>
      <c r="C510" s="61">
        <v>80</v>
      </c>
      <c r="D510" s="349">
        <v>80</v>
      </c>
      <c r="E510" s="349"/>
      <c r="F510" s="63">
        <v>80</v>
      </c>
      <c r="G510" s="356">
        <f t="shared" si="63"/>
        <v>80</v>
      </c>
      <c r="H510" s="350">
        <f t="shared" si="64"/>
        <v>160</v>
      </c>
      <c r="I510" s="235">
        <f t="shared" si="65"/>
        <v>1.3333333333333333</v>
      </c>
      <c r="J510" s="193">
        <f t="shared" si="66"/>
        <v>2.6666666666666665</v>
      </c>
      <c r="K510" s="488">
        <f>'Gasto Energético'!GN510</f>
        <v>0</v>
      </c>
      <c r="L510" s="495">
        <f t="shared" si="67"/>
        <v>240</v>
      </c>
      <c r="M510" s="356">
        <f t="shared" si="68"/>
        <v>240</v>
      </c>
      <c r="N510" s="359">
        <f t="shared" si="69"/>
        <v>4</v>
      </c>
      <c r="O510">
        <f t="shared" si="70"/>
        <v>504</v>
      </c>
      <c r="P510" s="239">
        <f t="shared" si="71"/>
        <v>299.7362942401092</v>
      </c>
    </row>
    <row r="511" spans="2:16" x14ac:dyDescent="0.25">
      <c r="B511" s="181">
        <v>0.3520833333333333</v>
      </c>
      <c r="C511" s="61">
        <v>80</v>
      </c>
      <c r="D511" s="349">
        <v>80</v>
      </c>
      <c r="E511" s="349"/>
      <c r="F511" s="63">
        <v>80</v>
      </c>
      <c r="G511" s="356">
        <f t="shared" si="63"/>
        <v>80</v>
      </c>
      <c r="H511" s="350">
        <f t="shared" si="64"/>
        <v>160</v>
      </c>
      <c r="I511" s="235">
        <f t="shared" si="65"/>
        <v>1.3333333333333333</v>
      </c>
      <c r="J511" s="193">
        <f t="shared" si="66"/>
        <v>2.6666666666666665</v>
      </c>
      <c r="K511" s="488">
        <f>'Gasto Energético'!GN511</f>
        <v>0</v>
      </c>
      <c r="L511" s="495">
        <f t="shared" si="67"/>
        <v>240</v>
      </c>
      <c r="M511" s="356">
        <f t="shared" si="68"/>
        <v>240</v>
      </c>
      <c r="N511" s="359">
        <f t="shared" si="69"/>
        <v>4</v>
      </c>
      <c r="O511">
        <f t="shared" si="70"/>
        <v>504</v>
      </c>
      <c r="P511" s="239">
        <f t="shared" si="71"/>
        <v>299.7362942401092</v>
      </c>
    </row>
    <row r="512" spans="2:16" x14ac:dyDescent="0.25">
      <c r="B512" s="181">
        <v>0.3527777777777778</v>
      </c>
      <c r="C512" s="61">
        <v>80</v>
      </c>
      <c r="D512" s="349">
        <v>80</v>
      </c>
      <c r="E512" s="349"/>
      <c r="F512" s="63">
        <v>80</v>
      </c>
      <c r="G512" s="356">
        <f t="shared" si="63"/>
        <v>80</v>
      </c>
      <c r="H512" s="350">
        <f t="shared" si="64"/>
        <v>160</v>
      </c>
      <c r="I512" s="235">
        <f t="shared" si="65"/>
        <v>1.3333333333333333</v>
      </c>
      <c r="J512" s="193">
        <f t="shared" si="66"/>
        <v>2.6666666666666665</v>
      </c>
      <c r="K512" s="488">
        <f>'Gasto Energético'!GN512</f>
        <v>0</v>
      </c>
      <c r="L512" s="495">
        <f t="shared" si="67"/>
        <v>240</v>
      </c>
      <c r="M512" s="356">
        <f t="shared" si="68"/>
        <v>240</v>
      </c>
      <c r="N512" s="359">
        <f t="shared" si="69"/>
        <v>4</v>
      </c>
      <c r="O512">
        <f t="shared" si="70"/>
        <v>504</v>
      </c>
      <c r="P512" s="239">
        <f t="shared" si="71"/>
        <v>299.7362942401092</v>
      </c>
    </row>
    <row r="513" spans="2:16" x14ac:dyDescent="0.25">
      <c r="B513" s="181">
        <v>0.35347222222222219</v>
      </c>
      <c r="C513" s="61">
        <v>80</v>
      </c>
      <c r="D513" s="349">
        <v>80</v>
      </c>
      <c r="E513" s="349"/>
      <c r="F513" s="63">
        <v>80</v>
      </c>
      <c r="G513" s="356">
        <f t="shared" si="63"/>
        <v>80</v>
      </c>
      <c r="H513" s="350">
        <f t="shared" si="64"/>
        <v>160</v>
      </c>
      <c r="I513" s="235">
        <f t="shared" si="65"/>
        <v>1.3333333333333333</v>
      </c>
      <c r="J513" s="193">
        <f t="shared" si="66"/>
        <v>2.6666666666666665</v>
      </c>
      <c r="K513" s="488">
        <f>'Gasto Energético'!GN513</f>
        <v>0</v>
      </c>
      <c r="L513" s="495">
        <f t="shared" si="67"/>
        <v>240</v>
      </c>
      <c r="M513" s="356">
        <f t="shared" si="68"/>
        <v>240</v>
      </c>
      <c r="N513" s="359">
        <f t="shared" si="69"/>
        <v>4</v>
      </c>
      <c r="O513">
        <f t="shared" si="70"/>
        <v>504</v>
      </c>
      <c r="P513" s="239">
        <f t="shared" si="71"/>
        <v>299.7362942401092</v>
      </c>
    </row>
    <row r="514" spans="2:16" x14ac:dyDescent="0.25">
      <c r="B514" s="181">
        <v>0.35416666666666669</v>
      </c>
      <c r="C514" s="61">
        <v>80</v>
      </c>
      <c r="D514" s="349">
        <v>80</v>
      </c>
      <c r="E514" s="349">
        <v>80</v>
      </c>
      <c r="F514" s="63">
        <v>80</v>
      </c>
      <c r="G514" s="356">
        <f t="shared" si="63"/>
        <v>160</v>
      </c>
      <c r="H514" s="350">
        <f t="shared" si="64"/>
        <v>160</v>
      </c>
      <c r="I514" s="235">
        <f t="shared" si="65"/>
        <v>2.6666666666666665</v>
      </c>
      <c r="J514" s="193">
        <f t="shared" si="66"/>
        <v>2.6666666666666665</v>
      </c>
      <c r="K514" s="488">
        <f>'Gasto Energético'!GN514</f>
        <v>0</v>
      </c>
      <c r="L514" s="495">
        <f t="shared" si="67"/>
        <v>320</v>
      </c>
      <c r="M514" s="356">
        <f t="shared" si="68"/>
        <v>320</v>
      </c>
      <c r="N514" s="359">
        <f t="shared" si="69"/>
        <v>5.333333333333333</v>
      </c>
      <c r="O514">
        <f t="shared" si="70"/>
        <v>504</v>
      </c>
      <c r="P514" s="239">
        <f t="shared" si="71"/>
        <v>299.7362942401092</v>
      </c>
    </row>
    <row r="515" spans="2:16" x14ac:dyDescent="0.25">
      <c r="B515" s="181">
        <v>0.35486111111111113</v>
      </c>
      <c r="C515" s="61">
        <v>80</v>
      </c>
      <c r="D515" s="349">
        <v>80</v>
      </c>
      <c r="E515" s="349">
        <v>80</v>
      </c>
      <c r="F515" s="63">
        <v>80</v>
      </c>
      <c r="G515" s="356">
        <f t="shared" si="63"/>
        <v>160</v>
      </c>
      <c r="H515" s="350">
        <f t="shared" si="64"/>
        <v>160</v>
      </c>
      <c r="I515" s="235">
        <f t="shared" si="65"/>
        <v>2.6666666666666665</v>
      </c>
      <c r="J515" s="193">
        <f t="shared" si="66"/>
        <v>2.6666666666666665</v>
      </c>
      <c r="K515" s="488">
        <f>'Gasto Energético'!GN515</f>
        <v>0</v>
      </c>
      <c r="L515" s="495">
        <f t="shared" si="67"/>
        <v>320</v>
      </c>
      <c r="M515" s="356">
        <f t="shared" si="68"/>
        <v>320</v>
      </c>
      <c r="N515" s="359">
        <f t="shared" si="69"/>
        <v>5.333333333333333</v>
      </c>
      <c r="O515">
        <f t="shared" si="70"/>
        <v>504</v>
      </c>
      <c r="P515" s="239">
        <f t="shared" si="71"/>
        <v>299.7362942401092</v>
      </c>
    </row>
    <row r="516" spans="2:16" x14ac:dyDescent="0.25">
      <c r="B516" s="181">
        <v>0.35555555555555557</v>
      </c>
      <c r="C516" s="61">
        <v>80</v>
      </c>
      <c r="D516" s="349">
        <v>80</v>
      </c>
      <c r="E516" s="349">
        <v>80</v>
      </c>
      <c r="F516" s="63">
        <v>80</v>
      </c>
      <c r="G516" s="356">
        <f t="shared" si="63"/>
        <v>160</v>
      </c>
      <c r="H516" s="350">
        <f t="shared" si="64"/>
        <v>160</v>
      </c>
      <c r="I516" s="235">
        <f t="shared" si="65"/>
        <v>2.6666666666666665</v>
      </c>
      <c r="J516" s="193">
        <f t="shared" si="66"/>
        <v>2.6666666666666665</v>
      </c>
      <c r="K516" s="488">
        <f>'Gasto Energético'!GN516</f>
        <v>0</v>
      </c>
      <c r="L516" s="495">
        <f t="shared" si="67"/>
        <v>320</v>
      </c>
      <c r="M516" s="356">
        <f t="shared" si="68"/>
        <v>320</v>
      </c>
      <c r="N516" s="359">
        <f t="shared" si="69"/>
        <v>5.333333333333333</v>
      </c>
      <c r="O516">
        <f t="shared" si="70"/>
        <v>504</v>
      </c>
      <c r="P516" s="239">
        <f t="shared" si="71"/>
        <v>299.7362942401092</v>
      </c>
    </row>
    <row r="517" spans="2:16" x14ac:dyDescent="0.25">
      <c r="B517" s="181">
        <v>0.35625000000000001</v>
      </c>
      <c r="C517" s="61">
        <v>80</v>
      </c>
      <c r="D517" s="349">
        <v>80</v>
      </c>
      <c r="E517" s="349">
        <v>80</v>
      </c>
      <c r="F517" s="63">
        <v>80</v>
      </c>
      <c r="G517" s="356">
        <f t="shared" ref="G517:G580" si="72">IF(SUM(C517,E517)=0,0,SUM(C517,E517))</f>
        <v>160</v>
      </c>
      <c r="H517" s="350">
        <f t="shared" ref="H517:H580" si="73">IF(SUM(D517,F517)=0,0,SUM(D517,F517))</f>
        <v>160</v>
      </c>
      <c r="I517" s="235">
        <f t="shared" ref="I517:I580" si="74">IF(G517="","",G517*(1/60))</f>
        <v>2.6666666666666665</v>
      </c>
      <c r="J517" s="193">
        <f t="shared" ref="J517:J580" si="75">IF(H517="","",H517*(1/60))</f>
        <v>2.6666666666666665</v>
      </c>
      <c r="K517" s="488">
        <f>'Gasto Energético'!GN517</f>
        <v>0</v>
      </c>
      <c r="L517" s="495">
        <f t="shared" ref="L517:L580" si="76">SUM(G517:H517)</f>
        <v>320</v>
      </c>
      <c r="M517" s="356">
        <f t="shared" ref="M517:M580" si="77">K517+L517</f>
        <v>320</v>
      </c>
      <c r="N517" s="359">
        <f t="shared" ref="N517:N580" si="78">M517/60</f>
        <v>5.333333333333333</v>
      </c>
      <c r="O517">
        <f t="shared" ref="O517:O580" si="79">1.05*MAX($M$4:$M$1444)</f>
        <v>504</v>
      </c>
      <c r="P517" s="239">
        <f t="shared" ref="P517:P580" si="80">SUM($N$4:$N$1444)/(COUNT($N$4:$N$1444)/60)</f>
        <v>299.7362942401092</v>
      </c>
    </row>
    <row r="518" spans="2:16" x14ac:dyDescent="0.25">
      <c r="B518" s="181">
        <v>0.35694444444444445</v>
      </c>
      <c r="C518" s="61">
        <v>80</v>
      </c>
      <c r="D518" s="349">
        <v>80</v>
      </c>
      <c r="E518" s="349">
        <v>80</v>
      </c>
      <c r="F518" s="63">
        <v>80</v>
      </c>
      <c r="G518" s="356">
        <f t="shared" si="72"/>
        <v>160</v>
      </c>
      <c r="H518" s="350">
        <f t="shared" si="73"/>
        <v>160</v>
      </c>
      <c r="I518" s="235">
        <f t="shared" si="74"/>
        <v>2.6666666666666665</v>
      </c>
      <c r="J518" s="193">
        <f t="shared" si="75"/>
        <v>2.6666666666666665</v>
      </c>
      <c r="K518" s="488">
        <f>'Gasto Energético'!GN518</f>
        <v>0</v>
      </c>
      <c r="L518" s="495">
        <f t="shared" si="76"/>
        <v>320</v>
      </c>
      <c r="M518" s="356">
        <f t="shared" si="77"/>
        <v>320</v>
      </c>
      <c r="N518" s="359">
        <f t="shared" si="78"/>
        <v>5.333333333333333</v>
      </c>
      <c r="O518">
        <f t="shared" si="79"/>
        <v>504</v>
      </c>
      <c r="P518" s="239">
        <f t="shared" si="80"/>
        <v>299.7362942401092</v>
      </c>
    </row>
    <row r="519" spans="2:16" x14ac:dyDescent="0.25">
      <c r="B519" s="181">
        <v>0.3576388888888889</v>
      </c>
      <c r="C519" s="61">
        <v>80</v>
      </c>
      <c r="D519" s="349">
        <v>80</v>
      </c>
      <c r="E519" s="349">
        <v>80</v>
      </c>
      <c r="F519" s="63">
        <v>80</v>
      </c>
      <c r="G519" s="356">
        <f t="shared" si="72"/>
        <v>160</v>
      </c>
      <c r="H519" s="350">
        <f t="shared" si="73"/>
        <v>160</v>
      </c>
      <c r="I519" s="235">
        <f t="shared" si="74"/>
        <v>2.6666666666666665</v>
      </c>
      <c r="J519" s="193">
        <f t="shared" si="75"/>
        <v>2.6666666666666665</v>
      </c>
      <c r="K519" s="488">
        <f>'Gasto Energético'!GN519</f>
        <v>0</v>
      </c>
      <c r="L519" s="495">
        <f t="shared" si="76"/>
        <v>320</v>
      </c>
      <c r="M519" s="356">
        <f t="shared" si="77"/>
        <v>320</v>
      </c>
      <c r="N519" s="359">
        <f t="shared" si="78"/>
        <v>5.333333333333333</v>
      </c>
      <c r="O519">
        <f t="shared" si="79"/>
        <v>504</v>
      </c>
      <c r="P519" s="239">
        <f t="shared" si="80"/>
        <v>299.7362942401092</v>
      </c>
    </row>
    <row r="520" spans="2:16" x14ac:dyDescent="0.25">
      <c r="B520" s="181">
        <v>0.35833333333333334</v>
      </c>
      <c r="C520" s="61">
        <v>80</v>
      </c>
      <c r="D520" s="349">
        <v>80</v>
      </c>
      <c r="E520" s="349">
        <v>80</v>
      </c>
      <c r="F520" s="63">
        <v>80</v>
      </c>
      <c r="G520" s="356">
        <f t="shared" si="72"/>
        <v>160</v>
      </c>
      <c r="H520" s="350">
        <f t="shared" si="73"/>
        <v>160</v>
      </c>
      <c r="I520" s="235">
        <f t="shared" si="74"/>
        <v>2.6666666666666665</v>
      </c>
      <c r="J520" s="193">
        <f t="shared" si="75"/>
        <v>2.6666666666666665</v>
      </c>
      <c r="K520" s="488">
        <f>'Gasto Energético'!GN520</f>
        <v>0</v>
      </c>
      <c r="L520" s="495">
        <f t="shared" si="76"/>
        <v>320</v>
      </c>
      <c r="M520" s="356">
        <f t="shared" si="77"/>
        <v>320</v>
      </c>
      <c r="N520" s="359">
        <f t="shared" si="78"/>
        <v>5.333333333333333</v>
      </c>
      <c r="O520">
        <f t="shared" si="79"/>
        <v>504</v>
      </c>
      <c r="P520" s="239">
        <f t="shared" si="80"/>
        <v>299.7362942401092</v>
      </c>
    </row>
    <row r="521" spans="2:16" x14ac:dyDescent="0.25">
      <c r="B521" s="181">
        <v>0.35902777777777778</v>
      </c>
      <c r="C521" s="61">
        <v>80</v>
      </c>
      <c r="D521" s="349">
        <v>80</v>
      </c>
      <c r="E521" s="349">
        <v>80</v>
      </c>
      <c r="F521" s="63">
        <v>80</v>
      </c>
      <c r="G521" s="356">
        <f t="shared" si="72"/>
        <v>160</v>
      </c>
      <c r="H521" s="350">
        <f t="shared" si="73"/>
        <v>160</v>
      </c>
      <c r="I521" s="235">
        <f t="shared" si="74"/>
        <v>2.6666666666666665</v>
      </c>
      <c r="J521" s="193">
        <f t="shared" si="75"/>
        <v>2.6666666666666665</v>
      </c>
      <c r="K521" s="488">
        <f>'Gasto Energético'!GN521</f>
        <v>0</v>
      </c>
      <c r="L521" s="495">
        <f t="shared" si="76"/>
        <v>320</v>
      </c>
      <c r="M521" s="356">
        <f t="shared" si="77"/>
        <v>320</v>
      </c>
      <c r="N521" s="359">
        <f t="shared" si="78"/>
        <v>5.333333333333333</v>
      </c>
      <c r="O521">
        <f t="shared" si="79"/>
        <v>504</v>
      </c>
      <c r="P521" s="239">
        <f t="shared" si="80"/>
        <v>299.7362942401092</v>
      </c>
    </row>
    <row r="522" spans="2:16" x14ac:dyDescent="0.25">
      <c r="B522" s="181">
        <v>0.35972222222222222</v>
      </c>
      <c r="C522" s="61">
        <v>80</v>
      </c>
      <c r="D522" s="349">
        <v>80</v>
      </c>
      <c r="E522" s="349">
        <v>80</v>
      </c>
      <c r="F522" s="63">
        <v>80</v>
      </c>
      <c r="G522" s="356">
        <f t="shared" si="72"/>
        <v>160</v>
      </c>
      <c r="H522" s="350">
        <f t="shared" si="73"/>
        <v>160</v>
      </c>
      <c r="I522" s="235">
        <f t="shared" si="74"/>
        <v>2.6666666666666665</v>
      </c>
      <c r="J522" s="193">
        <f t="shared" si="75"/>
        <v>2.6666666666666665</v>
      </c>
      <c r="K522" s="488">
        <f>'Gasto Energético'!GN522</f>
        <v>0</v>
      </c>
      <c r="L522" s="495">
        <f t="shared" si="76"/>
        <v>320</v>
      </c>
      <c r="M522" s="356">
        <f t="shared" si="77"/>
        <v>320</v>
      </c>
      <c r="N522" s="359">
        <f t="shared" si="78"/>
        <v>5.333333333333333</v>
      </c>
      <c r="O522">
        <f t="shared" si="79"/>
        <v>504</v>
      </c>
      <c r="P522" s="239">
        <f t="shared" si="80"/>
        <v>299.7362942401092</v>
      </c>
    </row>
    <row r="523" spans="2:16" x14ac:dyDescent="0.25">
      <c r="B523" s="181">
        <v>0.36041666666666666</v>
      </c>
      <c r="C523" s="61">
        <v>80</v>
      </c>
      <c r="D523" s="349">
        <v>80</v>
      </c>
      <c r="E523" s="349">
        <v>80</v>
      </c>
      <c r="F523" s="63">
        <v>80</v>
      </c>
      <c r="G523" s="356">
        <f t="shared" si="72"/>
        <v>160</v>
      </c>
      <c r="H523" s="350">
        <f t="shared" si="73"/>
        <v>160</v>
      </c>
      <c r="I523" s="235">
        <f t="shared" si="74"/>
        <v>2.6666666666666665</v>
      </c>
      <c r="J523" s="193">
        <f t="shared" si="75"/>
        <v>2.6666666666666665</v>
      </c>
      <c r="K523" s="488">
        <f>'Gasto Energético'!GN523</f>
        <v>0</v>
      </c>
      <c r="L523" s="495">
        <f t="shared" si="76"/>
        <v>320</v>
      </c>
      <c r="M523" s="356">
        <f t="shared" si="77"/>
        <v>320</v>
      </c>
      <c r="N523" s="359">
        <f t="shared" si="78"/>
        <v>5.333333333333333</v>
      </c>
      <c r="O523">
        <f t="shared" si="79"/>
        <v>504</v>
      </c>
      <c r="P523" s="239">
        <f t="shared" si="80"/>
        <v>299.7362942401092</v>
      </c>
    </row>
    <row r="524" spans="2:16" x14ac:dyDescent="0.25">
      <c r="B524" s="181">
        <v>0.3611111111111111</v>
      </c>
      <c r="C524" s="61">
        <v>80</v>
      </c>
      <c r="D524" s="349">
        <v>80</v>
      </c>
      <c r="E524" s="349">
        <v>80</v>
      </c>
      <c r="F524" s="63">
        <v>80</v>
      </c>
      <c r="G524" s="356">
        <f t="shared" si="72"/>
        <v>160</v>
      </c>
      <c r="H524" s="350">
        <f t="shared" si="73"/>
        <v>160</v>
      </c>
      <c r="I524" s="235">
        <f t="shared" si="74"/>
        <v>2.6666666666666665</v>
      </c>
      <c r="J524" s="193">
        <f t="shared" si="75"/>
        <v>2.6666666666666665</v>
      </c>
      <c r="K524" s="488">
        <f>'Gasto Energético'!GN524</f>
        <v>0</v>
      </c>
      <c r="L524" s="495">
        <f t="shared" si="76"/>
        <v>320</v>
      </c>
      <c r="M524" s="356">
        <f t="shared" si="77"/>
        <v>320</v>
      </c>
      <c r="N524" s="359">
        <f t="shared" si="78"/>
        <v>5.333333333333333</v>
      </c>
      <c r="O524">
        <f t="shared" si="79"/>
        <v>504</v>
      </c>
      <c r="P524" s="239">
        <f t="shared" si="80"/>
        <v>299.7362942401092</v>
      </c>
    </row>
    <row r="525" spans="2:16" x14ac:dyDescent="0.25">
      <c r="B525" s="181">
        <v>0.36180555555555555</v>
      </c>
      <c r="C525" s="61">
        <v>80</v>
      </c>
      <c r="D525" s="349">
        <v>80</v>
      </c>
      <c r="E525" s="349">
        <v>80</v>
      </c>
      <c r="F525" s="63">
        <v>80</v>
      </c>
      <c r="G525" s="356">
        <f t="shared" si="72"/>
        <v>160</v>
      </c>
      <c r="H525" s="350">
        <f t="shared" si="73"/>
        <v>160</v>
      </c>
      <c r="I525" s="235">
        <f t="shared" si="74"/>
        <v>2.6666666666666665</v>
      </c>
      <c r="J525" s="193">
        <f t="shared" si="75"/>
        <v>2.6666666666666665</v>
      </c>
      <c r="K525" s="488">
        <f>'Gasto Energético'!GN525</f>
        <v>0</v>
      </c>
      <c r="L525" s="495">
        <f t="shared" si="76"/>
        <v>320</v>
      </c>
      <c r="M525" s="356">
        <f t="shared" si="77"/>
        <v>320</v>
      </c>
      <c r="N525" s="359">
        <f t="shared" si="78"/>
        <v>5.333333333333333</v>
      </c>
      <c r="O525">
        <f t="shared" si="79"/>
        <v>504</v>
      </c>
      <c r="P525" s="239">
        <f t="shared" si="80"/>
        <v>299.7362942401092</v>
      </c>
    </row>
    <row r="526" spans="2:16" x14ac:dyDescent="0.25">
      <c r="B526" s="181">
        <v>0.36249999999999999</v>
      </c>
      <c r="C526" s="61">
        <v>80</v>
      </c>
      <c r="D526" s="349">
        <v>80</v>
      </c>
      <c r="E526" s="349">
        <v>80</v>
      </c>
      <c r="F526" s="63">
        <v>80</v>
      </c>
      <c r="G526" s="356">
        <f t="shared" si="72"/>
        <v>160</v>
      </c>
      <c r="H526" s="350">
        <f t="shared" si="73"/>
        <v>160</v>
      </c>
      <c r="I526" s="235">
        <f t="shared" si="74"/>
        <v>2.6666666666666665</v>
      </c>
      <c r="J526" s="193">
        <f t="shared" si="75"/>
        <v>2.6666666666666665</v>
      </c>
      <c r="K526" s="488">
        <f>'Gasto Energético'!GN526</f>
        <v>0</v>
      </c>
      <c r="L526" s="495">
        <f t="shared" si="76"/>
        <v>320</v>
      </c>
      <c r="M526" s="356">
        <f t="shared" si="77"/>
        <v>320</v>
      </c>
      <c r="N526" s="359">
        <f t="shared" si="78"/>
        <v>5.333333333333333</v>
      </c>
      <c r="O526">
        <f t="shared" si="79"/>
        <v>504</v>
      </c>
      <c r="P526" s="239">
        <f t="shared" si="80"/>
        <v>299.7362942401092</v>
      </c>
    </row>
    <row r="527" spans="2:16" x14ac:dyDescent="0.25">
      <c r="B527" s="181">
        <v>0.36319444444444443</v>
      </c>
      <c r="C527" s="61">
        <v>80</v>
      </c>
      <c r="D527" s="349">
        <v>80</v>
      </c>
      <c r="E527" s="349">
        <v>80</v>
      </c>
      <c r="F527" s="63">
        <v>80</v>
      </c>
      <c r="G527" s="356">
        <f t="shared" si="72"/>
        <v>160</v>
      </c>
      <c r="H527" s="350">
        <f t="shared" si="73"/>
        <v>160</v>
      </c>
      <c r="I527" s="235">
        <f t="shared" si="74"/>
        <v>2.6666666666666665</v>
      </c>
      <c r="J527" s="193">
        <f t="shared" si="75"/>
        <v>2.6666666666666665</v>
      </c>
      <c r="K527" s="488">
        <f>'Gasto Energético'!GN527</f>
        <v>0</v>
      </c>
      <c r="L527" s="495">
        <f t="shared" si="76"/>
        <v>320</v>
      </c>
      <c r="M527" s="356">
        <f t="shared" si="77"/>
        <v>320</v>
      </c>
      <c r="N527" s="359">
        <f t="shared" si="78"/>
        <v>5.333333333333333</v>
      </c>
      <c r="O527">
        <f t="shared" si="79"/>
        <v>504</v>
      </c>
      <c r="P527" s="239">
        <f t="shared" si="80"/>
        <v>299.7362942401092</v>
      </c>
    </row>
    <row r="528" spans="2:16" x14ac:dyDescent="0.25">
      <c r="B528" s="181">
        <v>0.36388888888888887</v>
      </c>
      <c r="C528" s="61">
        <v>80</v>
      </c>
      <c r="D528" s="349">
        <v>80</v>
      </c>
      <c r="E528" s="349">
        <v>80</v>
      </c>
      <c r="F528" s="63">
        <v>80</v>
      </c>
      <c r="G528" s="356">
        <f t="shared" si="72"/>
        <v>160</v>
      </c>
      <c r="H528" s="350">
        <f t="shared" si="73"/>
        <v>160</v>
      </c>
      <c r="I528" s="235">
        <f t="shared" si="74"/>
        <v>2.6666666666666665</v>
      </c>
      <c r="J528" s="193">
        <f t="shared" si="75"/>
        <v>2.6666666666666665</v>
      </c>
      <c r="K528" s="488">
        <f>'Gasto Energético'!GN528</f>
        <v>0</v>
      </c>
      <c r="L528" s="495">
        <f t="shared" si="76"/>
        <v>320</v>
      </c>
      <c r="M528" s="356">
        <f t="shared" si="77"/>
        <v>320</v>
      </c>
      <c r="N528" s="359">
        <f t="shared" si="78"/>
        <v>5.333333333333333</v>
      </c>
      <c r="O528">
        <f t="shared" si="79"/>
        <v>504</v>
      </c>
      <c r="P528" s="239">
        <f t="shared" si="80"/>
        <v>299.7362942401092</v>
      </c>
    </row>
    <row r="529" spans="2:16" x14ac:dyDescent="0.25">
      <c r="B529" s="181">
        <v>0.36458333333333331</v>
      </c>
      <c r="C529" s="61">
        <v>80</v>
      </c>
      <c r="D529" s="349">
        <v>80</v>
      </c>
      <c r="E529" s="349">
        <v>80</v>
      </c>
      <c r="F529" s="63">
        <v>80</v>
      </c>
      <c r="G529" s="356">
        <f t="shared" si="72"/>
        <v>160</v>
      </c>
      <c r="H529" s="350">
        <f t="shared" si="73"/>
        <v>160</v>
      </c>
      <c r="I529" s="235">
        <f t="shared" si="74"/>
        <v>2.6666666666666665</v>
      </c>
      <c r="J529" s="193">
        <f t="shared" si="75"/>
        <v>2.6666666666666665</v>
      </c>
      <c r="K529" s="488">
        <f>'Gasto Energético'!GN529</f>
        <v>0</v>
      </c>
      <c r="L529" s="495">
        <f t="shared" si="76"/>
        <v>320</v>
      </c>
      <c r="M529" s="356">
        <f t="shared" si="77"/>
        <v>320</v>
      </c>
      <c r="N529" s="359">
        <f t="shared" si="78"/>
        <v>5.333333333333333</v>
      </c>
      <c r="O529">
        <f t="shared" si="79"/>
        <v>504</v>
      </c>
      <c r="P529" s="239">
        <f t="shared" si="80"/>
        <v>299.7362942401092</v>
      </c>
    </row>
    <row r="530" spans="2:16" x14ac:dyDescent="0.25">
      <c r="B530" s="181">
        <v>0.36527777777777781</v>
      </c>
      <c r="C530" s="61">
        <v>80</v>
      </c>
      <c r="D530" s="349">
        <v>80</v>
      </c>
      <c r="E530" s="349">
        <v>80</v>
      </c>
      <c r="F530" s="63">
        <v>80</v>
      </c>
      <c r="G530" s="356">
        <f t="shared" si="72"/>
        <v>160</v>
      </c>
      <c r="H530" s="350">
        <f t="shared" si="73"/>
        <v>160</v>
      </c>
      <c r="I530" s="235">
        <f t="shared" si="74"/>
        <v>2.6666666666666665</v>
      </c>
      <c r="J530" s="193">
        <f t="shared" si="75"/>
        <v>2.6666666666666665</v>
      </c>
      <c r="K530" s="488">
        <f>'Gasto Energético'!GN530</f>
        <v>0</v>
      </c>
      <c r="L530" s="495">
        <f t="shared" si="76"/>
        <v>320</v>
      </c>
      <c r="M530" s="356">
        <f t="shared" si="77"/>
        <v>320</v>
      </c>
      <c r="N530" s="359">
        <f t="shared" si="78"/>
        <v>5.333333333333333</v>
      </c>
      <c r="O530">
        <f t="shared" si="79"/>
        <v>504</v>
      </c>
      <c r="P530" s="239">
        <f t="shared" si="80"/>
        <v>299.7362942401092</v>
      </c>
    </row>
    <row r="531" spans="2:16" x14ac:dyDescent="0.25">
      <c r="B531" s="181">
        <v>0.3659722222222222</v>
      </c>
      <c r="C531" s="61">
        <v>80</v>
      </c>
      <c r="D531" s="349">
        <v>80</v>
      </c>
      <c r="E531" s="349">
        <v>80</v>
      </c>
      <c r="F531" s="63">
        <v>80</v>
      </c>
      <c r="G531" s="356">
        <f t="shared" si="72"/>
        <v>160</v>
      </c>
      <c r="H531" s="350">
        <f t="shared" si="73"/>
        <v>160</v>
      </c>
      <c r="I531" s="235">
        <f t="shared" si="74"/>
        <v>2.6666666666666665</v>
      </c>
      <c r="J531" s="193">
        <f t="shared" si="75"/>
        <v>2.6666666666666665</v>
      </c>
      <c r="K531" s="488">
        <f>'Gasto Energético'!GN531</f>
        <v>0</v>
      </c>
      <c r="L531" s="495">
        <f t="shared" si="76"/>
        <v>320</v>
      </c>
      <c r="M531" s="356">
        <f t="shared" si="77"/>
        <v>320</v>
      </c>
      <c r="N531" s="359">
        <f t="shared" si="78"/>
        <v>5.333333333333333</v>
      </c>
      <c r="O531">
        <f t="shared" si="79"/>
        <v>504</v>
      </c>
      <c r="P531" s="239">
        <f t="shared" si="80"/>
        <v>299.7362942401092</v>
      </c>
    </row>
    <row r="532" spans="2:16" x14ac:dyDescent="0.25">
      <c r="B532" s="181">
        <v>0.3666666666666667</v>
      </c>
      <c r="C532" s="61">
        <v>80</v>
      </c>
      <c r="D532" s="349">
        <v>80</v>
      </c>
      <c r="E532" s="349">
        <v>80</v>
      </c>
      <c r="F532" s="63">
        <v>80</v>
      </c>
      <c r="G532" s="356">
        <f t="shared" si="72"/>
        <v>160</v>
      </c>
      <c r="H532" s="350">
        <f t="shared" si="73"/>
        <v>160</v>
      </c>
      <c r="I532" s="235">
        <f t="shared" si="74"/>
        <v>2.6666666666666665</v>
      </c>
      <c r="J532" s="193">
        <f t="shared" si="75"/>
        <v>2.6666666666666665</v>
      </c>
      <c r="K532" s="488">
        <f>'Gasto Energético'!GN532</f>
        <v>0</v>
      </c>
      <c r="L532" s="495">
        <f t="shared" si="76"/>
        <v>320</v>
      </c>
      <c r="M532" s="356">
        <f t="shared" si="77"/>
        <v>320</v>
      </c>
      <c r="N532" s="359">
        <f t="shared" si="78"/>
        <v>5.333333333333333</v>
      </c>
      <c r="O532">
        <f t="shared" si="79"/>
        <v>504</v>
      </c>
      <c r="P532" s="239">
        <f t="shared" si="80"/>
        <v>299.7362942401092</v>
      </c>
    </row>
    <row r="533" spans="2:16" x14ac:dyDescent="0.25">
      <c r="B533" s="181">
        <v>0.36736111111111108</v>
      </c>
      <c r="C533" s="61">
        <v>80</v>
      </c>
      <c r="D533" s="349">
        <v>80</v>
      </c>
      <c r="E533" s="349">
        <v>80</v>
      </c>
      <c r="F533" s="63">
        <v>80</v>
      </c>
      <c r="G533" s="356">
        <f t="shared" si="72"/>
        <v>160</v>
      </c>
      <c r="H533" s="350">
        <f t="shared" si="73"/>
        <v>160</v>
      </c>
      <c r="I533" s="235">
        <f t="shared" si="74"/>
        <v>2.6666666666666665</v>
      </c>
      <c r="J533" s="193">
        <f t="shared" si="75"/>
        <v>2.6666666666666665</v>
      </c>
      <c r="K533" s="488">
        <f>'Gasto Energético'!GN533</f>
        <v>0</v>
      </c>
      <c r="L533" s="495">
        <f t="shared" si="76"/>
        <v>320</v>
      </c>
      <c r="M533" s="356">
        <f t="shared" si="77"/>
        <v>320</v>
      </c>
      <c r="N533" s="359">
        <f t="shared" si="78"/>
        <v>5.333333333333333</v>
      </c>
      <c r="O533">
        <f t="shared" si="79"/>
        <v>504</v>
      </c>
      <c r="P533" s="239">
        <f t="shared" si="80"/>
        <v>299.7362942401092</v>
      </c>
    </row>
    <row r="534" spans="2:16" x14ac:dyDescent="0.25">
      <c r="B534" s="181">
        <v>0.36805555555555558</v>
      </c>
      <c r="C534" s="61">
        <v>80</v>
      </c>
      <c r="D534" s="349">
        <v>80</v>
      </c>
      <c r="E534" s="349">
        <v>80</v>
      </c>
      <c r="F534" s="63">
        <v>80</v>
      </c>
      <c r="G534" s="356">
        <f t="shared" si="72"/>
        <v>160</v>
      </c>
      <c r="H534" s="350">
        <f t="shared" si="73"/>
        <v>160</v>
      </c>
      <c r="I534" s="235">
        <f t="shared" si="74"/>
        <v>2.6666666666666665</v>
      </c>
      <c r="J534" s="193">
        <f t="shared" si="75"/>
        <v>2.6666666666666665</v>
      </c>
      <c r="K534" s="488">
        <f>'Gasto Energético'!GN534</f>
        <v>0</v>
      </c>
      <c r="L534" s="495">
        <f t="shared" si="76"/>
        <v>320</v>
      </c>
      <c r="M534" s="356">
        <f t="shared" si="77"/>
        <v>320</v>
      </c>
      <c r="N534" s="359">
        <f t="shared" si="78"/>
        <v>5.333333333333333</v>
      </c>
      <c r="O534">
        <f t="shared" si="79"/>
        <v>504</v>
      </c>
      <c r="P534" s="239">
        <f t="shared" si="80"/>
        <v>299.7362942401092</v>
      </c>
    </row>
    <row r="535" spans="2:16" x14ac:dyDescent="0.25">
      <c r="B535" s="181">
        <v>0.36874999999999997</v>
      </c>
      <c r="C535" s="61">
        <v>80</v>
      </c>
      <c r="D535" s="349">
        <v>80</v>
      </c>
      <c r="E535" s="349">
        <v>80</v>
      </c>
      <c r="F535" s="63">
        <v>80</v>
      </c>
      <c r="G535" s="356">
        <f t="shared" si="72"/>
        <v>160</v>
      </c>
      <c r="H535" s="350">
        <f t="shared" si="73"/>
        <v>160</v>
      </c>
      <c r="I535" s="235">
        <f t="shared" si="74"/>
        <v>2.6666666666666665</v>
      </c>
      <c r="J535" s="193">
        <f t="shared" si="75"/>
        <v>2.6666666666666665</v>
      </c>
      <c r="K535" s="488">
        <f>'Gasto Energético'!GN535</f>
        <v>0</v>
      </c>
      <c r="L535" s="495">
        <f t="shared" si="76"/>
        <v>320</v>
      </c>
      <c r="M535" s="356">
        <f t="shared" si="77"/>
        <v>320</v>
      </c>
      <c r="N535" s="359">
        <f t="shared" si="78"/>
        <v>5.333333333333333</v>
      </c>
      <c r="O535">
        <f t="shared" si="79"/>
        <v>504</v>
      </c>
      <c r="P535" s="239">
        <f t="shared" si="80"/>
        <v>299.7362942401092</v>
      </c>
    </row>
    <row r="536" spans="2:16" x14ac:dyDescent="0.25">
      <c r="B536" s="181">
        <v>0.36944444444444446</v>
      </c>
      <c r="C536" s="61">
        <v>80</v>
      </c>
      <c r="D536" s="349">
        <v>80</v>
      </c>
      <c r="E536" s="349">
        <v>80</v>
      </c>
      <c r="F536" s="63">
        <v>80</v>
      </c>
      <c r="G536" s="356">
        <f t="shared" si="72"/>
        <v>160</v>
      </c>
      <c r="H536" s="350">
        <f t="shared" si="73"/>
        <v>160</v>
      </c>
      <c r="I536" s="235">
        <f t="shared" si="74"/>
        <v>2.6666666666666665</v>
      </c>
      <c r="J536" s="193">
        <f t="shared" si="75"/>
        <v>2.6666666666666665</v>
      </c>
      <c r="K536" s="488">
        <f>'Gasto Energético'!GN536</f>
        <v>0</v>
      </c>
      <c r="L536" s="495">
        <f t="shared" si="76"/>
        <v>320</v>
      </c>
      <c r="M536" s="356">
        <f t="shared" si="77"/>
        <v>320</v>
      </c>
      <c r="N536" s="359">
        <f t="shared" si="78"/>
        <v>5.333333333333333</v>
      </c>
      <c r="O536">
        <f t="shared" si="79"/>
        <v>504</v>
      </c>
      <c r="P536" s="239">
        <f t="shared" si="80"/>
        <v>299.7362942401092</v>
      </c>
    </row>
    <row r="537" spans="2:16" x14ac:dyDescent="0.25">
      <c r="B537" s="181">
        <v>0.37013888888888885</v>
      </c>
      <c r="C537" s="61">
        <v>80</v>
      </c>
      <c r="D537" s="349">
        <v>80</v>
      </c>
      <c r="E537" s="349">
        <v>80</v>
      </c>
      <c r="F537" s="63">
        <v>80</v>
      </c>
      <c r="G537" s="356">
        <f t="shared" si="72"/>
        <v>160</v>
      </c>
      <c r="H537" s="350">
        <f t="shared" si="73"/>
        <v>160</v>
      </c>
      <c r="I537" s="235">
        <f t="shared" si="74"/>
        <v>2.6666666666666665</v>
      </c>
      <c r="J537" s="193">
        <f t="shared" si="75"/>
        <v>2.6666666666666665</v>
      </c>
      <c r="K537" s="488">
        <f>'Gasto Energético'!GN537</f>
        <v>0</v>
      </c>
      <c r="L537" s="495">
        <f t="shared" si="76"/>
        <v>320</v>
      </c>
      <c r="M537" s="356">
        <f t="shared" si="77"/>
        <v>320</v>
      </c>
      <c r="N537" s="359">
        <f t="shared" si="78"/>
        <v>5.333333333333333</v>
      </c>
      <c r="O537">
        <f t="shared" si="79"/>
        <v>504</v>
      </c>
      <c r="P537" s="239">
        <f t="shared" si="80"/>
        <v>299.7362942401092</v>
      </c>
    </row>
    <row r="538" spans="2:16" x14ac:dyDescent="0.25">
      <c r="B538" s="181">
        <v>0.37083333333333335</v>
      </c>
      <c r="C538" s="61">
        <v>80</v>
      </c>
      <c r="D538" s="349">
        <v>80</v>
      </c>
      <c r="E538" s="349">
        <v>80</v>
      </c>
      <c r="F538" s="63">
        <v>80</v>
      </c>
      <c r="G538" s="356">
        <f t="shared" si="72"/>
        <v>160</v>
      </c>
      <c r="H538" s="350">
        <f t="shared" si="73"/>
        <v>160</v>
      </c>
      <c r="I538" s="235">
        <f t="shared" si="74"/>
        <v>2.6666666666666665</v>
      </c>
      <c r="J538" s="193">
        <f t="shared" si="75"/>
        <v>2.6666666666666665</v>
      </c>
      <c r="K538" s="488">
        <f>'Gasto Energético'!GN538</f>
        <v>0</v>
      </c>
      <c r="L538" s="495">
        <f t="shared" si="76"/>
        <v>320</v>
      </c>
      <c r="M538" s="356">
        <f t="shared" si="77"/>
        <v>320</v>
      </c>
      <c r="N538" s="359">
        <f t="shared" si="78"/>
        <v>5.333333333333333</v>
      </c>
      <c r="O538">
        <f t="shared" si="79"/>
        <v>504</v>
      </c>
      <c r="P538" s="239">
        <f t="shared" si="80"/>
        <v>299.7362942401092</v>
      </c>
    </row>
    <row r="539" spans="2:16" x14ac:dyDescent="0.25">
      <c r="B539" s="181">
        <v>0.37152777777777773</v>
      </c>
      <c r="C539" s="61">
        <v>80</v>
      </c>
      <c r="D539" s="349">
        <v>80</v>
      </c>
      <c r="E539" s="349">
        <v>80</v>
      </c>
      <c r="F539" s="63">
        <v>80</v>
      </c>
      <c r="G539" s="356">
        <f t="shared" si="72"/>
        <v>160</v>
      </c>
      <c r="H539" s="350">
        <f t="shared" si="73"/>
        <v>160</v>
      </c>
      <c r="I539" s="235">
        <f t="shared" si="74"/>
        <v>2.6666666666666665</v>
      </c>
      <c r="J539" s="193">
        <f t="shared" si="75"/>
        <v>2.6666666666666665</v>
      </c>
      <c r="K539" s="488">
        <f>'Gasto Energético'!GN539</f>
        <v>0</v>
      </c>
      <c r="L539" s="495">
        <f t="shared" si="76"/>
        <v>320</v>
      </c>
      <c r="M539" s="356">
        <f t="shared" si="77"/>
        <v>320</v>
      </c>
      <c r="N539" s="359">
        <f t="shared" si="78"/>
        <v>5.333333333333333</v>
      </c>
      <c r="O539">
        <f t="shared" si="79"/>
        <v>504</v>
      </c>
      <c r="P539" s="239">
        <f t="shared" si="80"/>
        <v>299.7362942401092</v>
      </c>
    </row>
    <row r="540" spans="2:16" x14ac:dyDescent="0.25">
      <c r="B540" s="181">
        <v>0.37222222222222223</v>
      </c>
      <c r="C540" s="61">
        <v>80</v>
      </c>
      <c r="D540" s="349">
        <v>80</v>
      </c>
      <c r="E540" s="349">
        <v>80</v>
      </c>
      <c r="F540" s="63">
        <v>80</v>
      </c>
      <c r="G540" s="356">
        <f t="shared" si="72"/>
        <v>160</v>
      </c>
      <c r="H540" s="350">
        <f t="shared" si="73"/>
        <v>160</v>
      </c>
      <c r="I540" s="235">
        <f t="shared" si="74"/>
        <v>2.6666666666666665</v>
      </c>
      <c r="J540" s="193">
        <f t="shared" si="75"/>
        <v>2.6666666666666665</v>
      </c>
      <c r="K540" s="488">
        <f>'Gasto Energético'!GN540</f>
        <v>0</v>
      </c>
      <c r="L540" s="495">
        <f t="shared" si="76"/>
        <v>320</v>
      </c>
      <c r="M540" s="356">
        <f t="shared" si="77"/>
        <v>320</v>
      </c>
      <c r="N540" s="359">
        <f t="shared" si="78"/>
        <v>5.333333333333333</v>
      </c>
      <c r="O540">
        <f t="shared" si="79"/>
        <v>504</v>
      </c>
      <c r="P540" s="239">
        <f t="shared" si="80"/>
        <v>299.7362942401092</v>
      </c>
    </row>
    <row r="541" spans="2:16" x14ac:dyDescent="0.25">
      <c r="B541" s="181">
        <v>0.37291666666666662</v>
      </c>
      <c r="C541" s="61">
        <v>80</v>
      </c>
      <c r="D541" s="349">
        <v>80</v>
      </c>
      <c r="E541" s="349">
        <v>80</v>
      </c>
      <c r="F541" s="63">
        <v>80</v>
      </c>
      <c r="G541" s="356">
        <f t="shared" si="72"/>
        <v>160</v>
      </c>
      <c r="H541" s="350">
        <f t="shared" si="73"/>
        <v>160</v>
      </c>
      <c r="I541" s="235">
        <f t="shared" si="74"/>
        <v>2.6666666666666665</v>
      </c>
      <c r="J541" s="193">
        <f t="shared" si="75"/>
        <v>2.6666666666666665</v>
      </c>
      <c r="K541" s="488">
        <f>'Gasto Energético'!GN541</f>
        <v>0</v>
      </c>
      <c r="L541" s="495">
        <f t="shared" si="76"/>
        <v>320</v>
      </c>
      <c r="M541" s="356">
        <f t="shared" si="77"/>
        <v>320</v>
      </c>
      <c r="N541" s="359">
        <f t="shared" si="78"/>
        <v>5.333333333333333</v>
      </c>
      <c r="O541">
        <f t="shared" si="79"/>
        <v>504</v>
      </c>
      <c r="P541" s="239">
        <f t="shared" si="80"/>
        <v>299.7362942401092</v>
      </c>
    </row>
    <row r="542" spans="2:16" x14ac:dyDescent="0.25">
      <c r="B542" s="181">
        <v>0.37361111111111112</v>
      </c>
      <c r="C542" s="61">
        <v>80</v>
      </c>
      <c r="D542" s="349">
        <v>80</v>
      </c>
      <c r="E542" s="349">
        <v>80</v>
      </c>
      <c r="F542" s="63">
        <v>80</v>
      </c>
      <c r="G542" s="356">
        <f t="shared" si="72"/>
        <v>160</v>
      </c>
      <c r="H542" s="350">
        <f t="shared" si="73"/>
        <v>160</v>
      </c>
      <c r="I542" s="235">
        <f t="shared" si="74"/>
        <v>2.6666666666666665</v>
      </c>
      <c r="J542" s="193">
        <f t="shared" si="75"/>
        <v>2.6666666666666665</v>
      </c>
      <c r="K542" s="488">
        <f>'Gasto Energético'!GN542</f>
        <v>0</v>
      </c>
      <c r="L542" s="495">
        <f t="shared" si="76"/>
        <v>320</v>
      </c>
      <c r="M542" s="356">
        <f t="shared" si="77"/>
        <v>320</v>
      </c>
      <c r="N542" s="359">
        <f t="shared" si="78"/>
        <v>5.333333333333333</v>
      </c>
      <c r="O542">
        <f t="shared" si="79"/>
        <v>504</v>
      </c>
      <c r="P542" s="239">
        <f t="shared" si="80"/>
        <v>299.7362942401092</v>
      </c>
    </row>
    <row r="543" spans="2:16" x14ac:dyDescent="0.25">
      <c r="B543" s="181">
        <v>0.3743055555555555</v>
      </c>
      <c r="C543" s="61">
        <v>80</v>
      </c>
      <c r="D543" s="349">
        <v>80</v>
      </c>
      <c r="E543" s="349">
        <v>80</v>
      </c>
      <c r="F543" s="63">
        <v>80</v>
      </c>
      <c r="G543" s="356">
        <f t="shared" si="72"/>
        <v>160</v>
      </c>
      <c r="H543" s="350">
        <f t="shared" si="73"/>
        <v>160</v>
      </c>
      <c r="I543" s="235">
        <f t="shared" si="74"/>
        <v>2.6666666666666665</v>
      </c>
      <c r="J543" s="193">
        <f t="shared" si="75"/>
        <v>2.6666666666666665</v>
      </c>
      <c r="K543" s="488">
        <f>'Gasto Energético'!GN543</f>
        <v>0</v>
      </c>
      <c r="L543" s="495">
        <f t="shared" si="76"/>
        <v>320</v>
      </c>
      <c r="M543" s="356">
        <f t="shared" si="77"/>
        <v>320</v>
      </c>
      <c r="N543" s="359">
        <f t="shared" si="78"/>
        <v>5.333333333333333</v>
      </c>
      <c r="O543">
        <f t="shared" si="79"/>
        <v>504</v>
      </c>
      <c r="P543" s="239">
        <f t="shared" si="80"/>
        <v>299.7362942401092</v>
      </c>
    </row>
    <row r="544" spans="2:16" x14ac:dyDescent="0.25">
      <c r="B544" s="181">
        <v>0.375</v>
      </c>
      <c r="C544" s="61">
        <v>80</v>
      </c>
      <c r="D544" s="349">
        <v>80</v>
      </c>
      <c r="E544" s="349">
        <v>80</v>
      </c>
      <c r="F544" s="63">
        <v>80</v>
      </c>
      <c r="G544" s="356">
        <f t="shared" si="72"/>
        <v>160</v>
      </c>
      <c r="H544" s="350">
        <f t="shared" si="73"/>
        <v>160</v>
      </c>
      <c r="I544" s="235">
        <f t="shared" si="74"/>
        <v>2.6666666666666665</v>
      </c>
      <c r="J544" s="193">
        <f t="shared" si="75"/>
        <v>2.6666666666666665</v>
      </c>
      <c r="K544" s="488">
        <f>'Gasto Energético'!GN544</f>
        <v>0</v>
      </c>
      <c r="L544" s="495">
        <f t="shared" si="76"/>
        <v>320</v>
      </c>
      <c r="M544" s="356">
        <f t="shared" si="77"/>
        <v>320</v>
      </c>
      <c r="N544" s="359">
        <f t="shared" si="78"/>
        <v>5.333333333333333</v>
      </c>
      <c r="O544">
        <f t="shared" si="79"/>
        <v>504</v>
      </c>
      <c r="P544" s="239">
        <f t="shared" si="80"/>
        <v>299.7362942401092</v>
      </c>
    </row>
    <row r="545" spans="2:16" x14ac:dyDescent="0.25">
      <c r="B545" s="181">
        <v>0.3756944444444445</v>
      </c>
      <c r="C545" s="61">
        <v>80</v>
      </c>
      <c r="D545" s="349">
        <v>80</v>
      </c>
      <c r="E545" s="349">
        <v>80</v>
      </c>
      <c r="F545" s="63">
        <v>80</v>
      </c>
      <c r="G545" s="356">
        <f t="shared" si="72"/>
        <v>160</v>
      </c>
      <c r="H545" s="350">
        <f t="shared" si="73"/>
        <v>160</v>
      </c>
      <c r="I545" s="235">
        <f t="shared" si="74"/>
        <v>2.6666666666666665</v>
      </c>
      <c r="J545" s="193">
        <f t="shared" si="75"/>
        <v>2.6666666666666665</v>
      </c>
      <c r="K545" s="488">
        <f>'Gasto Energético'!GN545</f>
        <v>0</v>
      </c>
      <c r="L545" s="495">
        <f t="shared" si="76"/>
        <v>320</v>
      </c>
      <c r="M545" s="356">
        <f t="shared" si="77"/>
        <v>320</v>
      </c>
      <c r="N545" s="359">
        <f t="shared" si="78"/>
        <v>5.333333333333333</v>
      </c>
      <c r="O545">
        <f t="shared" si="79"/>
        <v>504</v>
      </c>
      <c r="P545" s="239">
        <f t="shared" si="80"/>
        <v>299.7362942401092</v>
      </c>
    </row>
    <row r="546" spans="2:16" x14ac:dyDescent="0.25">
      <c r="B546" s="181">
        <v>0.37638888888888888</v>
      </c>
      <c r="C546" s="61">
        <v>80</v>
      </c>
      <c r="D546" s="349">
        <v>80</v>
      </c>
      <c r="E546" s="349">
        <v>80</v>
      </c>
      <c r="F546" s="63">
        <v>80</v>
      </c>
      <c r="G546" s="356">
        <f t="shared" si="72"/>
        <v>160</v>
      </c>
      <c r="H546" s="350">
        <f t="shared" si="73"/>
        <v>160</v>
      </c>
      <c r="I546" s="235">
        <f t="shared" si="74"/>
        <v>2.6666666666666665</v>
      </c>
      <c r="J546" s="193">
        <f t="shared" si="75"/>
        <v>2.6666666666666665</v>
      </c>
      <c r="K546" s="488">
        <f>'Gasto Energético'!GN546</f>
        <v>0</v>
      </c>
      <c r="L546" s="495">
        <f t="shared" si="76"/>
        <v>320</v>
      </c>
      <c r="M546" s="356">
        <f t="shared" si="77"/>
        <v>320</v>
      </c>
      <c r="N546" s="359">
        <f t="shared" si="78"/>
        <v>5.333333333333333</v>
      </c>
      <c r="O546">
        <f t="shared" si="79"/>
        <v>504</v>
      </c>
      <c r="P546" s="239">
        <f t="shared" si="80"/>
        <v>299.7362942401092</v>
      </c>
    </row>
    <row r="547" spans="2:16" x14ac:dyDescent="0.25">
      <c r="B547" s="181">
        <v>0.37708333333333338</v>
      </c>
      <c r="C547" s="61">
        <v>80</v>
      </c>
      <c r="D547" s="349">
        <v>80</v>
      </c>
      <c r="E547" s="349">
        <v>80</v>
      </c>
      <c r="F547" s="63">
        <v>80</v>
      </c>
      <c r="G547" s="356">
        <f t="shared" si="72"/>
        <v>160</v>
      </c>
      <c r="H547" s="350">
        <f t="shared" si="73"/>
        <v>160</v>
      </c>
      <c r="I547" s="235">
        <f t="shared" si="74"/>
        <v>2.6666666666666665</v>
      </c>
      <c r="J547" s="193">
        <f t="shared" si="75"/>
        <v>2.6666666666666665</v>
      </c>
      <c r="K547" s="488">
        <f>'Gasto Energético'!GN547</f>
        <v>0</v>
      </c>
      <c r="L547" s="495">
        <f t="shared" si="76"/>
        <v>320</v>
      </c>
      <c r="M547" s="356">
        <f t="shared" si="77"/>
        <v>320</v>
      </c>
      <c r="N547" s="359">
        <f t="shared" si="78"/>
        <v>5.333333333333333</v>
      </c>
      <c r="O547">
        <f t="shared" si="79"/>
        <v>504</v>
      </c>
      <c r="P547" s="239">
        <f t="shared" si="80"/>
        <v>299.7362942401092</v>
      </c>
    </row>
    <row r="548" spans="2:16" x14ac:dyDescent="0.25">
      <c r="B548" s="181">
        <v>0.37777777777777777</v>
      </c>
      <c r="C548" s="61">
        <v>80</v>
      </c>
      <c r="D548" s="349">
        <v>80</v>
      </c>
      <c r="E548" s="349">
        <v>80</v>
      </c>
      <c r="F548" s="63">
        <v>80</v>
      </c>
      <c r="G548" s="356">
        <f t="shared" si="72"/>
        <v>160</v>
      </c>
      <c r="H548" s="350">
        <f t="shared" si="73"/>
        <v>160</v>
      </c>
      <c r="I548" s="235">
        <f t="shared" si="74"/>
        <v>2.6666666666666665</v>
      </c>
      <c r="J548" s="193">
        <f t="shared" si="75"/>
        <v>2.6666666666666665</v>
      </c>
      <c r="K548" s="488">
        <f>'Gasto Energético'!GN548</f>
        <v>0</v>
      </c>
      <c r="L548" s="495">
        <f t="shared" si="76"/>
        <v>320</v>
      </c>
      <c r="M548" s="356">
        <f t="shared" si="77"/>
        <v>320</v>
      </c>
      <c r="N548" s="359">
        <f t="shared" si="78"/>
        <v>5.333333333333333</v>
      </c>
      <c r="O548">
        <f t="shared" si="79"/>
        <v>504</v>
      </c>
      <c r="P548" s="239">
        <f t="shared" si="80"/>
        <v>299.7362942401092</v>
      </c>
    </row>
    <row r="549" spans="2:16" x14ac:dyDescent="0.25">
      <c r="B549" s="181">
        <v>0.37847222222222227</v>
      </c>
      <c r="C549" s="61">
        <v>80</v>
      </c>
      <c r="D549" s="349">
        <v>80</v>
      </c>
      <c r="E549" s="349">
        <v>80</v>
      </c>
      <c r="F549" s="63">
        <v>80</v>
      </c>
      <c r="G549" s="356">
        <f t="shared" si="72"/>
        <v>160</v>
      </c>
      <c r="H549" s="350">
        <f t="shared" si="73"/>
        <v>160</v>
      </c>
      <c r="I549" s="235">
        <f t="shared" si="74"/>
        <v>2.6666666666666665</v>
      </c>
      <c r="J549" s="193">
        <f t="shared" si="75"/>
        <v>2.6666666666666665</v>
      </c>
      <c r="K549" s="488">
        <f>'Gasto Energético'!GN549</f>
        <v>0</v>
      </c>
      <c r="L549" s="495">
        <f t="shared" si="76"/>
        <v>320</v>
      </c>
      <c r="M549" s="356">
        <f t="shared" si="77"/>
        <v>320</v>
      </c>
      <c r="N549" s="359">
        <f t="shared" si="78"/>
        <v>5.333333333333333</v>
      </c>
      <c r="O549">
        <f t="shared" si="79"/>
        <v>504</v>
      </c>
      <c r="P549" s="239">
        <f t="shared" si="80"/>
        <v>299.7362942401092</v>
      </c>
    </row>
    <row r="550" spans="2:16" x14ac:dyDescent="0.25">
      <c r="B550" s="181">
        <v>0.37916666666666665</v>
      </c>
      <c r="C550" s="61">
        <v>80</v>
      </c>
      <c r="D550" s="349">
        <v>80</v>
      </c>
      <c r="E550" s="349">
        <v>80</v>
      </c>
      <c r="F550" s="63">
        <v>80</v>
      </c>
      <c r="G550" s="356">
        <f t="shared" si="72"/>
        <v>160</v>
      </c>
      <c r="H550" s="350">
        <f t="shared" si="73"/>
        <v>160</v>
      </c>
      <c r="I550" s="235">
        <f t="shared" si="74"/>
        <v>2.6666666666666665</v>
      </c>
      <c r="J550" s="193">
        <f t="shared" si="75"/>
        <v>2.6666666666666665</v>
      </c>
      <c r="K550" s="488">
        <f>'Gasto Energético'!GN550</f>
        <v>0</v>
      </c>
      <c r="L550" s="495">
        <f t="shared" si="76"/>
        <v>320</v>
      </c>
      <c r="M550" s="356">
        <f t="shared" si="77"/>
        <v>320</v>
      </c>
      <c r="N550" s="359">
        <f t="shared" si="78"/>
        <v>5.333333333333333</v>
      </c>
      <c r="O550">
        <f t="shared" si="79"/>
        <v>504</v>
      </c>
      <c r="P550" s="239">
        <f t="shared" si="80"/>
        <v>299.7362942401092</v>
      </c>
    </row>
    <row r="551" spans="2:16" x14ac:dyDescent="0.25">
      <c r="B551" s="181">
        <v>0.37986111111111115</v>
      </c>
      <c r="C551" s="61">
        <v>80</v>
      </c>
      <c r="D551" s="349">
        <v>80</v>
      </c>
      <c r="E551" s="349">
        <v>80</v>
      </c>
      <c r="F551" s="63">
        <v>80</v>
      </c>
      <c r="G551" s="356">
        <f t="shared" si="72"/>
        <v>160</v>
      </c>
      <c r="H551" s="350">
        <f t="shared" si="73"/>
        <v>160</v>
      </c>
      <c r="I551" s="235">
        <f t="shared" si="74"/>
        <v>2.6666666666666665</v>
      </c>
      <c r="J551" s="193">
        <f t="shared" si="75"/>
        <v>2.6666666666666665</v>
      </c>
      <c r="K551" s="488">
        <f>'Gasto Energético'!GN551</f>
        <v>0</v>
      </c>
      <c r="L551" s="495">
        <f t="shared" si="76"/>
        <v>320</v>
      </c>
      <c r="M551" s="356">
        <f t="shared" si="77"/>
        <v>320</v>
      </c>
      <c r="N551" s="359">
        <f t="shared" si="78"/>
        <v>5.333333333333333</v>
      </c>
      <c r="O551">
        <f t="shared" si="79"/>
        <v>504</v>
      </c>
      <c r="P551" s="239">
        <f t="shared" si="80"/>
        <v>299.7362942401092</v>
      </c>
    </row>
    <row r="552" spans="2:16" x14ac:dyDescent="0.25">
      <c r="B552" s="181">
        <v>0.38055555555555554</v>
      </c>
      <c r="C552" s="61">
        <v>80</v>
      </c>
      <c r="D552" s="349">
        <v>80</v>
      </c>
      <c r="E552" s="349">
        <v>80</v>
      </c>
      <c r="F552" s="63">
        <v>80</v>
      </c>
      <c r="G552" s="356">
        <f t="shared" si="72"/>
        <v>160</v>
      </c>
      <c r="H552" s="350">
        <f t="shared" si="73"/>
        <v>160</v>
      </c>
      <c r="I552" s="235">
        <f t="shared" si="74"/>
        <v>2.6666666666666665</v>
      </c>
      <c r="J552" s="193">
        <f t="shared" si="75"/>
        <v>2.6666666666666665</v>
      </c>
      <c r="K552" s="488">
        <f>'Gasto Energético'!GN552</f>
        <v>0</v>
      </c>
      <c r="L552" s="495">
        <f t="shared" si="76"/>
        <v>320</v>
      </c>
      <c r="M552" s="356">
        <f t="shared" si="77"/>
        <v>320</v>
      </c>
      <c r="N552" s="359">
        <f t="shared" si="78"/>
        <v>5.333333333333333</v>
      </c>
      <c r="O552">
        <f t="shared" si="79"/>
        <v>504</v>
      </c>
      <c r="P552" s="239">
        <f t="shared" si="80"/>
        <v>299.7362942401092</v>
      </c>
    </row>
    <row r="553" spans="2:16" x14ac:dyDescent="0.25">
      <c r="B553" s="181">
        <v>0.38125000000000003</v>
      </c>
      <c r="C553" s="61">
        <v>80</v>
      </c>
      <c r="D553" s="349">
        <v>80</v>
      </c>
      <c r="E553" s="349">
        <v>80</v>
      </c>
      <c r="F553" s="63">
        <v>80</v>
      </c>
      <c r="G553" s="356">
        <f t="shared" si="72"/>
        <v>160</v>
      </c>
      <c r="H553" s="350">
        <f t="shared" si="73"/>
        <v>160</v>
      </c>
      <c r="I553" s="235">
        <f t="shared" si="74"/>
        <v>2.6666666666666665</v>
      </c>
      <c r="J553" s="193">
        <f t="shared" si="75"/>
        <v>2.6666666666666665</v>
      </c>
      <c r="K553" s="488">
        <f>'Gasto Energético'!GN553</f>
        <v>0</v>
      </c>
      <c r="L553" s="495">
        <f t="shared" si="76"/>
        <v>320</v>
      </c>
      <c r="M553" s="356">
        <f t="shared" si="77"/>
        <v>320</v>
      </c>
      <c r="N553" s="359">
        <f t="shared" si="78"/>
        <v>5.333333333333333</v>
      </c>
      <c r="O553">
        <f t="shared" si="79"/>
        <v>504</v>
      </c>
      <c r="P553" s="239">
        <f t="shared" si="80"/>
        <v>299.7362942401092</v>
      </c>
    </row>
    <row r="554" spans="2:16" x14ac:dyDescent="0.25">
      <c r="B554" s="181">
        <v>0.38194444444444442</v>
      </c>
      <c r="C554" s="61">
        <v>80</v>
      </c>
      <c r="D554" s="349">
        <v>80</v>
      </c>
      <c r="E554" s="349">
        <v>80</v>
      </c>
      <c r="F554" s="63">
        <v>80</v>
      </c>
      <c r="G554" s="356">
        <f t="shared" si="72"/>
        <v>160</v>
      </c>
      <c r="H554" s="350">
        <f t="shared" si="73"/>
        <v>160</v>
      </c>
      <c r="I554" s="235">
        <f t="shared" si="74"/>
        <v>2.6666666666666665</v>
      </c>
      <c r="J554" s="193">
        <f t="shared" si="75"/>
        <v>2.6666666666666665</v>
      </c>
      <c r="K554" s="488">
        <f>'Gasto Energético'!GN554</f>
        <v>0</v>
      </c>
      <c r="L554" s="495">
        <f t="shared" si="76"/>
        <v>320</v>
      </c>
      <c r="M554" s="356">
        <f t="shared" si="77"/>
        <v>320</v>
      </c>
      <c r="N554" s="359">
        <f t="shared" si="78"/>
        <v>5.333333333333333</v>
      </c>
      <c r="O554">
        <f t="shared" si="79"/>
        <v>504</v>
      </c>
      <c r="P554" s="239">
        <f t="shared" si="80"/>
        <v>299.7362942401092</v>
      </c>
    </row>
    <row r="555" spans="2:16" x14ac:dyDescent="0.25">
      <c r="B555" s="181">
        <v>0.38263888888888892</v>
      </c>
      <c r="C555" s="61">
        <v>80</v>
      </c>
      <c r="D555" s="349">
        <v>80</v>
      </c>
      <c r="E555" s="349">
        <v>80</v>
      </c>
      <c r="F555" s="63">
        <v>80</v>
      </c>
      <c r="G555" s="356">
        <f t="shared" si="72"/>
        <v>160</v>
      </c>
      <c r="H555" s="350">
        <f t="shared" si="73"/>
        <v>160</v>
      </c>
      <c r="I555" s="235">
        <f t="shared" si="74"/>
        <v>2.6666666666666665</v>
      </c>
      <c r="J555" s="193">
        <f t="shared" si="75"/>
        <v>2.6666666666666665</v>
      </c>
      <c r="K555" s="488">
        <f>'Gasto Energético'!GN555</f>
        <v>0</v>
      </c>
      <c r="L555" s="495">
        <f t="shared" si="76"/>
        <v>320</v>
      </c>
      <c r="M555" s="356">
        <f t="shared" si="77"/>
        <v>320</v>
      </c>
      <c r="N555" s="359">
        <f t="shared" si="78"/>
        <v>5.333333333333333</v>
      </c>
      <c r="O555">
        <f t="shared" si="79"/>
        <v>504</v>
      </c>
      <c r="P555" s="239">
        <f t="shared" si="80"/>
        <v>299.7362942401092</v>
      </c>
    </row>
    <row r="556" spans="2:16" x14ac:dyDescent="0.25">
      <c r="B556" s="181">
        <v>0.3833333333333333</v>
      </c>
      <c r="C556" s="61">
        <v>80</v>
      </c>
      <c r="D556" s="349">
        <v>80</v>
      </c>
      <c r="E556" s="349">
        <v>80</v>
      </c>
      <c r="F556" s="63">
        <v>80</v>
      </c>
      <c r="G556" s="356">
        <f t="shared" si="72"/>
        <v>160</v>
      </c>
      <c r="H556" s="350">
        <f t="shared" si="73"/>
        <v>160</v>
      </c>
      <c r="I556" s="235">
        <f t="shared" si="74"/>
        <v>2.6666666666666665</v>
      </c>
      <c r="J556" s="193">
        <f t="shared" si="75"/>
        <v>2.6666666666666665</v>
      </c>
      <c r="K556" s="488">
        <f>'Gasto Energético'!GN556</f>
        <v>0</v>
      </c>
      <c r="L556" s="495">
        <f t="shared" si="76"/>
        <v>320</v>
      </c>
      <c r="M556" s="356">
        <f t="shared" si="77"/>
        <v>320</v>
      </c>
      <c r="N556" s="359">
        <f t="shared" si="78"/>
        <v>5.333333333333333</v>
      </c>
      <c r="O556">
        <f t="shared" si="79"/>
        <v>504</v>
      </c>
      <c r="P556" s="239">
        <f t="shared" si="80"/>
        <v>299.7362942401092</v>
      </c>
    </row>
    <row r="557" spans="2:16" x14ac:dyDescent="0.25">
      <c r="B557" s="181">
        <v>0.3840277777777778</v>
      </c>
      <c r="C557" s="61">
        <v>80</v>
      </c>
      <c r="D557" s="349">
        <v>80</v>
      </c>
      <c r="E557" s="349">
        <v>80</v>
      </c>
      <c r="F557" s="63">
        <v>80</v>
      </c>
      <c r="G557" s="356">
        <f t="shared" si="72"/>
        <v>160</v>
      </c>
      <c r="H557" s="350">
        <f t="shared" si="73"/>
        <v>160</v>
      </c>
      <c r="I557" s="235">
        <f t="shared" si="74"/>
        <v>2.6666666666666665</v>
      </c>
      <c r="J557" s="193">
        <f t="shared" si="75"/>
        <v>2.6666666666666665</v>
      </c>
      <c r="K557" s="488">
        <f>'Gasto Energético'!GN557</f>
        <v>0</v>
      </c>
      <c r="L557" s="495">
        <f t="shared" si="76"/>
        <v>320</v>
      </c>
      <c r="M557" s="356">
        <f t="shared" si="77"/>
        <v>320</v>
      </c>
      <c r="N557" s="359">
        <f t="shared" si="78"/>
        <v>5.333333333333333</v>
      </c>
      <c r="O557">
        <f t="shared" si="79"/>
        <v>504</v>
      </c>
      <c r="P557" s="239">
        <f t="shared" si="80"/>
        <v>299.7362942401092</v>
      </c>
    </row>
    <row r="558" spans="2:16" x14ac:dyDescent="0.25">
      <c r="B558" s="181">
        <v>0.38472222222222219</v>
      </c>
      <c r="C558" s="61">
        <v>80</v>
      </c>
      <c r="D558" s="349">
        <v>80</v>
      </c>
      <c r="E558" s="349">
        <v>80</v>
      </c>
      <c r="F558" s="63">
        <v>80</v>
      </c>
      <c r="G558" s="356">
        <f t="shared" si="72"/>
        <v>160</v>
      </c>
      <c r="H558" s="350">
        <f t="shared" si="73"/>
        <v>160</v>
      </c>
      <c r="I558" s="235">
        <f t="shared" si="74"/>
        <v>2.6666666666666665</v>
      </c>
      <c r="J558" s="193">
        <f t="shared" si="75"/>
        <v>2.6666666666666665</v>
      </c>
      <c r="K558" s="488">
        <f>'Gasto Energético'!GN558</f>
        <v>0</v>
      </c>
      <c r="L558" s="495">
        <f t="shared" si="76"/>
        <v>320</v>
      </c>
      <c r="M558" s="356">
        <f t="shared" si="77"/>
        <v>320</v>
      </c>
      <c r="N558" s="359">
        <f t="shared" si="78"/>
        <v>5.333333333333333</v>
      </c>
      <c r="O558">
        <f t="shared" si="79"/>
        <v>504</v>
      </c>
      <c r="P558" s="239">
        <f t="shared" si="80"/>
        <v>299.7362942401092</v>
      </c>
    </row>
    <row r="559" spans="2:16" x14ac:dyDescent="0.25">
      <c r="B559" s="181">
        <v>0.38541666666666669</v>
      </c>
      <c r="C559" s="61">
        <v>80</v>
      </c>
      <c r="D559" s="349">
        <v>80</v>
      </c>
      <c r="E559" s="349">
        <v>80</v>
      </c>
      <c r="F559" s="63">
        <v>80</v>
      </c>
      <c r="G559" s="356">
        <f t="shared" si="72"/>
        <v>160</v>
      </c>
      <c r="H559" s="350">
        <f t="shared" si="73"/>
        <v>160</v>
      </c>
      <c r="I559" s="235">
        <f t="shared" si="74"/>
        <v>2.6666666666666665</v>
      </c>
      <c r="J559" s="193">
        <f t="shared" si="75"/>
        <v>2.6666666666666665</v>
      </c>
      <c r="K559" s="488">
        <f>'Gasto Energético'!GN559</f>
        <v>0</v>
      </c>
      <c r="L559" s="495">
        <f t="shared" si="76"/>
        <v>320</v>
      </c>
      <c r="M559" s="356">
        <f t="shared" si="77"/>
        <v>320</v>
      </c>
      <c r="N559" s="359">
        <f t="shared" si="78"/>
        <v>5.333333333333333</v>
      </c>
      <c r="O559">
        <f t="shared" si="79"/>
        <v>504</v>
      </c>
      <c r="P559" s="239">
        <f t="shared" si="80"/>
        <v>299.7362942401092</v>
      </c>
    </row>
    <row r="560" spans="2:16" x14ac:dyDescent="0.25">
      <c r="B560" s="181">
        <v>0.38611111111111113</v>
      </c>
      <c r="C560" s="61">
        <v>80</v>
      </c>
      <c r="D560" s="349">
        <v>80</v>
      </c>
      <c r="E560" s="349">
        <v>80</v>
      </c>
      <c r="F560" s="63">
        <v>80</v>
      </c>
      <c r="G560" s="356">
        <f t="shared" si="72"/>
        <v>160</v>
      </c>
      <c r="H560" s="350">
        <f t="shared" si="73"/>
        <v>160</v>
      </c>
      <c r="I560" s="235">
        <f t="shared" si="74"/>
        <v>2.6666666666666665</v>
      </c>
      <c r="J560" s="193">
        <f t="shared" si="75"/>
        <v>2.6666666666666665</v>
      </c>
      <c r="K560" s="488">
        <f>'Gasto Energético'!GN560</f>
        <v>0</v>
      </c>
      <c r="L560" s="495">
        <f t="shared" si="76"/>
        <v>320</v>
      </c>
      <c r="M560" s="356">
        <f t="shared" si="77"/>
        <v>320</v>
      </c>
      <c r="N560" s="359">
        <f t="shared" si="78"/>
        <v>5.333333333333333</v>
      </c>
      <c r="O560">
        <f t="shared" si="79"/>
        <v>504</v>
      </c>
      <c r="P560" s="239">
        <f t="shared" si="80"/>
        <v>299.7362942401092</v>
      </c>
    </row>
    <row r="561" spans="2:16" x14ac:dyDescent="0.25">
      <c r="B561" s="181">
        <v>0.38680555555555557</v>
      </c>
      <c r="C561" s="61">
        <v>80</v>
      </c>
      <c r="D561" s="349">
        <v>80</v>
      </c>
      <c r="E561" s="349">
        <v>80</v>
      </c>
      <c r="F561" s="63">
        <v>80</v>
      </c>
      <c r="G561" s="356">
        <f t="shared" si="72"/>
        <v>160</v>
      </c>
      <c r="H561" s="350">
        <f t="shared" si="73"/>
        <v>160</v>
      </c>
      <c r="I561" s="235">
        <f t="shared" si="74"/>
        <v>2.6666666666666665</v>
      </c>
      <c r="J561" s="193">
        <f t="shared" si="75"/>
        <v>2.6666666666666665</v>
      </c>
      <c r="K561" s="488">
        <f>'Gasto Energético'!GN561</f>
        <v>0</v>
      </c>
      <c r="L561" s="495">
        <f t="shared" si="76"/>
        <v>320</v>
      </c>
      <c r="M561" s="356">
        <f t="shared" si="77"/>
        <v>320</v>
      </c>
      <c r="N561" s="359">
        <f t="shared" si="78"/>
        <v>5.333333333333333</v>
      </c>
      <c r="O561">
        <f t="shared" si="79"/>
        <v>504</v>
      </c>
      <c r="P561" s="239">
        <f t="shared" si="80"/>
        <v>299.7362942401092</v>
      </c>
    </row>
    <row r="562" spans="2:16" x14ac:dyDescent="0.25">
      <c r="B562" s="181">
        <v>0.38750000000000001</v>
      </c>
      <c r="C562" s="61">
        <v>80</v>
      </c>
      <c r="D562" s="349">
        <v>80</v>
      </c>
      <c r="E562" s="349">
        <v>80</v>
      </c>
      <c r="F562" s="63">
        <v>80</v>
      </c>
      <c r="G562" s="356">
        <f t="shared" si="72"/>
        <v>160</v>
      </c>
      <c r="H562" s="350">
        <f t="shared" si="73"/>
        <v>160</v>
      </c>
      <c r="I562" s="235">
        <f t="shared" si="74"/>
        <v>2.6666666666666665</v>
      </c>
      <c r="J562" s="193">
        <f t="shared" si="75"/>
        <v>2.6666666666666665</v>
      </c>
      <c r="K562" s="488">
        <f>'Gasto Energético'!GN562</f>
        <v>0</v>
      </c>
      <c r="L562" s="495">
        <f t="shared" si="76"/>
        <v>320</v>
      </c>
      <c r="M562" s="356">
        <f t="shared" si="77"/>
        <v>320</v>
      </c>
      <c r="N562" s="359">
        <f t="shared" si="78"/>
        <v>5.333333333333333</v>
      </c>
      <c r="O562">
        <f t="shared" si="79"/>
        <v>504</v>
      </c>
      <c r="P562" s="239">
        <f t="shared" si="80"/>
        <v>299.7362942401092</v>
      </c>
    </row>
    <row r="563" spans="2:16" x14ac:dyDescent="0.25">
      <c r="B563" s="181">
        <v>0.38819444444444445</v>
      </c>
      <c r="C563" s="61">
        <v>80</v>
      </c>
      <c r="D563" s="349">
        <v>80</v>
      </c>
      <c r="E563" s="349">
        <v>80</v>
      </c>
      <c r="F563" s="63">
        <v>80</v>
      </c>
      <c r="G563" s="356">
        <f t="shared" si="72"/>
        <v>160</v>
      </c>
      <c r="H563" s="350">
        <f t="shared" si="73"/>
        <v>160</v>
      </c>
      <c r="I563" s="235">
        <f t="shared" si="74"/>
        <v>2.6666666666666665</v>
      </c>
      <c r="J563" s="193">
        <f t="shared" si="75"/>
        <v>2.6666666666666665</v>
      </c>
      <c r="K563" s="488">
        <f>'Gasto Energético'!GN563</f>
        <v>0</v>
      </c>
      <c r="L563" s="495">
        <f t="shared" si="76"/>
        <v>320</v>
      </c>
      <c r="M563" s="356">
        <f t="shared" si="77"/>
        <v>320</v>
      </c>
      <c r="N563" s="359">
        <f t="shared" si="78"/>
        <v>5.333333333333333</v>
      </c>
      <c r="O563">
        <f t="shared" si="79"/>
        <v>504</v>
      </c>
      <c r="P563" s="239">
        <f t="shared" si="80"/>
        <v>299.7362942401092</v>
      </c>
    </row>
    <row r="564" spans="2:16" x14ac:dyDescent="0.25">
      <c r="B564" s="181">
        <v>0.3888888888888889</v>
      </c>
      <c r="C564" s="61">
        <v>80</v>
      </c>
      <c r="D564" s="349">
        <v>80</v>
      </c>
      <c r="E564" s="349">
        <v>80</v>
      </c>
      <c r="F564" s="63">
        <v>80</v>
      </c>
      <c r="G564" s="356">
        <f t="shared" si="72"/>
        <v>160</v>
      </c>
      <c r="H564" s="350">
        <f t="shared" si="73"/>
        <v>160</v>
      </c>
      <c r="I564" s="235">
        <f t="shared" si="74"/>
        <v>2.6666666666666665</v>
      </c>
      <c r="J564" s="193">
        <f t="shared" si="75"/>
        <v>2.6666666666666665</v>
      </c>
      <c r="K564" s="488">
        <f>'Gasto Energético'!GN564</f>
        <v>0</v>
      </c>
      <c r="L564" s="495">
        <f t="shared" si="76"/>
        <v>320</v>
      </c>
      <c r="M564" s="356">
        <f t="shared" si="77"/>
        <v>320</v>
      </c>
      <c r="N564" s="359">
        <f t="shared" si="78"/>
        <v>5.333333333333333</v>
      </c>
      <c r="O564">
        <f t="shared" si="79"/>
        <v>504</v>
      </c>
      <c r="P564" s="239">
        <f t="shared" si="80"/>
        <v>299.7362942401092</v>
      </c>
    </row>
    <row r="565" spans="2:16" x14ac:dyDescent="0.25">
      <c r="B565" s="181">
        <v>0.38958333333333334</v>
      </c>
      <c r="C565" s="61">
        <v>80</v>
      </c>
      <c r="D565" s="349">
        <v>80</v>
      </c>
      <c r="E565" s="349">
        <v>80</v>
      </c>
      <c r="F565" s="63">
        <v>80</v>
      </c>
      <c r="G565" s="356">
        <f t="shared" si="72"/>
        <v>160</v>
      </c>
      <c r="H565" s="350">
        <f t="shared" si="73"/>
        <v>160</v>
      </c>
      <c r="I565" s="235">
        <f t="shared" si="74"/>
        <v>2.6666666666666665</v>
      </c>
      <c r="J565" s="193">
        <f t="shared" si="75"/>
        <v>2.6666666666666665</v>
      </c>
      <c r="K565" s="488">
        <f>'Gasto Energético'!GN565</f>
        <v>0</v>
      </c>
      <c r="L565" s="495">
        <f t="shared" si="76"/>
        <v>320</v>
      </c>
      <c r="M565" s="356">
        <f t="shared" si="77"/>
        <v>320</v>
      </c>
      <c r="N565" s="359">
        <f t="shared" si="78"/>
        <v>5.333333333333333</v>
      </c>
      <c r="O565">
        <f t="shared" si="79"/>
        <v>504</v>
      </c>
      <c r="P565" s="239">
        <f t="shared" si="80"/>
        <v>299.7362942401092</v>
      </c>
    </row>
    <row r="566" spans="2:16" x14ac:dyDescent="0.25">
      <c r="B566" s="181">
        <v>0.39027777777777778</v>
      </c>
      <c r="C566" s="61">
        <v>80</v>
      </c>
      <c r="D566" s="349">
        <v>80</v>
      </c>
      <c r="E566" s="349">
        <v>80</v>
      </c>
      <c r="F566" s="63">
        <v>80</v>
      </c>
      <c r="G566" s="356">
        <f t="shared" si="72"/>
        <v>160</v>
      </c>
      <c r="H566" s="350">
        <f t="shared" si="73"/>
        <v>160</v>
      </c>
      <c r="I566" s="235">
        <f t="shared" si="74"/>
        <v>2.6666666666666665</v>
      </c>
      <c r="J566" s="193">
        <f t="shared" si="75"/>
        <v>2.6666666666666665</v>
      </c>
      <c r="K566" s="488">
        <f>'Gasto Energético'!GN566</f>
        <v>0</v>
      </c>
      <c r="L566" s="495">
        <f t="shared" si="76"/>
        <v>320</v>
      </c>
      <c r="M566" s="356">
        <f t="shared" si="77"/>
        <v>320</v>
      </c>
      <c r="N566" s="359">
        <f t="shared" si="78"/>
        <v>5.333333333333333</v>
      </c>
      <c r="O566">
        <f t="shared" si="79"/>
        <v>504</v>
      </c>
      <c r="P566" s="239">
        <f t="shared" si="80"/>
        <v>299.7362942401092</v>
      </c>
    </row>
    <row r="567" spans="2:16" x14ac:dyDescent="0.25">
      <c r="B567" s="181">
        <v>0.39097222222222222</v>
      </c>
      <c r="C567" s="61">
        <v>80</v>
      </c>
      <c r="D567" s="349">
        <v>80</v>
      </c>
      <c r="E567" s="349">
        <v>80</v>
      </c>
      <c r="F567" s="63">
        <v>80</v>
      </c>
      <c r="G567" s="356">
        <f t="shared" si="72"/>
        <v>160</v>
      </c>
      <c r="H567" s="350">
        <f t="shared" si="73"/>
        <v>160</v>
      </c>
      <c r="I567" s="235">
        <f t="shared" si="74"/>
        <v>2.6666666666666665</v>
      </c>
      <c r="J567" s="193">
        <f t="shared" si="75"/>
        <v>2.6666666666666665</v>
      </c>
      <c r="K567" s="488">
        <f>'Gasto Energético'!GN567</f>
        <v>0</v>
      </c>
      <c r="L567" s="495">
        <f t="shared" si="76"/>
        <v>320</v>
      </c>
      <c r="M567" s="356">
        <f t="shared" si="77"/>
        <v>320</v>
      </c>
      <c r="N567" s="359">
        <f t="shared" si="78"/>
        <v>5.333333333333333</v>
      </c>
      <c r="O567">
        <f t="shared" si="79"/>
        <v>504</v>
      </c>
      <c r="P567" s="239">
        <f t="shared" si="80"/>
        <v>299.7362942401092</v>
      </c>
    </row>
    <row r="568" spans="2:16" x14ac:dyDescent="0.25">
      <c r="B568" s="181">
        <v>0.39166666666666666</v>
      </c>
      <c r="C568" s="61">
        <v>80</v>
      </c>
      <c r="D568" s="349">
        <v>80</v>
      </c>
      <c r="E568" s="349">
        <v>80</v>
      </c>
      <c r="F568" s="63">
        <v>80</v>
      </c>
      <c r="G568" s="356">
        <f t="shared" si="72"/>
        <v>160</v>
      </c>
      <c r="H568" s="350">
        <f t="shared" si="73"/>
        <v>160</v>
      </c>
      <c r="I568" s="235">
        <f t="shared" si="74"/>
        <v>2.6666666666666665</v>
      </c>
      <c r="J568" s="193">
        <f t="shared" si="75"/>
        <v>2.6666666666666665</v>
      </c>
      <c r="K568" s="488">
        <f>'Gasto Energético'!GN568</f>
        <v>0</v>
      </c>
      <c r="L568" s="495">
        <f t="shared" si="76"/>
        <v>320</v>
      </c>
      <c r="M568" s="356">
        <f t="shared" si="77"/>
        <v>320</v>
      </c>
      <c r="N568" s="359">
        <f t="shared" si="78"/>
        <v>5.333333333333333</v>
      </c>
      <c r="O568">
        <f t="shared" si="79"/>
        <v>504</v>
      </c>
      <c r="P568" s="239">
        <f t="shared" si="80"/>
        <v>299.7362942401092</v>
      </c>
    </row>
    <row r="569" spans="2:16" x14ac:dyDescent="0.25">
      <c r="B569" s="181">
        <v>0.3923611111111111</v>
      </c>
      <c r="C569" s="61">
        <v>80</v>
      </c>
      <c r="D569" s="349">
        <v>80</v>
      </c>
      <c r="E569" s="349">
        <v>80</v>
      </c>
      <c r="F569" s="63">
        <v>80</v>
      </c>
      <c r="G569" s="356">
        <f t="shared" si="72"/>
        <v>160</v>
      </c>
      <c r="H569" s="350">
        <f t="shared" si="73"/>
        <v>160</v>
      </c>
      <c r="I569" s="235">
        <f t="shared" si="74"/>
        <v>2.6666666666666665</v>
      </c>
      <c r="J569" s="193">
        <f t="shared" si="75"/>
        <v>2.6666666666666665</v>
      </c>
      <c r="K569" s="488">
        <f>'Gasto Energético'!GN569</f>
        <v>0</v>
      </c>
      <c r="L569" s="495">
        <f t="shared" si="76"/>
        <v>320</v>
      </c>
      <c r="M569" s="356">
        <f t="shared" si="77"/>
        <v>320</v>
      </c>
      <c r="N569" s="359">
        <f t="shared" si="78"/>
        <v>5.333333333333333</v>
      </c>
      <c r="O569">
        <f t="shared" si="79"/>
        <v>504</v>
      </c>
      <c r="P569" s="239">
        <f t="shared" si="80"/>
        <v>299.7362942401092</v>
      </c>
    </row>
    <row r="570" spans="2:16" x14ac:dyDescent="0.25">
      <c r="B570" s="181">
        <v>0.39305555555555555</v>
      </c>
      <c r="C570" s="61">
        <v>80</v>
      </c>
      <c r="D570" s="349">
        <v>80</v>
      </c>
      <c r="E570" s="349">
        <v>80</v>
      </c>
      <c r="F570" s="63">
        <v>80</v>
      </c>
      <c r="G570" s="356">
        <f t="shared" si="72"/>
        <v>160</v>
      </c>
      <c r="H570" s="350">
        <f t="shared" si="73"/>
        <v>160</v>
      </c>
      <c r="I570" s="235">
        <f t="shared" si="74"/>
        <v>2.6666666666666665</v>
      </c>
      <c r="J570" s="193">
        <f t="shared" si="75"/>
        <v>2.6666666666666665</v>
      </c>
      <c r="K570" s="488">
        <f>'Gasto Energético'!GN570</f>
        <v>0</v>
      </c>
      <c r="L570" s="495">
        <f t="shared" si="76"/>
        <v>320</v>
      </c>
      <c r="M570" s="356">
        <f t="shared" si="77"/>
        <v>320</v>
      </c>
      <c r="N570" s="359">
        <f t="shared" si="78"/>
        <v>5.333333333333333</v>
      </c>
      <c r="O570">
        <f t="shared" si="79"/>
        <v>504</v>
      </c>
      <c r="P570" s="239">
        <f t="shared" si="80"/>
        <v>299.7362942401092</v>
      </c>
    </row>
    <row r="571" spans="2:16" x14ac:dyDescent="0.25">
      <c r="B571" s="181">
        <v>0.39374999999999999</v>
      </c>
      <c r="C571" s="61">
        <v>80</v>
      </c>
      <c r="D571" s="349">
        <v>80</v>
      </c>
      <c r="E571" s="349">
        <v>80</v>
      </c>
      <c r="F571" s="63">
        <v>80</v>
      </c>
      <c r="G571" s="356">
        <f t="shared" si="72"/>
        <v>160</v>
      </c>
      <c r="H571" s="350">
        <f t="shared" si="73"/>
        <v>160</v>
      </c>
      <c r="I571" s="235">
        <f t="shared" si="74"/>
        <v>2.6666666666666665</v>
      </c>
      <c r="J571" s="193">
        <f t="shared" si="75"/>
        <v>2.6666666666666665</v>
      </c>
      <c r="K571" s="488">
        <f>'Gasto Energético'!GN571</f>
        <v>0</v>
      </c>
      <c r="L571" s="495">
        <f t="shared" si="76"/>
        <v>320</v>
      </c>
      <c r="M571" s="356">
        <f t="shared" si="77"/>
        <v>320</v>
      </c>
      <c r="N571" s="359">
        <f t="shared" si="78"/>
        <v>5.333333333333333</v>
      </c>
      <c r="O571">
        <f t="shared" si="79"/>
        <v>504</v>
      </c>
      <c r="P571" s="239">
        <f t="shared" si="80"/>
        <v>299.7362942401092</v>
      </c>
    </row>
    <row r="572" spans="2:16" x14ac:dyDescent="0.25">
      <c r="B572" s="181">
        <v>0.39444444444444443</v>
      </c>
      <c r="C572" s="61">
        <v>80</v>
      </c>
      <c r="D572" s="349">
        <v>80</v>
      </c>
      <c r="E572" s="349">
        <v>80</v>
      </c>
      <c r="F572" s="63">
        <v>80</v>
      </c>
      <c r="G572" s="356">
        <f t="shared" si="72"/>
        <v>160</v>
      </c>
      <c r="H572" s="350">
        <f t="shared" si="73"/>
        <v>160</v>
      </c>
      <c r="I572" s="235">
        <f t="shared" si="74"/>
        <v>2.6666666666666665</v>
      </c>
      <c r="J572" s="193">
        <f t="shared" si="75"/>
        <v>2.6666666666666665</v>
      </c>
      <c r="K572" s="488">
        <f>'Gasto Energético'!GN572</f>
        <v>0</v>
      </c>
      <c r="L572" s="495">
        <f t="shared" si="76"/>
        <v>320</v>
      </c>
      <c r="M572" s="356">
        <f t="shared" si="77"/>
        <v>320</v>
      </c>
      <c r="N572" s="359">
        <f t="shared" si="78"/>
        <v>5.333333333333333</v>
      </c>
      <c r="O572">
        <f t="shared" si="79"/>
        <v>504</v>
      </c>
      <c r="P572" s="239">
        <f t="shared" si="80"/>
        <v>299.7362942401092</v>
      </c>
    </row>
    <row r="573" spans="2:16" x14ac:dyDescent="0.25">
      <c r="B573" s="181">
        <v>0.39513888888888887</v>
      </c>
      <c r="C573" s="61">
        <v>80</v>
      </c>
      <c r="D573" s="349">
        <v>80</v>
      </c>
      <c r="E573" s="349">
        <v>80</v>
      </c>
      <c r="F573" s="63">
        <v>80</v>
      </c>
      <c r="G573" s="356">
        <f t="shared" si="72"/>
        <v>160</v>
      </c>
      <c r="H573" s="350">
        <f t="shared" si="73"/>
        <v>160</v>
      </c>
      <c r="I573" s="235">
        <f t="shared" si="74"/>
        <v>2.6666666666666665</v>
      </c>
      <c r="J573" s="193">
        <f t="shared" si="75"/>
        <v>2.6666666666666665</v>
      </c>
      <c r="K573" s="488">
        <f>'Gasto Energético'!GN573</f>
        <v>0</v>
      </c>
      <c r="L573" s="495">
        <f t="shared" si="76"/>
        <v>320</v>
      </c>
      <c r="M573" s="356">
        <f t="shared" si="77"/>
        <v>320</v>
      </c>
      <c r="N573" s="359">
        <f t="shared" si="78"/>
        <v>5.333333333333333</v>
      </c>
      <c r="O573">
        <f t="shared" si="79"/>
        <v>504</v>
      </c>
      <c r="P573" s="239">
        <f t="shared" si="80"/>
        <v>299.7362942401092</v>
      </c>
    </row>
    <row r="574" spans="2:16" x14ac:dyDescent="0.25">
      <c r="B574" s="181">
        <v>0.39583333333333331</v>
      </c>
      <c r="C574" s="61">
        <v>80</v>
      </c>
      <c r="D574" s="349">
        <v>80</v>
      </c>
      <c r="E574" s="349">
        <v>80</v>
      </c>
      <c r="F574" s="63">
        <v>80</v>
      </c>
      <c r="G574" s="356">
        <f t="shared" si="72"/>
        <v>160</v>
      </c>
      <c r="H574" s="350">
        <f t="shared" si="73"/>
        <v>160</v>
      </c>
      <c r="I574" s="235">
        <f t="shared" si="74"/>
        <v>2.6666666666666665</v>
      </c>
      <c r="J574" s="193">
        <f t="shared" si="75"/>
        <v>2.6666666666666665</v>
      </c>
      <c r="K574" s="488">
        <f>'Gasto Energético'!GN574</f>
        <v>0</v>
      </c>
      <c r="L574" s="495">
        <f t="shared" si="76"/>
        <v>320</v>
      </c>
      <c r="M574" s="356">
        <f t="shared" si="77"/>
        <v>320</v>
      </c>
      <c r="N574" s="359">
        <f t="shared" si="78"/>
        <v>5.333333333333333</v>
      </c>
      <c r="O574">
        <f t="shared" si="79"/>
        <v>504</v>
      </c>
      <c r="P574" s="239">
        <f t="shared" si="80"/>
        <v>299.7362942401092</v>
      </c>
    </row>
    <row r="575" spans="2:16" x14ac:dyDescent="0.25">
      <c r="B575" s="181">
        <v>0.39652777777777781</v>
      </c>
      <c r="C575" s="61">
        <v>80</v>
      </c>
      <c r="D575" s="349">
        <v>80</v>
      </c>
      <c r="E575" s="349">
        <v>80</v>
      </c>
      <c r="F575" s="63">
        <v>80</v>
      </c>
      <c r="G575" s="356">
        <f t="shared" si="72"/>
        <v>160</v>
      </c>
      <c r="H575" s="350">
        <f t="shared" si="73"/>
        <v>160</v>
      </c>
      <c r="I575" s="235">
        <f t="shared" si="74"/>
        <v>2.6666666666666665</v>
      </c>
      <c r="J575" s="193">
        <f t="shared" si="75"/>
        <v>2.6666666666666665</v>
      </c>
      <c r="K575" s="488">
        <f>'Gasto Energético'!GN575</f>
        <v>0</v>
      </c>
      <c r="L575" s="495">
        <f t="shared" si="76"/>
        <v>320</v>
      </c>
      <c r="M575" s="356">
        <f t="shared" si="77"/>
        <v>320</v>
      </c>
      <c r="N575" s="359">
        <f t="shared" si="78"/>
        <v>5.333333333333333</v>
      </c>
      <c r="O575">
        <f t="shared" si="79"/>
        <v>504</v>
      </c>
      <c r="P575" s="239">
        <f t="shared" si="80"/>
        <v>299.7362942401092</v>
      </c>
    </row>
    <row r="576" spans="2:16" x14ac:dyDescent="0.25">
      <c r="B576" s="181">
        <v>0.3972222222222222</v>
      </c>
      <c r="C576" s="61">
        <v>80</v>
      </c>
      <c r="D576" s="349">
        <v>80</v>
      </c>
      <c r="E576" s="349">
        <v>80</v>
      </c>
      <c r="F576" s="63">
        <v>80</v>
      </c>
      <c r="G576" s="356">
        <f t="shared" si="72"/>
        <v>160</v>
      </c>
      <c r="H576" s="350">
        <f t="shared" si="73"/>
        <v>160</v>
      </c>
      <c r="I576" s="235">
        <f t="shared" si="74"/>
        <v>2.6666666666666665</v>
      </c>
      <c r="J576" s="193">
        <f t="shared" si="75"/>
        <v>2.6666666666666665</v>
      </c>
      <c r="K576" s="488">
        <f>'Gasto Energético'!GN576</f>
        <v>0</v>
      </c>
      <c r="L576" s="495">
        <f t="shared" si="76"/>
        <v>320</v>
      </c>
      <c r="M576" s="356">
        <f t="shared" si="77"/>
        <v>320</v>
      </c>
      <c r="N576" s="359">
        <f t="shared" si="78"/>
        <v>5.333333333333333</v>
      </c>
      <c r="O576">
        <f t="shared" si="79"/>
        <v>504</v>
      </c>
      <c r="P576" s="239">
        <f t="shared" si="80"/>
        <v>299.7362942401092</v>
      </c>
    </row>
    <row r="577" spans="2:16" x14ac:dyDescent="0.25">
      <c r="B577" s="181">
        <v>0.3979166666666667</v>
      </c>
      <c r="C577" s="61">
        <v>80</v>
      </c>
      <c r="D577" s="349">
        <v>80</v>
      </c>
      <c r="E577" s="349">
        <v>80</v>
      </c>
      <c r="F577" s="63">
        <v>80</v>
      </c>
      <c r="G577" s="356">
        <f t="shared" si="72"/>
        <v>160</v>
      </c>
      <c r="H577" s="350">
        <f t="shared" si="73"/>
        <v>160</v>
      </c>
      <c r="I577" s="235">
        <f t="shared" si="74"/>
        <v>2.6666666666666665</v>
      </c>
      <c r="J577" s="193">
        <f t="shared" si="75"/>
        <v>2.6666666666666665</v>
      </c>
      <c r="K577" s="488">
        <f>'Gasto Energético'!GN577</f>
        <v>0</v>
      </c>
      <c r="L577" s="495">
        <f t="shared" si="76"/>
        <v>320</v>
      </c>
      <c r="M577" s="356">
        <f t="shared" si="77"/>
        <v>320</v>
      </c>
      <c r="N577" s="359">
        <f t="shared" si="78"/>
        <v>5.333333333333333</v>
      </c>
      <c r="O577">
        <f t="shared" si="79"/>
        <v>504</v>
      </c>
      <c r="P577" s="239">
        <f t="shared" si="80"/>
        <v>299.7362942401092</v>
      </c>
    </row>
    <row r="578" spans="2:16" x14ac:dyDescent="0.25">
      <c r="B578" s="181">
        <v>0.39861111111111108</v>
      </c>
      <c r="C578" s="61">
        <v>80</v>
      </c>
      <c r="D578" s="349">
        <v>80</v>
      </c>
      <c r="E578" s="349">
        <v>80</v>
      </c>
      <c r="F578" s="63">
        <v>80</v>
      </c>
      <c r="G578" s="356">
        <f t="shared" si="72"/>
        <v>160</v>
      </c>
      <c r="H578" s="350">
        <f t="shared" si="73"/>
        <v>160</v>
      </c>
      <c r="I578" s="235">
        <f t="shared" si="74"/>
        <v>2.6666666666666665</v>
      </c>
      <c r="J578" s="193">
        <f t="shared" si="75"/>
        <v>2.6666666666666665</v>
      </c>
      <c r="K578" s="488">
        <f>'Gasto Energético'!GN578</f>
        <v>0</v>
      </c>
      <c r="L578" s="495">
        <f t="shared" si="76"/>
        <v>320</v>
      </c>
      <c r="M578" s="356">
        <f t="shared" si="77"/>
        <v>320</v>
      </c>
      <c r="N578" s="359">
        <f t="shared" si="78"/>
        <v>5.333333333333333</v>
      </c>
      <c r="O578">
        <f t="shared" si="79"/>
        <v>504</v>
      </c>
      <c r="P578" s="239">
        <f t="shared" si="80"/>
        <v>299.7362942401092</v>
      </c>
    </row>
    <row r="579" spans="2:16" x14ac:dyDescent="0.25">
      <c r="B579" s="181">
        <v>0.39930555555555558</v>
      </c>
      <c r="C579" s="61">
        <v>80</v>
      </c>
      <c r="D579" s="349">
        <v>80</v>
      </c>
      <c r="E579" s="349">
        <v>80</v>
      </c>
      <c r="F579" s="63">
        <v>80</v>
      </c>
      <c r="G579" s="356">
        <f t="shared" si="72"/>
        <v>160</v>
      </c>
      <c r="H579" s="350">
        <f t="shared" si="73"/>
        <v>160</v>
      </c>
      <c r="I579" s="235">
        <f t="shared" si="74"/>
        <v>2.6666666666666665</v>
      </c>
      <c r="J579" s="193">
        <f t="shared" si="75"/>
        <v>2.6666666666666665</v>
      </c>
      <c r="K579" s="488">
        <f>'Gasto Energético'!GN579</f>
        <v>0</v>
      </c>
      <c r="L579" s="495">
        <f t="shared" si="76"/>
        <v>320</v>
      </c>
      <c r="M579" s="356">
        <f t="shared" si="77"/>
        <v>320</v>
      </c>
      <c r="N579" s="359">
        <f t="shared" si="78"/>
        <v>5.333333333333333</v>
      </c>
      <c r="O579">
        <f t="shared" si="79"/>
        <v>504</v>
      </c>
      <c r="P579" s="239">
        <f t="shared" si="80"/>
        <v>299.7362942401092</v>
      </c>
    </row>
    <row r="580" spans="2:16" x14ac:dyDescent="0.25">
      <c r="B580" s="181">
        <v>0.39999999999999997</v>
      </c>
      <c r="C580" s="61">
        <v>80</v>
      </c>
      <c r="D580" s="349">
        <v>80</v>
      </c>
      <c r="E580" s="349">
        <v>80</v>
      </c>
      <c r="F580" s="63">
        <v>80</v>
      </c>
      <c r="G580" s="356">
        <f t="shared" si="72"/>
        <v>160</v>
      </c>
      <c r="H580" s="350">
        <f t="shared" si="73"/>
        <v>160</v>
      </c>
      <c r="I580" s="235">
        <f t="shared" si="74"/>
        <v>2.6666666666666665</v>
      </c>
      <c r="J580" s="193">
        <f t="shared" si="75"/>
        <v>2.6666666666666665</v>
      </c>
      <c r="K580" s="488">
        <f>'Gasto Energético'!GN580</f>
        <v>0</v>
      </c>
      <c r="L580" s="495">
        <f t="shared" si="76"/>
        <v>320</v>
      </c>
      <c r="M580" s="356">
        <f t="shared" si="77"/>
        <v>320</v>
      </c>
      <c r="N580" s="359">
        <f t="shared" si="78"/>
        <v>5.333333333333333</v>
      </c>
      <c r="O580">
        <f t="shared" si="79"/>
        <v>504</v>
      </c>
      <c r="P580" s="239">
        <f t="shared" si="80"/>
        <v>299.7362942401092</v>
      </c>
    </row>
    <row r="581" spans="2:16" x14ac:dyDescent="0.25">
      <c r="B581" s="181">
        <v>0.40069444444444446</v>
      </c>
      <c r="C581" s="61">
        <v>80</v>
      </c>
      <c r="D581" s="349">
        <v>80</v>
      </c>
      <c r="E581" s="349">
        <v>80</v>
      </c>
      <c r="F581" s="63">
        <v>80</v>
      </c>
      <c r="G581" s="356">
        <f t="shared" ref="G581:G644" si="81">IF(SUM(C581,E581)=0,0,SUM(C581,E581))</f>
        <v>160</v>
      </c>
      <c r="H581" s="350">
        <f t="shared" ref="H581:H644" si="82">IF(SUM(D581,F581)=0,0,SUM(D581,F581))</f>
        <v>160</v>
      </c>
      <c r="I581" s="235">
        <f t="shared" ref="I581:I644" si="83">IF(G581="","",G581*(1/60))</f>
        <v>2.6666666666666665</v>
      </c>
      <c r="J581" s="193">
        <f t="shared" ref="J581:J644" si="84">IF(H581="","",H581*(1/60))</f>
        <v>2.6666666666666665</v>
      </c>
      <c r="K581" s="488">
        <f>'Gasto Energético'!GN581</f>
        <v>0</v>
      </c>
      <c r="L581" s="495">
        <f t="shared" ref="L581:L644" si="85">SUM(G581:H581)</f>
        <v>320</v>
      </c>
      <c r="M581" s="356">
        <f t="shared" ref="M581:M644" si="86">K581+L581</f>
        <v>320</v>
      </c>
      <c r="N581" s="359">
        <f t="shared" ref="N581:N644" si="87">M581/60</f>
        <v>5.333333333333333</v>
      </c>
      <c r="O581">
        <f t="shared" ref="O581:O644" si="88">1.05*MAX($M$4:$M$1444)</f>
        <v>504</v>
      </c>
      <c r="P581" s="239">
        <f t="shared" ref="P581:P644" si="89">SUM($N$4:$N$1444)/(COUNT($N$4:$N$1444)/60)</f>
        <v>299.7362942401092</v>
      </c>
    </row>
    <row r="582" spans="2:16" x14ac:dyDescent="0.25">
      <c r="B582" s="181">
        <v>0.40138888888888885</v>
      </c>
      <c r="C582" s="61">
        <v>80</v>
      </c>
      <c r="D582" s="349">
        <v>80</v>
      </c>
      <c r="E582" s="349">
        <v>80</v>
      </c>
      <c r="F582" s="63">
        <v>80</v>
      </c>
      <c r="G582" s="356">
        <f t="shared" si="81"/>
        <v>160</v>
      </c>
      <c r="H582" s="350">
        <f t="shared" si="82"/>
        <v>160</v>
      </c>
      <c r="I582" s="235">
        <f t="shared" si="83"/>
        <v>2.6666666666666665</v>
      </c>
      <c r="J582" s="193">
        <f t="shared" si="84"/>
        <v>2.6666666666666665</v>
      </c>
      <c r="K582" s="488">
        <f>'Gasto Energético'!GN582</f>
        <v>0</v>
      </c>
      <c r="L582" s="495">
        <f t="shared" si="85"/>
        <v>320</v>
      </c>
      <c r="M582" s="356">
        <f t="shared" si="86"/>
        <v>320</v>
      </c>
      <c r="N582" s="359">
        <f t="shared" si="87"/>
        <v>5.333333333333333</v>
      </c>
      <c r="O582">
        <f t="shared" si="88"/>
        <v>504</v>
      </c>
      <c r="P582" s="239">
        <f t="shared" si="89"/>
        <v>299.7362942401092</v>
      </c>
    </row>
    <row r="583" spans="2:16" x14ac:dyDescent="0.25">
      <c r="B583" s="181">
        <v>0.40208333333333335</v>
      </c>
      <c r="C583" s="61">
        <v>80</v>
      </c>
      <c r="D583" s="349">
        <v>80</v>
      </c>
      <c r="E583" s="349">
        <v>80</v>
      </c>
      <c r="F583" s="63">
        <v>80</v>
      </c>
      <c r="G583" s="356">
        <f t="shared" si="81"/>
        <v>160</v>
      </c>
      <c r="H583" s="350">
        <f t="shared" si="82"/>
        <v>160</v>
      </c>
      <c r="I583" s="235">
        <f t="shared" si="83"/>
        <v>2.6666666666666665</v>
      </c>
      <c r="J583" s="193">
        <f t="shared" si="84"/>
        <v>2.6666666666666665</v>
      </c>
      <c r="K583" s="488">
        <f>'Gasto Energético'!GN583</f>
        <v>0</v>
      </c>
      <c r="L583" s="495">
        <f t="shared" si="85"/>
        <v>320</v>
      </c>
      <c r="M583" s="356">
        <f t="shared" si="86"/>
        <v>320</v>
      </c>
      <c r="N583" s="359">
        <f t="shared" si="87"/>
        <v>5.333333333333333</v>
      </c>
      <c r="O583">
        <f t="shared" si="88"/>
        <v>504</v>
      </c>
      <c r="P583" s="239">
        <f t="shared" si="89"/>
        <v>299.7362942401092</v>
      </c>
    </row>
    <row r="584" spans="2:16" x14ac:dyDescent="0.25">
      <c r="B584" s="181">
        <v>0.40277777777777773</v>
      </c>
      <c r="C584" s="61">
        <v>80</v>
      </c>
      <c r="D584" s="349">
        <v>80</v>
      </c>
      <c r="E584" s="349">
        <v>80</v>
      </c>
      <c r="F584" s="63">
        <v>80</v>
      </c>
      <c r="G584" s="356">
        <f t="shared" si="81"/>
        <v>160</v>
      </c>
      <c r="H584" s="350">
        <f t="shared" si="82"/>
        <v>160</v>
      </c>
      <c r="I584" s="235">
        <f t="shared" si="83"/>
        <v>2.6666666666666665</v>
      </c>
      <c r="J584" s="193">
        <f t="shared" si="84"/>
        <v>2.6666666666666665</v>
      </c>
      <c r="K584" s="488">
        <f>'Gasto Energético'!GN584</f>
        <v>0</v>
      </c>
      <c r="L584" s="495">
        <f t="shared" si="85"/>
        <v>320</v>
      </c>
      <c r="M584" s="356">
        <f t="shared" si="86"/>
        <v>320</v>
      </c>
      <c r="N584" s="359">
        <f t="shared" si="87"/>
        <v>5.333333333333333</v>
      </c>
      <c r="O584">
        <f t="shared" si="88"/>
        <v>504</v>
      </c>
      <c r="P584" s="239">
        <f t="shared" si="89"/>
        <v>299.7362942401092</v>
      </c>
    </row>
    <row r="585" spans="2:16" x14ac:dyDescent="0.25">
      <c r="B585" s="181">
        <v>0.40347222222222223</v>
      </c>
      <c r="C585" s="61">
        <v>80</v>
      </c>
      <c r="D585" s="349">
        <v>80</v>
      </c>
      <c r="E585" s="349">
        <v>80</v>
      </c>
      <c r="F585" s="63">
        <v>80</v>
      </c>
      <c r="G585" s="356">
        <f t="shared" si="81"/>
        <v>160</v>
      </c>
      <c r="H585" s="350">
        <f t="shared" si="82"/>
        <v>160</v>
      </c>
      <c r="I585" s="235">
        <f t="shared" si="83"/>
        <v>2.6666666666666665</v>
      </c>
      <c r="J585" s="193">
        <f t="shared" si="84"/>
        <v>2.6666666666666665</v>
      </c>
      <c r="K585" s="488">
        <f>'Gasto Energético'!GN585</f>
        <v>0</v>
      </c>
      <c r="L585" s="495">
        <f t="shared" si="85"/>
        <v>320</v>
      </c>
      <c r="M585" s="356">
        <f t="shared" si="86"/>
        <v>320</v>
      </c>
      <c r="N585" s="359">
        <f t="shared" si="87"/>
        <v>5.333333333333333</v>
      </c>
      <c r="O585">
        <f t="shared" si="88"/>
        <v>504</v>
      </c>
      <c r="P585" s="239">
        <f t="shared" si="89"/>
        <v>299.7362942401092</v>
      </c>
    </row>
    <row r="586" spans="2:16" x14ac:dyDescent="0.25">
      <c r="B586" s="181">
        <v>0.40416666666666662</v>
      </c>
      <c r="C586" s="61">
        <v>80</v>
      </c>
      <c r="D586" s="349">
        <v>80</v>
      </c>
      <c r="E586" s="349">
        <v>80</v>
      </c>
      <c r="F586" s="63">
        <v>80</v>
      </c>
      <c r="G586" s="356">
        <f t="shared" si="81"/>
        <v>160</v>
      </c>
      <c r="H586" s="350">
        <f t="shared" si="82"/>
        <v>160</v>
      </c>
      <c r="I586" s="235">
        <f t="shared" si="83"/>
        <v>2.6666666666666665</v>
      </c>
      <c r="J586" s="193">
        <f t="shared" si="84"/>
        <v>2.6666666666666665</v>
      </c>
      <c r="K586" s="488">
        <f>'Gasto Energético'!GN586</f>
        <v>0</v>
      </c>
      <c r="L586" s="495">
        <f t="shared" si="85"/>
        <v>320</v>
      </c>
      <c r="M586" s="356">
        <f t="shared" si="86"/>
        <v>320</v>
      </c>
      <c r="N586" s="359">
        <f t="shared" si="87"/>
        <v>5.333333333333333</v>
      </c>
      <c r="O586">
        <f t="shared" si="88"/>
        <v>504</v>
      </c>
      <c r="P586" s="239">
        <f t="shared" si="89"/>
        <v>299.7362942401092</v>
      </c>
    </row>
    <row r="587" spans="2:16" x14ac:dyDescent="0.25">
      <c r="B587" s="181">
        <v>0.40486111111111112</v>
      </c>
      <c r="C587" s="61">
        <v>80</v>
      </c>
      <c r="D587" s="349">
        <v>80</v>
      </c>
      <c r="E587" s="349">
        <v>80</v>
      </c>
      <c r="F587" s="63">
        <v>80</v>
      </c>
      <c r="G587" s="356">
        <f t="shared" si="81"/>
        <v>160</v>
      </c>
      <c r="H587" s="350">
        <f t="shared" si="82"/>
        <v>160</v>
      </c>
      <c r="I587" s="235">
        <f t="shared" si="83"/>
        <v>2.6666666666666665</v>
      </c>
      <c r="J587" s="193">
        <f t="shared" si="84"/>
        <v>2.6666666666666665</v>
      </c>
      <c r="K587" s="488">
        <f>'Gasto Energético'!GN587</f>
        <v>0</v>
      </c>
      <c r="L587" s="495">
        <f t="shared" si="85"/>
        <v>320</v>
      </c>
      <c r="M587" s="356">
        <f t="shared" si="86"/>
        <v>320</v>
      </c>
      <c r="N587" s="359">
        <f t="shared" si="87"/>
        <v>5.333333333333333</v>
      </c>
      <c r="O587">
        <f t="shared" si="88"/>
        <v>504</v>
      </c>
      <c r="P587" s="239">
        <f t="shared" si="89"/>
        <v>299.7362942401092</v>
      </c>
    </row>
    <row r="588" spans="2:16" x14ac:dyDescent="0.25">
      <c r="B588" s="181">
        <v>0.4055555555555555</v>
      </c>
      <c r="C588" s="61">
        <v>80</v>
      </c>
      <c r="D588" s="349">
        <v>80</v>
      </c>
      <c r="E588" s="349">
        <v>80</v>
      </c>
      <c r="F588" s="63">
        <v>80</v>
      </c>
      <c r="G588" s="356">
        <f t="shared" si="81"/>
        <v>160</v>
      </c>
      <c r="H588" s="350">
        <f t="shared" si="82"/>
        <v>160</v>
      </c>
      <c r="I588" s="235">
        <f t="shared" si="83"/>
        <v>2.6666666666666665</v>
      </c>
      <c r="J588" s="193">
        <f t="shared" si="84"/>
        <v>2.6666666666666665</v>
      </c>
      <c r="K588" s="488">
        <f>'Gasto Energético'!GN588</f>
        <v>0</v>
      </c>
      <c r="L588" s="495">
        <f t="shared" si="85"/>
        <v>320</v>
      </c>
      <c r="M588" s="356">
        <f t="shared" si="86"/>
        <v>320</v>
      </c>
      <c r="N588" s="359">
        <f t="shared" si="87"/>
        <v>5.333333333333333</v>
      </c>
      <c r="O588">
        <f t="shared" si="88"/>
        <v>504</v>
      </c>
      <c r="P588" s="239">
        <f t="shared" si="89"/>
        <v>299.7362942401092</v>
      </c>
    </row>
    <row r="589" spans="2:16" x14ac:dyDescent="0.25">
      <c r="B589" s="181">
        <v>0.40625</v>
      </c>
      <c r="C589" s="61">
        <v>80</v>
      </c>
      <c r="D589" s="349">
        <v>80</v>
      </c>
      <c r="E589" s="349">
        <v>80</v>
      </c>
      <c r="F589" s="63">
        <v>80</v>
      </c>
      <c r="G589" s="356">
        <f t="shared" si="81"/>
        <v>160</v>
      </c>
      <c r="H589" s="350">
        <f t="shared" si="82"/>
        <v>160</v>
      </c>
      <c r="I589" s="235">
        <f t="shared" si="83"/>
        <v>2.6666666666666665</v>
      </c>
      <c r="J589" s="193">
        <f t="shared" si="84"/>
        <v>2.6666666666666665</v>
      </c>
      <c r="K589" s="488">
        <f>'Gasto Energético'!GN589</f>
        <v>0</v>
      </c>
      <c r="L589" s="495">
        <f t="shared" si="85"/>
        <v>320</v>
      </c>
      <c r="M589" s="356">
        <f t="shared" si="86"/>
        <v>320</v>
      </c>
      <c r="N589" s="359">
        <f t="shared" si="87"/>
        <v>5.333333333333333</v>
      </c>
      <c r="O589">
        <f t="shared" si="88"/>
        <v>504</v>
      </c>
      <c r="P589" s="239">
        <f t="shared" si="89"/>
        <v>299.7362942401092</v>
      </c>
    </row>
    <row r="590" spans="2:16" x14ac:dyDescent="0.25">
      <c r="B590" s="181">
        <v>0.4069444444444445</v>
      </c>
      <c r="C590" s="61">
        <v>80</v>
      </c>
      <c r="D590" s="349">
        <v>80</v>
      </c>
      <c r="E590" s="349">
        <v>80</v>
      </c>
      <c r="F590" s="63">
        <v>80</v>
      </c>
      <c r="G590" s="356">
        <f t="shared" si="81"/>
        <v>160</v>
      </c>
      <c r="H590" s="350">
        <f t="shared" si="82"/>
        <v>160</v>
      </c>
      <c r="I590" s="235">
        <f t="shared" si="83"/>
        <v>2.6666666666666665</v>
      </c>
      <c r="J590" s="193">
        <f t="shared" si="84"/>
        <v>2.6666666666666665</v>
      </c>
      <c r="K590" s="488">
        <f>'Gasto Energético'!GN590</f>
        <v>0</v>
      </c>
      <c r="L590" s="495">
        <f t="shared" si="85"/>
        <v>320</v>
      </c>
      <c r="M590" s="356">
        <f t="shared" si="86"/>
        <v>320</v>
      </c>
      <c r="N590" s="359">
        <f t="shared" si="87"/>
        <v>5.333333333333333</v>
      </c>
      <c r="O590">
        <f t="shared" si="88"/>
        <v>504</v>
      </c>
      <c r="P590" s="239">
        <f t="shared" si="89"/>
        <v>299.7362942401092</v>
      </c>
    </row>
    <row r="591" spans="2:16" x14ac:dyDescent="0.25">
      <c r="B591" s="181">
        <v>0.40763888888888888</v>
      </c>
      <c r="C591" s="61">
        <v>80</v>
      </c>
      <c r="D591" s="349">
        <v>80</v>
      </c>
      <c r="E591" s="349">
        <v>80</v>
      </c>
      <c r="F591" s="63">
        <v>80</v>
      </c>
      <c r="G591" s="356">
        <f t="shared" si="81"/>
        <v>160</v>
      </c>
      <c r="H591" s="350">
        <f t="shared" si="82"/>
        <v>160</v>
      </c>
      <c r="I591" s="235">
        <f t="shared" si="83"/>
        <v>2.6666666666666665</v>
      </c>
      <c r="J591" s="193">
        <f t="shared" si="84"/>
        <v>2.6666666666666665</v>
      </c>
      <c r="K591" s="488">
        <f>'Gasto Energético'!GN591</f>
        <v>0</v>
      </c>
      <c r="L591" s="495">
        <f t="shared" si="85"/>
        <v>320</v>
      </c>
      <c r="M591" s="356">
        <f t="shared" si="86"/>
        <v>320</v>
      </c>
      <c r="N591" s="359">
        <f t="shared" si="87"/>
        <v>5.333333333333333</v>
      </c>
      <c r="O591">
        <f t="shared" si="88"/>
        <v>504</v>
      </c>
      <c r="P591" s="239">
        <f t="shared" si="89"/>
        <v>299.7362942401092</v>
      </c>
    </row>
    <row r="592" spans="2:16" x14ac:dyDescent="0.25">
      <c r="B592" s="181">
        <v>0.40833333333333338</v>
      </c>
      <c r="C592" s="61">
        <v>80</v>
      </c>
      <c r="D592" s="349">
        <v>80</v>
      </c>
      <c r="E592" s="349">
        <v>80</v>
      </c>
      <c r="F592" s="63">
        <v>80</v>
      </c>
      <c r="G592" s="356">
        <f t="shared" si="81"/>
        <v>160</v>
      </c>
      <c r="H592" s="350">
        <f t="shared" si="82"/>
        <v>160</v>
      </c>
      <c r="I592" s="235">
        <f t="shared" si="83"/>
        <v>2.6666666666666665</v>
      </c>
      <c r="J592" s="193">
        <f t="shared" si="84"/>
        <v>2.6666666666666665</v>
      </c>
      <c r="K592" s="488">
        <f>'Gasto Energético'!GN592</f>
        <v>0</v>
      </c>
      <c r="L592" s="495">
        <f t="shared" si="85"/>
        <v>320</v>
      </c>
      <c r="M592" s="356">
        <f t="shared" si="86"/>
        <v>320</v>
      </c>
      <c r="N592" s="359">
        <f t="shared" si="87"/>
        <v>5.333333333333333</v>
      </c>
      <c r="O592">
        <f t="shared" si="88"/>
        <v>504</v>
      </c>
      <c r="P592" s="239">
        <f t="shared" si="89"/>
        <v>299.7362942401092</v>
      </c>
    </row>
    <row r="593" spans="2:16" x14ac:dyDescent="0.25">
      <c r="B593" s="181">
        <v>0.40902777777777777</v>
      </c>
      <c r="C593" s="61">
        <v>80</v>
      </c>
      <c r="D593" s="349">
        <v>80</v>
      </c>
      <c r="E593" s="349">
        <v>80</v>
      </c>
      <c r="F593" s="63">
        <v>80</v>
      </c>
      <c r="G593" s="356">
        <f t="shared" si="81"/>
        <v>160</v>
      </c>
      <c r="H593" s="350">
        <f t="shared" si="82"/>
        <v>160</v>
      </c>
      <c r="I593" s="235">
        <f t="shared" si="83"/>
        <v>2.6666666666666665</v>
      </c>
      <c r="J593" s="193">
        <f t="shared" si="84"/>
        <v>2.6666666666666665</v>
      </c>
      <c r="K593" s="488">
        <f>'Gasto Energético'!GN593</f>
        <v>0</v>
      </c>
      <c r="L593" s="495">
        <f t="shared" si="85"/>
        <v>320</v>
      </c>
      <c r="M593" s="356">
        <f t="shared" si="86"/>
        <v>320</v>
      </c>
      <c r="N593" s="359">
        <f t="shared" si="87"/>
        <v>5.333333333333333</v>
      </c>
      <c r="O593">
        <f t="shared" si="88"/>
        <v>504</v>
      </c>
      <c r="P593" s="239">
        <f t="shared" si="89"/>
        <v>299.7362942401092</v>
      </c>
    </row>
    <row r="594" spans="2:16" x14ac:dyDescent="0.25">
      <c r="B594" s="181">
        <v>0.40972222222222227</v>
      </c>
      <c r="C594" s="61">
        <v>80</v>
      </c>
      <c r="D594" s="349">
        <v>80</v>
      </c>
      <c r="E594" s="349">
        <v>80</v>
      </c>
      <c r="F594" s="63">
        <v>80</v>
      </c>
      <c r="G594" s="356">
        <f t="shared" si="81"/>
        <v>160</v>
      </c>
      <c r="H594" s="350">
        <f t="shared" si="82"/>
        <v>160</v>
      </c>
      <c r="I594" s="235">
        <f t="shared" si="83"/>
        <v>2.6666666666666665</v>
      </c>
      <c r="J594" s="193">
        <f t="shared" si="84"/>
        <v>2.6666666666666665</v>
      </c>
      <c r="K594" s="488">
        <f>'Gasto Energético'!GN594</f>
        <v>0</v>
      </c>
      <c r="L594" s="495">
        <f t="shared" si="85"/>
        <v>320</v>
      </c>
      <c r="M594" s="356">
        <f t="shared" si="86"/>
        <v>320</v>
      </c>
      <c r="N594" s="359">
        <f t="shared" si="87"/>
        <v>5.333333333333333</v>
      </c>
      <c r="O594">
        <f t="shared" si="88"/>
        <v>504</v>
      </c>
      <c r="P594" s="239">
        <f t="shared" si="89"/>
        <v>299.7362942401092</v>
      </c>
    </row>
    <row r="595" spans="2:16" x14ac:dyDescent="0.25">
      <c r="B595" s="181">
        <v>0.41041666666666665</v>
      </c>
      <c r="C595" s="61">
        <v>80</v>
      </c>
      <c r="D595" s="349">
        <v>80</v>
      </c>
      <c r="E595" s="349">
        <v>80</v>
      </c>
      <c r="F595" s="63">
        <v>80</v>
      </c>
      <c r="G595" s="356">
        <f t="shared" si="81"/>
        <v>160</v>
      </c>
      <c r="H595" s="350">
        <f t="shared" si="82"/>
        <v>160</v>
      </c>
      <c r="I595" s="235">
        <f t="shared" si="83"/>
        <v>2.6666666666666665</v>
      </c>
      <c r="J595" s="193">
        <f t="shared" si="84"/>
        <v>2.6666666666666665</v>
      </c>
      <c r="K595" s="488">
        <f>'Gasto Energético'!GN595</f>
        <v>0</v>
      </c>
      <c r="L595" s="495">
        <f t="shared" si="85"/>
        <v>320</v>
      </c>
      <c r="M595" s="356">
        <f t="shared" si="86"/>
        <v>320</v>
      </c>
      <c r="N595" s="359">
        <f t="shared" si="87"/>
        <v>5.333333333333333</v>
      </c>
      <c r="O595">
        <f t="shared" si="88"/>
        <v>504</v>
      </c>
      <c r="P595" s="239">
        <f t="shared" si="89"/>
        <v>299.7362942401092</v>
      </c>
    </row>
    <row r="596" spans="2:16" x14ac:dyDescent="0.25">
      <c r="B596" s="181">
        <v>0.41111111111111115</v>
      </c>
      <c r="C596" s="61">
        <v>80</v>
      </c>
      <c r="D596" s="349">
        <v>80</v>
      </c>
      <c r="E596" s="349">
        <v>80</v>
      </c>
      <c r="F596" s="63">
        <v>80</v>
      </c>
      <c r="G596" s="356">
        <f t="shared" si="81"/>
        <v>160</v>
      </c>
      <c r="H596" s="350">
        <f t="shared" si="82"/>
        <v>160</v>
      </c>
      <c r="I596" s="235">
        <f t="shared" si="83"/>
        <v>2.6666666666666665</v>
      </c>
      <c r="J596" s="193">
        <f t="shared" si="84"/>
        <v>2.6666666666666665</v>
      </c>
      <c r="K596" s="488">
        <f>'Gasto Energético'!GN596</f>
        <v>0</v>
      </c>
      <c r="L596" s="495">
        <f t="shared" si="85"/>
        <v>320</v>
      </c>
      <c r="M596" s="356">
        <f t="shared" si="86"/>
        <v>320</v>
      </c>
      <c r="N596" s="359">
        <f t="shared" si="87"/>
        <v>5.333333333333333</v>
      </c>
      <c r="O596">
        <f t="shared" si="88"/>
        <v>504</v>
      </c>
      <c r="P596" s="239">
        <f t="shared" si="89"/>
        <v>299.7362942401092</v>
      </c>
    </row>
    <row r="597" spans="2:16" x14ac:dyDescent="0.25">
      <c r="B597" s="181">
        <v>0.41180555555555554</v>
      </c>
      <c r="C597" s="61">
        <v>80</v>
      </c>
      <c r="D597" s="349">
        <v>80</v>
      </c>
      <c r="E597" s="349">
        <v>80</v>
      </c>
      <c r="F597" s="63">
        <v>80</v>
      </c>
      <c r="G597" s="356">
        <f t="shared" si="81"/>
        <v>160</v>
      </c>
      <c r="H597" s="350">
        <f t="shared" si="82"/>
        <v>160</v>
      </c>
      <c r="I597" s="235">
        <f t="shared" si="83"/>
        <v>2.6666666666666665</v>
      </c>
      <c r="J597" s="193">
        <f t="shared" si="84"/>
        <v>2.6666666666666665</v>
      </c>
      <c r="K597" s="488">
        <f>'Gasto Energético'!GN597</f>
        <v>0</v>
      </c>
      <c r="L597" s="495">
        <f t="shared" si="85"/>
        <v>320</v>
      </c>
      <c r="M597" s="356">
        <f t="shared" si="86"/>
        <v>320</v>
      </c>
      <c r="N597" s="359">
        <f t="shared" si="87"/>
        <v>5.333333333333333</v>
      </c>
      <c r="O597">
        <f t="shared" si="88"/>
        <v>504</v>
      </c>
      <c r="P597" s="239">
        <f t="shared" si="89"/>
        <v>299.7362942401092</v>
      </c>
    </row>
    <row r="598" spans="2:16" x14ac:dyDescent="0.25">
      <c r="B598" s="181">
        <v>0.41250000000000003</v>
      </c>
      <c r="C598" s="61">
        <v>80</v>
      </c>
      <c r="D598" s="349">
        <v>80</v>
      </c>
      <c r="E598" s="349">
        <v>80</v>
      </c>
      <c r="F598" s="63">
        <v>80</v>
      </c>
      <c r="G598" s="356">
        <f t="shared" si="81"/>
        <v>160</v>
      </c>
      <c r="H598" s="350">
        <f t="shared" si="82"/>
        <v>160</v>
      </c>
      <c r="I598" s="235">
        <f t="shared" si="83"/>
        <v>2.6666666666666665</v>
      </c>
      <c r="J598" s="193">
        <f t="shared" si="84"/>
        <v>2.6666666666666665</v>
      </c>
      <c r="K598" s="488">
        <f>'Gasto Energético'!GN598</f>
        <v>0</v>
      </c>
      <c r="L598" s="495">
        <f t="shared" si="85"/>
        <v>320</v>
      </c>
      <c r="M598" s="356">
        <f t="shared" si="86"/>
        <v>320</v>
      </c>
      <c r="N598" s="359">
        <f t="shared" si="87"/>
        <v>5.333333333333333</v>
      </c>
      <c r="O598">
        <f t="shared" si="88"/>
        <v>504</v>
      </c>
      <c r="P598" s="239">
        <f t="shared" si="89"/>
        <v>299.7362942401092</v>
      </c>
    </row>
    <row r="599" spans="2:16" x14ac:dyDescent="0.25">
      <c r="B599" s="181">
        <v>0.41319444444444442</v>
      </c>
      <c r="C599" s="61">
        <v>80</v>
      </c>
      <c r="D599" s="349">
        <v>80</v>
      </c>
      <c r="E599" s="349">
        <v>80</v>
      </c>
      <c r="F599" s="63">
        <v>80</v>
      </c>
      <c r="G599" s="356">
        <f t="shared" si="81"/>
        <v>160</v>
      </c>
      <c r="H599" s="350">
        <f t="shared" si="82"/>
        <v>160</v>
      </c>
      <c r="I599" s="235">
        <f t="shared" si="83"/>
        <v>2.6666666666666665</v>
      </c>
      <c r="J599" s="193">
        <f t="shared" si="84"/>
        <v>2.6666666666666665</v>
      </c>
      <c r="K599" s="488">
        <f>'Gasto Energético'!GN599</f>
        <v>0</v>
      </c>
      <c r="L599" s="495">
        <f t="shared" si="85"/>
        <v>320</v>
      </c>
      <c r="M599" s="356">
        <f t="shared" si="86"/>
        <v>320</v>
      </c>
      <c r="N599" s="359">
        <f t="shared" si="87"/>
        <v>5.333333333333333</v>
      </c>
      <c r="O599">
        <f t="shared" si="88"/>
        <v>504</v>
      </c>
      <c r="P599" s="239">
        <f t="shared" si="89"/>
        <v>299.7362942401092</v>
      </c>
    </row>
    <row r="600" spans="2:16" x14ac:dyDescent="0.25">
      <c r="B600" s="181">
        <v>0.41388888888888892</v>
      </c>
      <c r="C600" s="61">
        <v>80</v>
      </c>
      <c r="D600" s="349">
        <v>80</v>
      </c>
      <c r="E600" s="349">
        <v>80</v>
      </c>
      <c r="F600" s="63">
        <v>80</v>
      </c>
      <c r="G600" s="356">
        <f t="shared" si="81"/>
        <v>160</v>
      </c>
      <c r="H600" s="350">
        <f t="shared" si="82"/>
        <v>160</v>
      </c>
      <c r="I600" s="235">
        <f t="shared" si="83"/>
        <v>2.6666666666666665</v>
      </c>
      <c r="J600" s="193">
        <f t="shared" si="84"/>
        <v>2.6666666666666665</v>
      </c>
      <c r="K600" s="488">
        <f>'Gasto Energético'!GN600</f>
        <v>0</v>
      </c>
      <c r="L600" s="495">
        <f t="shared" si="85"/>
        <v>320</v>
      </c>
      <c r="M600" s="356">
        <f t="shared" si="86"/>
        <v>320</v>
      </c>
      <c r="N600" s="359">
        <f t="shared" si="87"/>
        <v>5.333333333333333</v>
      </c>
      <c r="O600">
        <f t="shared" si="88"/>
        <v>504</v>
      </c>
      <c r="P600" s="239">
        <f t="shared" si="89"/>
        <v>299.7362942401092</v>
      </c>
    </row>
    <row r="601" spans="2:16" x14ac:dyDescent="0.25">
      <c r="B601" s="181">
        <v>0.4145833333333333</v>
      </c>
      <c r="C601" s="61">
        <v>80</v>
      </c>
      <c r="D601" s="349">
        <v>80</v>
      </c>
      <c r="E601" s="349">
        <v>80</v>
      </c>
      <c r="F601" s="63">
        <v>80</v>
      </c>
      <c r="G601" s="356">
        <f t="shared" si="81"/>
        <v>160</v>
      </c>
      <c r="H601" s="350">
        <f t="shared" si="82"/>
        <v>160</v>
      </c>
      <c r="I601" s="235">
        <f t="shared" si="83"/>
        <v>2.6666666666666665</v>
      </c>
      <c r="J601" s="193">
        <f t="shared" si="84"/>
        <v>2.6666666666666665</v>
      </c>
      <c r="K601" s="488">
        <f>'Gasto Energético'!GN601</f>
        <v>0</v>
      </c>
      <c r="L601" s="495">
        <f t="shared" si="85"/>
        <v>320</v>
      </c>
      <c r="M601" s="356">
        <f t="shared" si="86"/>
        <v>320</v>
      </c>
      <c r="N601" s="359">
        <f t="shared" si="87"/>
        <v>5.333333333333333</v>
      </c>
      <c r="O601">
        <f t="shared" si="88"/>
        <v>504</v>
      </c>
      <c r="P601" s="239">
        <f t="shared" si="89"/>
        <v>299.7362942401092</v>
      </c>
    </row>
    <row r="602" spans="2:16" x14ac:dyDescent="0.25">
      <c r="B602" s="181">
        <v>0.4152777777777778</v>
      </c>
      <c r="C602" s="61">
        <v>80</v>
      </c>
      <c r="D602" s="349">
        <v>80</v>
      </c>
      <c r="E602" s="349">
        <v>80</v>
      </c>
      <c r="F602" s="63">
        <v>80</v>
      </c>
      <c r="G602" s="356">
        <f t="shared" si="81"/>
        <v>160</v>
      </c>
      <c r="H602" s="350">
        <f t="shared" si="82"/>
        <v>160</v>
      </c>
      <c r="I602" s="235">
        <f t="shared" si="83"/>
        <v>2.6666666666666665</v>
      </c>
      <c r="J602" s="193">
        <f t="shared" si="84"/>
        <v>2.6666666666666665</v>
      </c>
      <c r="K602" s="488">
        <f>'Gasto Energético'!GN602</f>
        <v>0</v>
      </c>
      <c r="L602" s="495">
        <f t="shared" si="85"/>
        <v>320</v>
      </c>
      <c r="M602" s="356">
        <f t="shared" si="86"/>
        <v>320</v>
      </c>
      <c r="N602" s="359">
        <f t="shared" si="87"/>
        <v>5.333333333333333</v>
      </c>
      <c r="O602">
        <f t="shared" si="88"/>
        <v>504</v>
      </c>
      <c r="P602" s="239">
        <f t="shared" si="89"/>
        <v>299.7362942401092</v>
      </c>
    </row>
    <row r="603" spans="2:16" x14ac:dyDescent="0.25">
      <c r="B603" s="181">
        <v>0.41597222222222219</v>
      </c>
      <c r="C603" s="61">
        <v>80</v>
      </c>
      <c r="D603" s="349">
        <v>80</v>
      </c>
      <c r="E603" s="349">
        <v>80</v>
      </c>
      <c r="F603" s="63">
        <v>80</v>
      </c>
      <c r="G603" s="356">
        <f t="shared" si="81"/>
        <v>160</v>
      </c>
      <c r="H603" s="350">
        <f t="shared" si="82"/>
        <v>160</v>
      </c>
      <c r="I603" s="235">
        <f t="shared" si="83"/>
        <v>2.6666666666666665</v>
      </c>
      <c r="J603" s="193">
        <f t="shared" si="84"/>
        <v>2.6666666666666665</v>
      </c>
      <c r="K603" s="488">
        <f>'Gasto Energético'!GN603</f>
        <v>0</v>
      </c>
      <c r="L603" s="495">
        <f t="shared" si="85"/>
        <v>320</v>
      </c>
      <c r="M603" s="356">
        <f t="shared" si="86"/>
        <v>320</v>
      </c>
      <c r="N603" s="359">
        <f t="shared" si="87"/>
        <v>5.333333333333333</v>
      </c>
      <c r="O603">
        <f t="shared" si="88"/>
        <v>504</v>
      </c>
      <c r="P603" s="239">
        <f t="shared" si="89"/>
        <v>299.7362942401092</v>
      </c>
    </row>
    <row r="604" spans="2:16" x14ac:dyDescent="0.25">
      <c r="B604" s="181">
        <v>0.41666666666666669</v>
      </c>
      <c r="C604" s="61">
        <v>80</v>
      </c>
      <c r="D604" s="349">
        <v>80</v>
      </c>
      <c r="E604" s="349">
        <v>80</v>
      </c>
      <c r="F604" s="63">
        <v>80</v>
      </c>
      <c r="G604" s="356">
        <f t="shared" si="81"/>
        <v>160</v>
      </c>
      <c r="H604" s="350">
        <f t="shared" si="82"/>
        <v>160</v>
      </c>
      <c r="I604" s="235">
        <f t="shared" si="83"/>
        <v>2.6666666666666665</v>
      </c>
      <c r="J604" s="193">
        <f t="shared" si="84"/>
        <v>2.6666666666666665</v>
      </c>
      <c r="K604" s="488">
        <f>'Gasto Energético'!GN604</f>
        <v>0</v>
      </c>
      <c r="L604" s="495">
        <f t="shared" si="85"/>
        <v>320</v>
      </c>
      <c r="M604" s="356">
        <f t="shared" si="86"/>
        <v>320</v>
      </c>
      <c r="N604" s="359">
        <f t="shared" si="87"/>
        <v>5.333333333333333</v>
      </c>
      <c r="O604">
        <f t="shared" si="88"/>
        <v>504</v>
      </c>
      <c r="P604" s="239">
        <f t="shared" si="89"/>
        <v>299.7362942401092</v>
      </c>
    </row>
    <row r="605" spans="2:16" x14ac:dyDescent="0.25">
      <c r="B605" s="181">
        <v>0.41736111111111113</v>
      </c>
      <c r="C605" s="61">
        <v>80</v>
      </c>
      <c r="D605" s="349">
        <v>80</v>
      </c>
      <c r="E605" s="349">
        <v>80</v>
      </c>
      <c r="F605" s="63">
        <v>80</v>
      </c>
      <c r="G605" s="356">
        <f t="shared" si="81"/>
        <v>160</v>
      </c>
      <c r="H605" s="350">
        <f t="shared" si="82"/>
        <v>160</v>
      </c>
      <c r="I605" s="235">
        <f t="shared" si="83"/>
        <v>2.6666666666666665</v>
      </c>
      <c r="J605" s="193">
        <f t="shared" si="84"/>
        <v>2.6666666666666665</v>
      </c>
      <c r="K605" s="488">
        <f>'Gasto Energético'!GN605</f>
        <v>0</v>
      </c>
      <c r="L605" s="495">
        <f t="shared" si="85"/>
        <v>320</v>
      </c>
      <c r="M605" s="356">
        <f t="shared" si="86"/>
        <v>320</v>
      </c>
      <c r="N605" s="359">
        <f t="shared" si="87"/>
        <v>5.333333333333333</v>
      </c>
      <c r="O605">
        <f t="shared" si="88"/>
        <v>504</v>
      </c>
      <c r="P605" s="239">
        <f t="shared" si="89"/>
        <v>299.7362942401092</v>
      </c>
    </row>
    <row r="606" spans="2:16" x14ac:dyDescent="0.25">
      <c r="B606" s="181">
        <v>0.41805555555555557</v>
      </c>
      <c r="C606" s="61">
        <v>80</v>
      </c>
      <c r="D606" s="349">
        <v>80</v>
      </c>
      <c r="E606" s="349">
        <v>80</v>
      </c>
      <c r="F606" s="63">
        <v>80</v>
      </c>
      <c r="G606" s="356">
        <f t="shared" si="81"/>
        <v>160</v>
      </c>
      <c r="H606" s="350">
        <f t="shared" si="82"/>
        <v>160</v>
      </c>
      <c r="I606" s="235">
        <f t="shared" si="83"/>
        <v>2.6666666666666665</v>
      </c>
      <c r="J606" s="193">
        <f t="shared" si="84"/>
        <v>2.6666666666666665</v>
      </c>
      <c r="K606" s="488">
        <f>'Gasto Energético'!GN606</f>
        <v>0</v>
      </c>
      <c r="L606" s="495">
        <f t="shared" si="85"/>
        <v>320</v>
      </c>
      <c r="M606" s="356">
        <f t="shared" si="86"/>
        <v>320</v>
      </c>
      <c r="N606" s="359">
        <f t="shared" si="87"/>
        <v>5.333333333333333</v>
      </c>
      <c r="O606">
        <f t="shared" si="88"/>
        <v>504</v>
      </c>
      <c r="P606" s="239">
        <f t="shared" si="89"/>
        <v>299.7362942401092</v>
      </c>
    </row>
    <row r="607" spans="2:16" x14ac:dyDescent="0.25">
      <c r="B607" s="181">
        <v>0.41875000000000001</v>
      </c>
      <c r="C607" s="61">
        <v>80</v>
      </c>
      <c r="D607" s="349">
        <v>80</v>
      </c>
      <c r="E607" s="349">
        <v>80</v>
      </c>
      <c r="F607" s="63">
        <v>80</v>
      </c>
      <c r="G607" s="356">
        <f t="shared" si="81"/>
        <v>160</v>
      </c>
      <c r="H607" s="350">
        <f t="shared" si="82"/>
        <v>160</v>
      </c>
      <c r="I607" s="235">
        <f t="shared" si="83"/>
        <v>2.6666666666666665</v>
      </c>
      <c r="J607" s="193">
        <f t="shared" si="84"/>
        <v>2.6666666666666665</v>
      </c>
      <c r="K607" s="488">
        <f>'Gasto Energético'!GN607</f>
        <v>0</v>
      </c>
      <c r="L607" s="495">
        <f t="shared" si="85"/>
        <v>320</v>
      </c>
      <c r="M607" s="356">
        <f t="shared" si="86"/>
        <v>320</v>
      </c>
      <c r="N607" s="359">
        <f t="shared" si="87"/>
        <v>5.333333333333333</v>
      </c>
      <c r="O607">
        <f t="shared" si="88"/>
        <v>504</v>
      </c>
      <c r="P607" s="239">
        <f t="shared" si="89"/>
        <v>299.7362942401092</v>
      </c>
    </row>
    <row r="608" spans="2:16" x14ac:dyDescent="0.25">
      <c r="B608" s="181">
        <v>0.41944444444444445</v>
      </c>
      <c r="C608" s="61">
        <v>80</v>
      </c>
      <c r="D608" s="349">
        <v>80</v>
      </c>
      <c r="E608" s="349">
        <v>80</v>
      </c>
      <c r="F608" s="63">
        <v>80</v>
      </c>
      <c r="G608" s="356">
        <f t="shared" si="81"/>
        <v>160</v>
      </c>
      <c r="H608" s="350">
        <f t="shared" si="82"/>
        <v>160</v>
      </c>
      <c r="I608" s="235">
        <f t="shared" si="83"/>
        <v>2.6666666666666665</v>
      </c>
      <c r="J608" s="193">
        <f t="shared" si="84"/>
        <v>2.6666666666666665</v>
      </c>
      <c r="K608" s="488">
        <f>'Gasto Energético'!GN608</f>
        <v>0</v>
      </c>
      <c r="L608" s="495">
        <f t="shared" si="85"/>
        <v>320</v>
      </c>
      <c r="M608" s="356">
        <f t="shared" si="86"/>
        <v>320</v>
      </c>
      <c r="N608" s="359">
        <f t="shared" si="87"/>
        <v>5.333333333333333</v>
      </c>
      <c r="O608">
        <f t="shared" si="88"/>
        <v>504</v>
      </c>
      <c r="P608" s="239">
        <f t="shared" si="89"/>
        <v>299.7362942401092</v>
      </c>
    </row>
    <row r="609" spans="2:16" x14ac:dyDescent="0.25">
      <c r="B609" s="181">
        <v>0.4201388888888889</v>
      </c>
      <c r="C609" s="61">
        <v>80</v>
      </c>
      <c r="D609" s="349">
        <v>80</v>
      </c>
      <c r="E609" s="349">
        <v>80</v>
      </c>
      <c r="F609" s="63">
        <v>80</v>
      </c>
      <c r="G609" s="356">
        <f t="shared" si="81"/>
        <v>160</v>
      </c>
      <c r="H609" s="350">
        <f t="shared" si="82"/>
        <v>160</v>
      </c>
      <c r="I609" s="235">
        <f t="shared" si="83"/>
        <v>2.6666666666666665</v>
      </c>
      <c r="J609" s="193">
        <f t="shared" si="84"/>
        <v>2.6666666666666665</v>
      </c>
      <c r="K609" s="488">
        <f>'Gasto Energético'!GN609</f>
        <v>0</v>
      </c>
      <c r="L609" s="495">
        <f t="shared" si="85"/>
        <v>320</v>
      </c>
      <c r="M609" s="356">
        <f t="shared" si="86"/>
        <v>320</v>
      </c>
      <c r="N609" s="359">
        <f t="shared" si="87"/>
        <v>5.333333333333333</v>
      </c>
      <c r="O609">
        <f t="shared" si="88"/>
        <v>504</v>
      </c>
      <c r="P609" s="239">
        <f t="shared" si="89"/>
        <v>299.7362942401092</v>
      </c>
    </row>
    <row r="610" spans="2:16" x14ac:dyDescent="0.25">
      <c r="B610" s="181">
        <v>0.42083333333333334</v>
      </c>
      <c r="C610" s="61">
        <v>80</v>
      </c>
      <c r="D610" s="349">
        <v>80</v>
      </c>
      <c r="E610" s="349">
        <v>80</v>
      </c>
      <c r="F610" s="63">
        <v>80</v>
      </c>
      <c r="G610" s="356">
        <f t="shared" si="81"/>
        <v>160</v>
      </c>
      <c r="H610" s="350">
        <f t="shared" si="82"/>
        <v>160</v>
      </c>
      <c r="I610" s="235">
        <f t="shared" si="83"/>
        <v>2.6666666666666665</v>
      </c>
      <c r="J610" s="193">
        <f t="shared" si="84"/>
        <v>2.6666666666666665</v>
      </c>
      <c r="K610" s="488">
        <f>'Gasto Energético'!GN610</f>
        <v>0</v>
      </c>
      <c r="L610" s="495">
        <f t="shared" si="85"/>
        <v>320</v>
      </c>
      <c r="M610" s="356">
        <f t="shared" si="86"/>
        <v>320</v>
      </c>
      <c r="N610" s="359">
        <f t="shared" si="87"/>
        <v>5.333333333333333</v>
      </c>
      <c r="O610">
        <f t="shared" si="88"/>
        <v>504</v>
      </c>
      <c r="P610" s="239">
        <f t="shared" si="89"/>
        <v>299.7362942401092</v>
      </c>
    </row>
    <row r="611" spans="2:16" x14ac:dyDescent="0.25">
      <c r="B611" s="181">
        <v>0.42152777777777778</v>
      </c>
      <c r="C611" s="61">
        <v>80</v>
      </c>
      <c r="D611" s="349">
        <v>80</v>
      </c>
      <c r="E611" s="349">
        <v>80</v>
      </c>
      <c r="F611" s="63">
        <v>80</v>
      </c>
      <c r="G611" s="356">
        <f t="shared" si="81"/>
        <v>160</v>
      </c>
      <c r="H611" s="350">
        <f t="shared" si="82"/>
        <v>160</v>
      </c>
      <c r="I611" s="235">
        <f t="shared" si="83"/>
        <v>2.6666666666666665</v>
      </c>
      <c r="J611" s="193">
        <f t="shared" si="84"/>
        <v>2.6666666666666665</v>
      </c>
      <c r="K611" s="488">
        <f>'Gasto Energético'!GN611</f>
        <v>0</v>
      </c>
      <c r="L611" s="495">
        <f t="shared" si="85"/>
        <v>320</v>
      </c>
      <c r="M611" s="356">
        <f t="shared" si="86"/>
        <v>320</v>
      </c>
      <c r="N611" s="359">
        <f t="shared" si="87"/>
        <v>5.333333333333333</v>
      </c>
      <c r="O611">
        <f t="shared" si="88"/>
        <v>504</v>
      </c>
      <c r="P611" s="239">
        <f t="shared" si="89"/>
        <v>299.7362942401092</v>
      </c>
    </row>
    <row r="612" spans="2:16" x14ac:dyDescent="0.25">
      <c r="B612" s="181">
        <v>0.42222222222222222</v>
      </c>
      <c r="C612" s="61">
        <v>80</v>
      </c>
      <c r="D612" s="349">
        <v>80</v>
      </c>
      <c r="E612" s="349">
        <v>80</v>
      </c>
      <c r="F612" s="63">
        <v>80</v>
      </c>
      <c r="G612" s="356">
        <f t="shared" si="81"/>
        <v>160</v>
      </c>
      <c r="H612" s="350">
        <f t="shared" si="82"/>
        <v>160</v>
      </c>
      <c r="I612" s="235">
        <f t="shared" si="83"/>
        <v>2.6666666666666665</v>
      </c>
      <c r="J612" s="193">
        <f t="shared" si="84"/>
        <v>2.6666666666666665</v>
      </c>
      <c r="K612" s="488">
        <f>'Gasto Energético'!GN612</f>
        <v>0</v>
      </c>
      <c r="L612" s="495">
        <f t="shared" si="85"/>
        <v>320</v>
      </c>
      <c r="M612" s="356">
        <f t="shared" si="86"/>
        <v>320</v>
      </c>
      <c r="N612" s="359">
        <f t="shared" si="87"/>
        <v>5.333333333333333</v>
      </c>
      <c r="O612">
        <f t="shared" si="88"/>
        <v>504</v>
      </c>
      <c r="P612" s="239">
        <f t="shared" si="89"/>
        <v>299.7362942401092</v>
      </c>
    </row>
    <row r="613" spans="2:16" x14ac:dyDescent="0.25">
      <c r="B613" s="181">
        <v>0.42291666666666666</v>
      </c>
      <c r="C613" s="61">
        <v>80</v>
      </c>
      <c r="D613" s="349">
        <v>80</v>
      </c>
      <c r="E613" s="349">
        <v>80</v>
      </c>
      <c r="F613" s="63">
        <v>80</v>
      </c>
      <c r="G613" s="356">
        <f t="shared" si="81"/>
        <v>160</v>
      </c>
      <c r="H613" s="350">
        <f t="shared" si="82"/>
        <v>160</v>
      </c>
      <c r="I613" s="235">
        <f t="shared" si="83"/>
        <v>2.6666666666666665</v>
      </c>
      <c r="J613" s="193">
        <f t="shared" si="84"/>
        <v>2.6666666666666665</v>
      </c>
      <c r="K613" s="488">
        <f>'Gasto Energético'!GN613</f>
        <v>0</v>
      </c>
      <c r="L613" s="495">
        <f t="shared" si="85"/>
        <v>320</v>
      </c>
      <c r="M613" s="356">
        <f t="shared" si="86"/>
        <v>320</v>
      </c>
      <c r="N613" s="359">
        <f t="shared" si="87"/>
        <v>5.333333333333333</v>
      </c>
      <c r="O613">
        <f t="shared" si="88"/>
        <v>504</v>
      </c>
      <c r="P613" s="239">
        <f t="shared" si="89"/>
        <v>299.7362942401092</v>
      </c>
    </row>
    <row r="614" spans="2:16" x14ac:dyDescent="0.25">
      <c r="B614" s="181">
        <v>0.4236111111111111</v>
      </c>
      <c r="C614" s="61">
        <v>80</v>
      </c>
      <c r="D614" s="349">
        <v>80</v>
      </c>
      <c r="E614" s="349">
        <v>80</v>
      </c>
      <c r="F614" s="63">
        <v>80</v>
      </c>
      <c r="G614" s="356">
        <f t="shared" si="81"/>
        <v>160</v>
      </c>
      <c r="H614" s="350">
        <f t="shared" si="82"/>
        <v>160</v>
      </c>
      <c r="I614" s="235">
        <f t="shared" si="83"/>
        <v>2.6666666666666665</v>
      </c>
      <c r="J614" s="193">
        <f t="shared" si="84"/>
        <v>2.6666666666666665</v>
      </c>
      <c r="K614" s="488">
        <f>'Gasto Energético'!GN614</f>
        <v>0</v>
      </c>
      <c r="L614" s="495">
        <f t="shared" si="85"/>
        <v>320</v>
      </c>
      <c r="M614" s="356">
        <f t="shared" si="86"/>
        <v>320</v>
      </c>
      <c r="N614" s="359">
        <f t="shared" si="87"/>
        <v>5.333333333333333</v>
      </c>
      <c r="O614">
        <f t="shared" si="88"/>
        <v>504</v>
      </c>
      <c r="P614" s="239">
        <f t="shared" si="89"/>
        <v>299.7362942401092</v>
      </c>
    </row>
    <row r="615" spans="2:16" x14ac:dyDescent="0.25">
      <c r="B615" s="181">
        <v>0.42430555555555555</v>
      </c>
      <c r="C615" s="61">
        <v>80</v>
      </c>
      <c r="D615" s="349">
        <v>80</v>
      </c>
      <c r="E615" s="349">
        <v>80</v>
      </c>
      <c r="F615" s="63">
        <v>80</v>
      </c>
      <c r="G615" s="356">
        <f t="shared" si="81"/>
        <v>160</v>
      </c>
      <c r="H615" s="350">
        <f t="shared" si="82"/>
        <v>160</v>
      </c>
      <c r="I615" s="235">
        <f t="shared" si="83"/>
        <v>2.6666666666666665</v>
      </c>
      <c r="J615" s="193">
        <f t="shared" si="84"/>
        <v>2.6666666666666665</v>
      </c>
      <c r="K615" s="488">
        <f>'Gasto Energético'!GN615</f>
        <v>0</v>
      </c>
      <c r="L615" s="495">
        <f t="shared" si="85"/>
        <v>320</v>
      </c>
      <c r="M615" s="356">
        <f t="shared" si="86"/>
        <v>320</v>
      </c>
      <c r="N615" s="359">
        <f t="shared" si="87"/>
        <v>5.333333333333333</v>
      </c>
      <c r="O615">
        <f t="shared" si="88"/>
        <v>504</v>
      </c>
      <c r="P615" s="239">
        <f t="shared" si="89"/>
        <v>299.7362942401092</v>
      </c>
    </row>
    <row r="616" spans="2:16" x14ac:dyDescent="0.25">
      <c r="B616" s="181">
        <v>0.42499999999999999</v>
      </c>
      <c r="C616" s="61">
        <v>80</v>
      </c>
      <c r="D616" s="349">
        <v>80</v>
      </c>
      <c r="E616" s="349">
        <v>80</v>
      </c>
      <c r="F616" s="63">
        <v>80</v>
      </c>
      <c r="G616" s="356">
        <f t="shared" si="81"/>
        <v>160</v>
      </c>
      <c r="H616" s="350">
        <f t="shared" si="82"/>
        <v>160</v>
      </c>
      <c r="I616" s="235">
        <f t="shared" si="83"/>
        <v>2.6666666666666665</v>
      </c>
      <c r="J616" s="193">
        <f t="shared" si="84"/>
        <v>2.6666666666666665</v>
      </c>
      <c r="K616" s="488">
        <f>'Gasto Energético'!GN616</f>
        <v>0</v>
      </c>
      <c r="L616" s="495">
        <f t="shared" si="85"/>
        <v>320</v>
      </c>
      <c r="M616" s="356">
        <f t="shared" si="86"/>
        <v>320</v>
      </c>
      <c r="N616" s="359">
        <f t="shared" si="87"/>
        <v>5.333333333333333</v>
      </c>
      <c r="O616">
        <f t="shared" si="88"/>
        <v>504</v>
      </c>
      <c r="P616" s="239">
        <f t="shared" si="89"/>
        <v>299.7362942401092</v>
      </c>
    </row>
    <row r="617" spans="2:16" x14ac:dyDescent="0.25">
      <c r="B617" s="181">
        <v>0.42569444444444443</v>
      </c>
      <c r="C617" s="61">
        <v>80</v>
      </c>
      <c r="D617" s="349">
        <v>80</v>
      </c>
      <c r="E617" s="349">
        <v>80</v>
      </c>
      <c r="F617" s="63">
        <v>80</v>
      </c>
      <c r="G617" s="356">
        <f t="shared" si="81"/>
        <v>160</v>
      </c>
      <c r="H617" s="350">
        <f t="shared" si="82"/>
        <v>160</v>
      </c>
      <c r="I617" s="235">
        <f t="shared" si="83"/>
        <v>2.6666666666666665</v>
      </c>
      <c r="J617" s="193">
        <f t="shared" si="84"/>
        <v>2.6666666666666665</v>
      </c>
      <c r="K617" s="488">
        <f>'Gasto Energético'!GN617</f>
        <v>0</v>
      </c>
      <c r="L617" s="495">
        <f t="shared" si="85"/>
        <v>320</v>
      </c>
      <c r="M617" s="356">
        <f t="shared" si="86"/>
        <v>320</v>
      </c>
      <c r="N617" s="359">
        <f t="shared" si="87"/>
        <v>5.333333333333333</v>
      </c>
      <c r="O617">
        <f t="shared" si="88"/>
        <v>504</v>
      </c>
      <c r="P617" s="239">
        <f t="shared" si="89"/>
        <v>299.7362942401092</v>
      </c>
    </row>
    <row r="618" spans="2:16" x14ac:dyDescent="0.25">
      <c r="B618" s="181">
        <v>0.42638888888888887</v>
      </c>
      <c r="C618" s="61">
        <v>80</v>
      </c>
      <c r="D618" s="349">
        <v>80</v>
      </c>
      <c r="E618" s="349">
        <v>80</v>
      </c>
      <c r="F618" s="63">
        <v>80</v>
      </c>
      <c r="G618" s="356">
        <f t="shared" si="81"/>
        <v>160</v>
      </c>
      <c r="H618" s="350">
        <f t="shared" si="82"/>
        <v>160</v>
      </c>
      <c r="I618" s="235">
        <f t="shared" si="83"/>
        <v>2.6666666666666665</v>
      </c>
      <c r="J618" s="193">
        <f t="shared" si="84"/>
        <v>2.6666666666666665</v>
      </c>
      <c r="K618" s="488">
        <f>'Gasto Energético'!GN618</f>
        <v>0</v>
      </c>
      <c r="L618" s="495">
        <f t="shared" si="85"/>
        <v>320</v>
      </c>
      <c r="M618" s="356">
        <f t="shared" si="86"/>
        <v>320</v>
      </c>
      <c r="N618" s="359">
        <f t="shared" si="87"/>
        <v>5.333333333333333</v>
      </c>
      <c r="O618">
        <f t="shared" si="88"/>
        <v>504</v>
      </c>
      <c r="P618" s="239">
        <f t="shared" si="89"/>
        <v>299.7362942401092</v>
      </c>
    </row>
    <row r="619" spans="2:16" x14ac:dyDescent="0.25">
      <c r="B619" s="181">
        <v>0.42708333333333331</v>
      </c>
      <c r="C619" s="61">
        <v>80</v>
      </c>
      <c r="D619" s="349">
        <v>80</v>
      </c>
      <c r="E619" s="349">
        <v>80</v>
      </c>
      <c r="F619" s="63">
        <v>80</v>
      </c>
      <c r="G619" s="356">
        <f t="shared" si="81"/>
        <v>160</v>
      </c>
      <c r="H619" s="350">
        <f t="shared" si="82"/>
        <v>160</v>
      </c>
      <c r="I619" s="235">
        <f t="shared" si="83"/>
        <v>2.6666666666666665</v>
      </c>
      <c r="J619" s="193">
        <f t="shared" si="84"/>
        <v>2.6666666666666665</v>
      </c>
      <c r="K619" s="488">
        <f>'Gasto Energético'!GN619</f>
        <v>0</v>
      </c>
      <c r="L619" s="495">
        <f t="shared" si="85"/>
        <v>320</v>
      </c>
      <c r="M619" s="356">
        <f t="shared" si="86"/>
        <v>320</v>
      </c>
      <c r="N619" s="359">
        <f t="shared" si="87"/>
        <v>5.333333333333333</v>
      </c>
      <c r="O619">
        <f t="shared" si="88"/>
        <v>504</v>
      </c>
      <c r="P619" s="239">
        <f t="shared" si="89"/>
        <v>299.7362942401092</v>
      </c>
    </row>
    <row r="620" spans="2:16" x14ac:dyDescent="0.25">
      <c r="B620" s="181">
        <v>0.42777777777777781</v>
      </c>
      <c r="C620" s="61">
        <v>80</v>
      </c>
      <c r="D620" s="349">
        <v>80</v>
      </c>
      <c r="E620" s="349">
        <v>80</v>
      </c>
      <c r="F620" s="63">
        <v>80</v>
      </c>
      <c r="G620" s="356">
        <f t="shared" si="81"/>
        <v>160</v>
      </c>
      <c r="H620" s="350">
        <f t="shared" si="82"/>
        <v>160</v>
      </c>
      <c r="I620" s="235">
        <f t="shared" si="83"/>
        <v>2.6666666666666665</v>
      </c>
      <c r="J620" s="193">
        <f t="shared" si="84"/>
        <v>2.6666666666666665</v>
      </c>
      <c r="K620" s="488">
        <f>'Gasto Energético'!GN620</f>
        <v>0</v>
      </c>
      <c r="L620" s="495">
        <f t="shared" si="85"/>
        <v>320</v>
      </c>
      <c r="M620" s="356">
        <f t="shared" si="86"/>
        <v>320</v>
      </c>
      <c r="N620" s="359">
        <f t="shared" si="87"/>
        <v>5.333333333333333</v>
      </c>
      <c r="O620">
        <f t="shared" si="88"/>
        <v>504</v>
      </c>
      <c r="P620" s="239">
        <f t="shared" si="89"/>
        <v>299.7362942401092</v>
      </c>
    </row>
    <row r="621" spans="2:16" x14ac:dyDescent="0.25">
      <c r="B621" s="181">
        <v>0.4284722222222222</v>
      </c>
      <c r="C621" s="61">
        <v>80</v>
      </c>
      <c r="D621" s="349">
        <v>80</v>
      </c>
      <c r="E621" s="349">
        <v>80</v>
      </c>
      <c r="F621" s="63">
        <v>80</v>
      </c>
      <c r="G621" s="356">
        <f t="shared" si="81"/>
        <v>160</v>
      </c>
      <c r="H621" s="350">
        <f t="shared" si="82"/>
        <v>160</v>
      </c>
      <c r="I621" s="235">
        <f t="shared" si="83"/>
        <v>2.6666666666666665</v>
      </c>
      <c r="J621" s="193">
        <f t="shared" si="84"/>
        <v>2.6666666666666665</v>
      </c>
      <c r="K621" s="488">
        <f>'Gasto Energético'!GN621</f>
        <v>0</v>
      </c>
      <c r="L621" s="495">
        <f t="shared" si="85"/>
        <v>320</v>
      </c>
      <c r="M621" s="356">
        <f t="shared" si="86"/>
        <v>320</v>
      </c>
      <c r="N621" s="359">
        <f t="shared" si="87"/>
        <v>5.333333333333333</v>
      </c>
      <c r="O621">
        <f t="shared" si="88"/>
        <v>504</v>
      </c>
      <c r="P621" s="239">
        <f t="shared" si="89"/>
        <v>299.7362942401092</v>
      </c>
    </row>
    <row r="622" spans="2:16" x14ac:dyDescent="0.25">
      <c r="B622" s="181">
        <v>0.4291666666666667</v>
      </c>
      <c r="C622" s="61">
        <v>80</v>
      </c>
      <c r="D622" s="349">
        <v>80</v>
      </c>
      <c r="E622" s="349">
        <v>80</v>
      </c>
      <c r="F622" s="63">
        <v>80</v>
      </c>
      <c r="G622" s="356">
        <f t="shared" si="81"/>
        <v>160</v>
      </c>
      <c r="H622" s="350">
        <f t="shared" si="82"/>
        <v>160</v>
      </c>
      <c r="I622" s="235">
        <f t="shared" si="83"/>
        <v>2.6666666666666665</v>
      </c>
      <c r="J622" s="193">
        <f t="shared" si="84"/>
        <v>2.6666666666666665</v>
      </c>
      <c r="K622" s="488">
        <f>'Gasto Energético'!GN622</f>
        <v>0</v>
      </c>
      <c r="L622" s="495">
        <f t="shared" si="85"/>
        <v>320</v>
      </c>
      <c r="M622" s="356">
        <f t="shared" si="86"/>
        <v>320</v>
      </c>
      <c r="N622" s="359">
        <f t="shared" si="87"/>
        <v>5.333333333333333</v>
      </c>
      <c r="O622">
        <f t="shared" si="88"/>
        <v>504</v>
      </c>
      <c r="P622" s="239">
        <f t="shared" si="89"/>
        <v>299.7362942401092</v>
      </c>
    </row>
    <row r="623" spans="2:16" x14ac:dyDescent="0.25">
      <c r="B623" s="181">
        <v>0.42986111111111108</v>
      </c>
      <c r="C623" s="61">
        <v>80</v>
      </c>
      <c r="D623" s="349">
        <v>80</v>
      </c>
      <c r="E623" s="349">
        <v>80</v>
      </c>
      <c r="F623" s="63">
        <v>80</v>
      </c>
      <c r="G623" s="356">
        <f t="shared" si="81"/>
        <v>160</v>
      </c>
      <c r="H623" s="350">
        <f t="shared" si="82"/>
        <v>160</v>
      </c>
      <c r="I623" s="235">
        <f t="shared" si="83"/>
        <v>2.6666666666666665</v>
      </c>
      <c r="J623" s="193">
        <f t="shared" si="84"/>
        <v>2.6666666666666665</v>
      </c>
      <c r="K623" s="488">
        <f>'Gasto Energético'!GN623</f>
        <v>0</v>
      </c>
      <c r="L623" s="495">
        <f t="shared" si="85"/>
        <v>320</v>
      </c>
      <c r="M623" s="356">
        <f t="shared" si="86"/>
        <v>320</v>
      </c>
      <c r="N623" s="359">
        <f t="shared" si="87"/>
        <v>5.333333333333333</v>
      </c>
      <c r="O623">
        <f t="shared" si="88"/>
        <v>504</v>
      </c>
      <c r="P623" s="239">
        <f t="shared" si="89"/>
        <v>299.7362942401092</v>
      </c>
    </row>
    <row r="624" spans="2:16" x14ac:dyDescent="0.25">
      <c r="B624" s="181">
        <v>0.43055555555555558</v>
      </c>
      <c r="C624" s="61">
        <v>80</v>
      </c>
      <c r="D624" s="349">
        <v>80</v>
      </c>
      <c r="E624" s="349">
        <v>80</v>
      </c>
      <c r="F624" s="63">
        <v>80</v>
      </c>
      <c r="G624" s="356">
        <f t="shared" si="81"/>
        <v>160</v>
      </c>
      <c r="H624" s="350">
        <f t="shared" si="82"/>
        <v>160</v>
      </c>
      <c r="I624" s="235">
        <f t="shared" si="83"/>
        <v>2.6666666666666665</v>
      </c>
      <c r="J624" s="193">
        <f t="shared" si="84"/>
        <v>2.6666666666666665</v>
      </c>
      <c r="K624" s="488">
        <f>'Gasto Energético'!GN624</f>
        <v>0</v>
      </c>
      <c r="L624" s="495">
        <f t="shared" si="85"/>
        <v>320</v>
      </c>
      <c r="M624" s="356">
        <f t="shared" si="86"/>
        <v>320</v>
      </c>
      <c r="N624" s="359">
        <f t="shared" si="87"/>
        <v>5.333333333333333</v>
      </c>
      <c r="O624">
        <f t="shared" si="88"/>
        <v>504</v>
      </c>
      <c r="P624" s="239">
        <f t="shared" si="89"/>
        <v>299.7362942401092</v>
      </c>
    </row>
    <row r="625" spans="2:16" x14ac:dyDescent="0.25">
      <c r="B625" s="181">
        <v>0.43124999999999997</v>
      </c>
      <c r="C625" s="61">
        <v>80</v>
      </c>
      <c r="D625" s="349">
        <v>80</v>
      </c>
      <c r="E625" s="349">
        <v>80</v>
      </c>
      <c r="F625" s="63">
        <v>80</v>
      </c>
      <c r="G625" s="356">
        <f t="shared" si="81"/>
        <v>160</v>
      </c>
      <c r="H625" s="350">
        <f t="shared" si="82"/>
        <v>160</v>
      </c>
      <c r="I625" s="235">
        <f t="shared" si="83"/>
        <v>2.6666666666666665</v>
      </c>
      <c r="J625" s="193">
        <f t="shared" si="84"/>
        <v>2.6666666666666665</v>
      </c>
      <c r="K625" s="488">
        <f>'Gasto Energético'!GN625</f>
        <v>0</v>
      </c>
      <c r="L625" s="495">
        <f t="shared" si="85"/>
        <v>320</v>
      </c>
      <c r="M625" s="356">
        <f t="shared" si="86"/>
        <v>320</v>
      </c>
      <c r="N625" s="359">
        <f t="shared" si="87"/>
        <v>5.333333333333333</v>
      </c>
      <c r="O625">
        <f t="shared" si="88"/>
        <v>504</v>
      </c>
      <c r="P625" s="239">
        <f t="shared" si="89"/>
        <v>299.7362942401092</v>
      </c>
    </row>
    <row r="626" spans="2:16" x14ac:dyDescent="0.25">
      <c r="B626" s="181">
        <v>0.43194444444444446</v>
      </c>
      <c r="C626" s="61">
        <v>80</v>
      </c>
      <c r="D626" s="349">
        <v>80</v>
      </c>
      <c r="E626" s="349">
        <v>80</v>
      </c>
      <c r="F626" s="63">
        <v>80</v>
      </c>
      <c r="G626" s="356">
        <f t="shared" si="81"/>
        <v>160</v>
      </c>
      <c r="H626" s="350">
        <f t="shared" si="82"/>
        <v>160</v>
      </c>
      <c r="I626" s="235">
        <f t="shared" si="83"/>
        <v>2.6666666666666665</v>
      </c>
      <c r="J626" s="193">
        <f t="shared" si="84"/>
        <v>2.6666666666666665</v>
      </c>
      <c r="K626" s="488">
        <f>'Gasto Energético'!GN626</f>
        <v>0</v>
      </c>
      <c r="L626" s="495">
        <f t="shared" si="85"/>
        <v>320</v>
      </c>
      <c r="M626" s="356">
        <f t="shared" si="86"/>
        <v>320</v>
      </c>
      <c r="N626" s="359">
        <f t="shared" si="87"/>
        <v>5.333333333333333</v>
      </c>
      <c r="O626">
        <f t="shared" si="88"/>
        <v>504</v>
      </c>
      <c r="P626" s="239">
        <f t="shared" si="89"/>
        <v>299.7362942401092</v>
      </c>
    </row>
    <row r="627" spans="2:16" x14ac:dyDescent="0.25">
      <c r="B627" s="181">
        <v>0.43263888888888885</v>
      </c>
      <c r="C627" s="61">
        <v>80</v>
      </c>
      <c r="D627" s="349">
        <v>80</v>
      </c>
      <c r="E627" s="349">
        <v>80</v>
      </c>
      <c r="F627" s="63">
        <v>80</v>
      </c>
      <c r="G627" s="356">
        <f t="shared" si="81"/>
        <v>160</v>
      </c>
      <c r="H627" s="350">
        <f t="shared" si="82"/>
        <v>160</v>
      </c>
      <c r="I627" s="235">
        <f t="shared" si="83"/>
        <v>2.6666666666666665</v>
      </c>
      <c r="J627" s="193">
        <f t="shared" si="84"/>
        <v>2.6666666666666665</v>
      </c>
      <c r="K627" s="488">
        <f>'Gasto Energético'!GN627</f>
        <v>0</v>
      </c>
      <c r="L627" s="495">
        <f t="shared" si="85"/>
        <v>320</v>
      </c>
      <c r="M627" s="356">
        <f t="shared" si="86"/>
        <v>320</v>
      </c>
      <c r="N627" s="359">
        <f t="shared" si="87"/>
        <v>5.333333333333333</v>
      </c>
      <c r="O627">
        <f t="shared" si="88"/>
        <v>504</v>
      </c>
      <c r="P627" s="239">
        <f t="shared" si="89"/>
        <v>299.7362942401092</v>
      </c>
    </row>
    <row r="628" spans="2:16" x14ac:dyDescent="0.25">
      <c r="B628" s="181">
        <v>0.43333333333333335</v>
      </c>
      <c r="C628" s="61">
        <v>80</v>
      </c>
      <c r="D628" s="349">
        <v>80</v>
      </c>
      <c r="E628" s="349">
        <v>80</v>
      </c>
      <c r="F628" s="63">
        <v>80</v>
      </c>
      <c r="G628" s="356">
        <f t="shared" si="81"/>
        <v>160</v>
      </c>
      <c r="H628" s="350">
        <f t="shared" si="82"/>
        <v>160</v>
      </c>
      <c r="I628" s="235">
        <f t="shared" si="83"/>
        <v>2.6666666666666665</v>
      </c>
      <c r="J628" s="193">
        <f t="shared" si="84"/>
        <v>2.6666666666666665</v>
      </c>
      <c r="K628" s="488">
        <f>'Gasto Energético'!GN628</f>
        <v>0</v>
      </c>
      <c r="L628" s="495">
        <f t="shared" si="85"/>
        <v>320</v>
      </c>
      <c r="M628" s="356">
        <f t="shared" si="86"/>
        <v>320</v>
      </c>
      <c r="N628" s="359">
        <f t="shared" si="87"/>
        <v>5.333333333333333</v>
      </c>
      <c r="O628">
        <f t="shared" si="88"/>
        <v>504</v>
      </c>
      <c r="P628" s="239">
        <f t="shared" si="89"/>
        <v>299.7362942401092</v>
      </c>
    </row>
    <row r="629" spans="2:16" x14ac:dyDescent="0.25">
      <c r="B629" s="181">
        <v>0.43402777777777773</v>
      </c>
      <c r="C629" s="61">
        <v>80</v>
      </c>
      <c r="D629" s="349">
        <v>80</v>
      </c>
      <c r="E629" s="349">
        <v>80</v>
      </c>
      <c r="F629" s="63">
        <v>80</v>
      </c>
      <c r="G629" s="356">
        <f t="shared" si="81"/>
        <v>160</v>
      </c>
      <c r="H629" s="350">
        <f t="shared" si="82"/>
        <v>160</v>
      </c>
      <c r="I629" s="235">
        <f t="shared" si="83"/>
        <v>2.6666666666666665</v>
      </c>
      <c r="J629" s="193">
        <f t="shared" si="84"/>
        <v>2.6666666666666665</v>
      </c>
      <c r="K629" s="488">
        <f>'Gasto Energético'!GN629</f>
        <v>0</v>
      </c>
      <c r="L629" s="495">
        <f t="shared" si="85"/>
        <v>320</v>
      </c>
      <c r="M629" s="356">
        <f t="shared" si="86"/>
        <v>320</v>
      </c>
      <c r="N629" s="359">
        <f t="shared" si="87"/>
        <v>5.333333333333333</v>
      </c>
      <c r="O629">
        <f t="shared" si="88"/>
        <v>504</v>
      </c>
      <c r="P629" s="239">
        <f t="shared" si="89"/>
        <v>299.7362942401092</v>
      </c>
    </row>
    <row r="630" spans="2:16" x14ac:dyDescent="0.25">
      <c r="B630" s="181">
        <v>0.43472222222222223</v>
      </c>
      <c r="C630" s="61">
        <v>80</v>
      </c>
      <c r="D630" s="349">
        <v>80</v>
      </c>
      <c r="E630" s="349">
        <v>80</v>
      </c>
      <c r="F630" s="63">
        <v>80</v>
      </c>
      <c r="G630" s="356">
        <f t="shared" si="81"/>
        <v>160</v>
      </c>
      <c r="H630" s="350">
        <f t="shared" si="82"/>
        <v>160</v>
      </c>
      <c r="I630" s="235">
        <f t="shared" si="83"/>
        <v>2.6666666666666665</v>
      </c>
      <c r="J630" s="193">
        <f t="shared" si="84"/>
        <v>2.6666666666666665</v>
      </c>
      <c r="K630" s="488">
        <f>'Gasto Energético'!GN630</f>
        <v>0</v>
      </c>
      <c r="L630" s="495">
        <f t="shared" si="85"/>
        <v>320</v>
      </c>
      <c r="M630" s="356">
        <f t="shared" si="86"/>
        <v>320</v>
      </c>
      <c r="N630" s="359">
        <f t="shared" si="87"/>
        <v>5.333333333333333</v>
      </c>
      <c r="O630">
        <f t="shared" si="88"/>
        <v>504</v>
      </c>
      <c r="P630" s="239">
        <f t="shared" si="89"/>
        <v>299.7362942401092</v>
      </c>
    </row>
    <row r="631" spans="2:16" x14ac:dyDescent="0.25">
      <c r="B631" s="181">
        <v>0.43541666666666662</v>
      </c>
      <c r="C631" s="61">
        <v>80</v>
      </c>
      <c r="D631" s="349">
        <v>80</v>
      </c>
      <c r="E631" s="349">
        <v>80</v>
      </c>
      <c r="F631" s="63">
        <v>80</v>
      </c>
      <c r="G631" s="356">
        <f t="shared" si="81"/>
        <v>160</v>
      </c>
      <c r="H631" s="350">
        <f t="shared" si="82"/>
        <v>160</v>
      </c>
      <c r="I631" s="235">
        <f t="shared" si="83"/>
        <v>2.6666666666666665</v>
      </c>
      <c r="J631" s="193">
        <f t="shared" si="84"/>
        <v>2.6666666666666665</v>
      </c>
      <c r="K631" s="488">
        <f>'Gasto Energético'!GN631</f>
        <v>0</v>
      </c>
      <c r="L631" s="495">
        <f t="shared" si="85"/>
        <v>320</v>
      </c>
      <c r="M631" s="356">
        <f t="shared" si="86"/>
        <v>320</v>
      </c>
      <c r="N631" s="359">
        <f t="shared" si="87"/>
        <v>5.333333333333333</v>
      </c>
      <c r="O631">
        <f t="shared" si="88"/>
        <v>504</v>
      </c>
      <c r="P631" s="239">
        <f t="shared" si="89"/>
        <v>299.7362942401092</v>
      </c>
    </row>
    <row r="632" spans="2:16" x14ac:dyDescent="0.25">
      <c r="B632" s="181">
        <v>0.43611111111111112</v>
      </c>
      <c r="C632" s="61">
        <v>80</v>
      </c>
      <c r="D632" s="349">
        <v>80</v>
      </c>
      <c r="E632" s="349">
        <v>80</v>
      </c>
      <c r="F632" s="63">
        <v>80</v>
      </c>
      <c r="G632" s="356">
        <f t="shared" si="81"/>
        <v>160</v>
      </c>
      <c r="H632" s="350">
        <f t="shared" si="82"/>
        <v>160</v>
      </c>
      <c r="I632" s="235">
        <f t="shared" si="83"/>
        <v>2.6666666666666665</v>
      </c>
      <c r="J632" s="193">
        <f t="shared" si="84"/>
        <v>2.6666666666666665</v>
      </c>
      <c r="K632" s="488">
        <f>'Gasto Energético'!GN632</f>
        <v>0</v>
      </c>
      <c r="L632" s="495">
        <f t="shared" si="85"/>
        <v>320</v>
      </c>
      <c r="M632" s="356">
        <f t="shared" si="86"/>
        <v>320</v>
      </c>
      <c r="N632" s="359">
        <f t="shared" si="87"/>
        <v>5.333333333333333</v>
      </c>
      <c r="O632">
        <f t="shared" si="88"/>
        <v>504</v>
      </c>
      <c r="P632" s="239">
        <f t="shared" si="89"/>
        <v>299.7362942401092</v>
      </c>
    </row>
    <row r="633" spans="2:16" x14ac:dyDescent="0.25">
      <c r="B633" s="181">
        <v>0.4368055555555555</v>
      </c>
      <c r="C633" s="61">
        <v>80</v>
      </c>
      <c r="D633" s="349">
        <v>80</v>
      </c>
      <c r="E633" s="349">
        <v>80</v>
      </c>
      <c r="F633" s="63">
        <v>80</v>
      </c>
      <c r="G633" s="356">
        <f t="shared" si="81"/>
        <v>160</v>
      </c>
      <c r="H633" s="350">
        <f t="shared" si="82"/>
        <v>160</v>
      </c>
      <c r="I633" s="235">
        <f t="shared" si="83"/>
        <v>2.6666666666666665</v>
      </c>
      <c r="J633" s="193">
        <f t="shared" si="84"/>
        <v>2.6666666666666665</v>
      </c>
      <c r="K633" s="488">
        <f>'Gasto Energético'!GN633</f>
        <v>0</v>
      </c>
      <c r="L633" s="495">
        <f t="shared" si="85"/>
        <v>320</v>
      </c>
      <c r="M633" s="356">
        <f t="shared" si="86"/>
        <v>320</v>
      </c>
      <c r="N633" s="359">
        <f t="shared" si="87"/>
        <v>5.333333333333333</v>
      </c>
      <c r="O633">
        <f t="shared" si="88"/>
        <v>504</v>
      </c>
      <c r="P633" s="239">
        <f t="shared" si="89"/>
        <v>299.7362942401092</v>
      </c>
    </row>
    <row r="634" spans="2:16" x14ac:dyDescent="0.25">
      <c r="B634" s="181">
        <v>0.4375</v>
      </c>
      <c r="C634" s="61">
        <v>80</v>
      </c>
      <c r="D634" s="349">
        <v>80</v>
      </c>
      <c r="E634" s="349">
        <v>80</v>
      </c>
      <c r="F634" s="63">
        <v>80</v>
      </c>
      <c r="G634" s="356">
        <f t="shared" si="81"/>
        <v>160</v>
      </c>
      <c r="H634" s="350">
        <f t="shared" si="82"/>
        <v>160</v>
      </c>
      <c r="I634" s="235">
        <f t="shared" si="83"/>
        <v>2.6666666666666665</v>
      </c>
      <c r="J634" s="193">
        <f t="shared" si="84"/>
        <v>2.6666666666666665</v>
      </c>
      <c r="K634" s="488">
        <f>'Gasto Energético'!GN634</f>
        <v>0</v>
      </c>
      <c r="L634" s="495">
        <f t="shared" si="85"/>
        <v>320</v>
      </c>
      <c r="M634" s="356">
        <f t="shared" si="86"/>
        <v>320</v>
      </c>
      <c r="N634" s="359">
        <f t="shared" si="87"/>
        <v>5.333333333333333</v>
      </c>
      <c r="O634">
        <f t="shared" si="88"/>
        <v>504</v>
      </c>
      <c r="P634" s="239">
        <f t="shared" si="89"/>
        <v>299.7362942401092</v>
      </c>
    </row>
    <row r="635" spans="2:16" x14ac:dyDescent="0.25">
      <c r="B635" s="181">
        <v>0.4381944444444445</v>
      </c>
      <c r="C635" s="61">
        <v>80</v>
      </c>
      <c r="D635" s="349">
        <v>80</v>
      </c>
      <c r="E635" s="349">
        <v>80</v>
      </c>
      <c r="F635" s="63">
        <v>80</v>
      </c>
      <c r="G635" s="356">
        <f t="shared" si="81"/>
        <v>160</v>
      </c>
      <c r="H635" s="350">
        <f t="shared" si="82"/>
        <v>160</v>
      </c>
      <c r="I635" s="235">
        <f t="shared" si="83"/>
        <v>2.6666666666666665</v>
      </c>
      <c r="J635" s="193">
        <f t="shared" si="84"/>
        <v>2.6666666666666665</v>
      </c>
      <c r="K635" s="488">
        <f>'Gasto Energético'!GN635</f>
        <v>0</v>
      </c>
      <c r="L635" s="495">
        <f t="shared" si="85"/>
        <v>320</v>
      </c>
      <c r="M635" s="356">
        <f t="shared" si="86"/>
        <v>320</v>
      </c>
      <c r="N635" s="359">
        <f t="shared" si="87"/>
        <v>5.333333333333333</v>
      </c>
      <c r="O635">
        <f t="shared" si="88"/>
        <v>504</v>
      </c>
      <c r="P635" s="239">
        <f t="shared" si="89"/>
        <v>299.7362942401092</v>
      </c>
    </row>
    <row r="636" spans="2:16" x14ac:dyDescent="0.25">
      <c r="B636" s="181">
        <v>0.43888888888888888</v>
      </c>
      <c r="C636" s="61">
        <v>80</v>
      </c>
      <c r="D636" s="349">
        <v>80</v>
      </c>
      <c r="E636" s="349">
        <v>80</v>
      </c>
      <c r="F636" s="63">
        <v>80</v>
      </c>
      <c r="G636" s="356">
        <f t="shared" si="81"/>
        <v>160</v>
      </c>
      <c r="H636" s="350">
        <f t="shared" si="82"/>
        <v>160</v>
      </c>
      <c r="I636" s="235">
        <f t="shared" si="83"/>
        <v>2.6666666666666665</v>
      </c>
      <c r="J636" s="193">
        <f t="shared" si="84"/>
        <v>2.6666666666666665</v>
      </c>
      <c r="K636" s="488">
        <f>'Gasto Energético'!GN636</f>
        <v>0</v>
      </c>
      <c r="L636" s="495">
        <f t="shared" si="85"/>
        <v>320</v>
      </c>
      <c r="M636" s="356">
        <f t="shared" si="86"/>
        <v>320</v>
      </c>
      <c r="N636" s="359">
        <f t="shared" si="87"/>
        <v>5.333333333333333</v>
      </c>
      <c r="O636">
        <f t="shared" si="88"/>
        <v>504</v>
      </c>
      <c r="P636" s="239">
        <f t="shared" si="89"/>
        <v>299.7362942401092</v>
      </c>
    </row>
    <row r="637" spans="2:16" x14ac:dyDescent="0.25">
      <c r="B637" s="181">
        <v>0.43958333333333338</v>
      </c>
      <c r="C637" s="61">
        <v>80</v>
      </c>
      <c r="D637" s="349">
        <v>80</v>
      </c>
      <c r="E637" s="349">
        <v>80</v>
      </c>
      <c r="F637" s="63">
        <v>80</v>
      </c>
      <c r="G637" s="356">
        <f t="shared" si="81"/>
        <v>160</v>
      </c>
      <c r="H637" s="350">
        <f t="shared" si="82"/>
        <v>160</v>
      </c>
      <c r="I637" s="235">
        <f t="shared" si="83"/>
        <v>2.6666666666666665</v>
      </c>
      <c r="J637" s="193">
        <f t="shared" si="84"/>
        <v>2.6666666666666665</v>
      </c>
      <c r="K637" s="488">
        <f>'Gasto Energético'!GN637</f>
        <v>0</v>
      </c>
      <c r="L637" s="495">
        <f t="shared" si="85"/>
        <v>320</v>
      </c>
      <c r="M637" s="356">
        <f t="shared" si="86"/>
        <v>320</v>
      </c>
      <c r="N637" s="359">
        <f t="shared" si="87"/>
        <v>5.333333333333333</v>
      </c>
      <c r="O637">
        <f t="shared" si="88"/>
        <v>504</v>
      </c>
      <c r="P637" s="239">
        <f t="shared" si="89"/>
        <v>299.7362942401092</v>
      </c>
    </row>
    <row r="638" spans="2:16" x14ac:dyDescent="0.25">
      <c r="B638" s="181">
        <v>0.44027777777777777</v>
      </c>
      <c r="C638" s="61">
        <v>80</v>
      </c>
      <c r="D638" s="349">
        <v>80</v>
      </c>
      <c r="E638" s="349">
        <v>80</v>
      </c>
      <c r="F638" s="63">
        <v>80</v>
      </c>
      <c r="G638" s="356">
        <f t="shared" si="81"/>
        <v>160</v>
      </c>
      <c r="H638" s="350">
        <f t="shared" si="82"/>
        <v>160</v>
      </c>
      <c r="I638" s="235">
        <f t="shared" si="83"/>
        <v>2.6666666666666665</v>
      </c>
      <c r="J638" s="193">
        <f t="shared" si="84"/>
        <v>2.6666666666666665</v>
      </c>
      <c r="K638" s="488">
        <f>'Gasto Energético'!GN638</f>
        <v>0</v>
      </c>
      <c r="L638" s="495">
        <f t="shared" si="85"/>
        <v>320</v>
      </c>
      <c r="M638" s="356">
        <f t="shared" si="86"/>
        <v>320</v>
      </c>
      <c r="N638" s="359">
        <f t="shared" si="87"/>
        <v>5.333333333333333</v>
      </c>
      <c r="O638">
        <f t="shared" si="88"/>
        <v>504</v>
      </c>
      <c r="P638" s="239">
        <f t="shared" si="89"/>
        <v>299.7362942401092</v>
      </c>
    </row>
    <row r="639" spans="2:16" x14ac:dyDescent="0.25">
      <c r="B639" s="181">
        <v>0.44097222222222227</v>
      </c>
      <c r="C639" s="61">
        <v>80</v>
      </c>
      <c r="D639" s="349">
        <v>80</v>
      </c>
      <c r="E639" s="349">
        <v>80</v>
      </c>
      <c r="F639" s="63">
        <v>80</v>
      </c>
      <c r="G639" s="356">
        <f t="shared" si="81"/>
        <v>160</v>
      </c>
      <c r="H639" s="350">
        <f t="shared" si="82"/>
        <v>160</v>
      </c>
      <c r="I639" s="235">
        <f t="shared" si="83"/>
        <v>2.6666666666666665</v>
      </c>
      <c r="J639" s="193">
        <f t="shared" si="84"/>
        <v>2.6666666666666665</v>
      </c>
      <c r="K639" s="488">
        <f>'Gasto Energético'!GN639</f>
        <v>0</v>
      </c>
      <c r="L639" s="495">
        <f t="shared" si="85"/>
        <v>320</v>
      </c>
      <c r="M639" s="356">
        <f t="shared" si="86"/>
        <v>320</v>
      </c>
      <c r="N639" s="359">
        <f t="shared" si="87"/>
        <v>5.333333333333333</v>
      </c>
      <c r="O639">
        <f t="shared" si="88"/>
        <v>504</v>
      </c>
      <c r="P639" s="239">
        <f t="shared" si="89"/>
        <v>299.7362942401092</v>
      </c>
    </row>
    <row r="640" spans="2:16" x14ac:dyDescent="0.25">
      <c r="B640" s="181">
        <v>0.44166666666666665</v>
      </c>
      <c r="C640" s="61">
        <v>80</v>
      </c>
      <c r="D640" s="349">
        <v>80</v>
      </c>
      <c r="E640" s="349">
        <v>80</v>
      </c>
      <c r="F640" s="63">
        <v>80</v>
      </c>
      <c r="G640" s="356">
        <f t="shared" si="81"/>
        <v>160</v>
      </c>
      <c r="H640" s="350">
        <f t="shared" si="82"/>
        <v>160</v>
      </c>
      <c r="I640" s="235">
        <f t="shared" si="83"/>
        <v>2.6666666666666665</v>
      </c>
      <c r="J640" s="193">
        <f t="shared" si="84"/>
        <v>2.6666666666666665</v>
      </c>
      <c r="K640" s="488">
        <f>'Gasto Energético'!GN640</f>
        <v>0</v>
      </c>
      <c r="L640" s="495">
        <f t="shared" si="85"/>
        <v>320</v>
      </c>
      <c r="M640" s="356">
        <f t="shared" si="86"/>
        <v>320</v>
      </c>
      <c r="N640" s="359">
        <f t="shared" si="87"/>
        <v>5.333333333333333</v>
      </c>
      <c r="O640">
        <f t="shared" si="88"/>
        <v>504</v>
      </c>
      <c r="P640" s="239">
        <f t="shared" si="89"/>
        <v>299.7362942401092</v>
      </c>
    </row>
    <row r="641" spans="2:16" x14ac:dyDescent="0.25">
      <c r="B641" s="181">
        <v>0.44236111111111115</v>
      </c>
      <c r="C641" s="61">
        <v>80</v>
      </c>
      <c r="D641" s="349">
        <v>80</v>
      </c>
      <c r="E641" s="349">
        <v>80</v>
      </c>
      <c r="F641" s="63">
        <v>80</v>
      </c>
      <c r="G641" s="356">
        <f t="shared" si="81"/>
        <v>160</v>
      </c>
      <c r="H641" s="350">
        <f t="shared" si="82"/>
        <v>160</v>
      </c>
      <c r="I641" s="235">
        <f t="shared" si="83"/>
        <v>2.6666666666666665</v>
      </c>
      <c r="J641" s="193">
        <f t="shared" si="84"/>
        <v>2.6666666666666665</v>
      </c>
      <c r="K641" s="488">
        <f>'Gasto Energético'!GN641</f>
        <v>0</v>
      </c>
      <c r="L641" s="495">
        <f t="shared" si="85"/>
        <v>320</v>
      </c>
      <c r="M641" s="356">
        <f t="shared" si="86"/>
        <v>320</v>
      </c>
      <c r="N641" s="359">
        <f t="shared" si="87"/>
        <v>5.333333333333333</v>
      </c>
      <c r="O641">
        <f t="shared" si="88"/>
        <v>504</v>
      </c>
      <c r="P641" s="239">
        <f t="shared" si="89"/>
        <v>299.7362942401092</v>
      </c>
    </row>
    <row r="642" spans="2:16" x14ac:dyDescent="0.25">
      <c r="B642" s="181">
        <v>0.44305555555555554</v>
      </c>
      <c r="C642" s="61">
        <v>80</v>
      </c>
      <c r="D642" s="349">
        <v>80</v>
      </c>
      <c r="E642" s="349">
        <v>80</v>
      </c>
      <c r="F642" s="63">
        <v>80</v>
      </c>
      <c r="G642" s="356">
        <f t="shared" si="81"/>
        <v>160</v>
      </c>
      <c r="H642" s="350">
        <f t="shared" si="82"/>
        <v>160</v>
      </c>
      <c r="I642" s="235">
        <f t="shared" si="83"/>
        <v>2.6666666666666665</v>
      </c>
      <c r="J642" s="193">
        <f t="shared" si="84"/>
        <v>2.6666666666666665</v>
      </c>
      <c r="K642" s="488">
        <f>'Gasto Energético'!GN642</f>
        <v>0</v>
      </c>
      <c r="L642" s="495">
        <f t="shared" si="85"/>
        <v>320</v>
      </c>
      <c r="M642" s="356">
        <f t="shared" si="86"/>
        <v>320</v>
      </c>
      <c r="N642" s="359">
        <f t="shared" si="87"/>
        <v>5.333333333333333</v>
      </c>
      <c r="O642">
        <f t="shared" si="88"/>
        <v>504</v>
      </c>
      <c r="P642" s="239">
        <f t="shared" si="89"/>
        <v>299.7362942401092</v>
      </c>
    </row>
    <row r="643" spans="2:16" x14ac:dyDescent="0.25">
      <c r="B643" s="181">
        <v>0.44375000000000003</v>
      </c>
      <c r="C643" s="61">
        <v>80</v>
      </c>
      <c r="D643" s="349">
        <v>80</v>
      </c>
      <c r="E643" s="349">
        <v>80</v>
      </c>
      <c r="F643" s="63">
        <v>80</v>
      </c>
      <c r="G643" s="356">
        <f t="shared" si="81"/>
        <v>160</v>
      </c>
      <c r="H643" s="350">
        <f t="shared" si="82"/>
        <v>160</v>
      </c>
      <c r="I643" s="235">
        <f t="shared" si="83"/>
        <v>2.6666666666666665</v>
      </c>
      <c r="J643" s="193">
        <f t="shared" si="84"/>
        <v>2.6666666666666665</v>
      </c>
      <c r="K643" s="488">
        <f>'Gasto Energético'!GN643</f>
        <v>0</v>
      </c>
      <c r="L643" s="495">
        <f t="shared" si="85"/>
        <v>320</v>
      </c>
      <c r="M643" s="356">
        <f t="shared" si="86"/>
        <v>320</v>
      </c>
      <c r="N643" s="359">
        <f t="shared" si="87"/>
        <v>5.333333333333333</v>
      </c>
      <c r="O643">
        <f t="shared" si="88"/>
        <v>504</v>
      </c>
      <c r="P643" s="239">
        <f t="shared" si="89"/>
        <v>299.7362942401092</v>
      </c>
    </row>
    <row r="644" spans="2:16" x14ac:dyDescent="0.25">
      <c r="B644" s="181">
        <v>0.44444444444444442</v>
      </c>
      <c r="C644" s="61">
        <v>80</v>
      </c>
      <c r="D644" s="349">
        <v>80</v>
      </c>
      <c r="E644" s="349">
        <v>80</v>
      </c>
      <c r="F644" s="63">
        <v>80</v>
      </c>
      <c r="G644" s="356">
        <f t="shared" si="81"/>
        <v>160</v>
      </c>
      <c r="H644" s="350">
        <f t="shared" si="82"/>
        <v>160</v>
      </c>
      <c r="I644" s="235">
        <f t="shared" si="83"/>
        <v>2.6666666666666665</v>
      </c>
      <c r="J644" s="193">
        <f t="shared" si="84"/>
        <v>2.6666666666666665</v>
      </c>
      <c r="K644" s="488">
        <f>'Gasto Energético'!GN644</f>
        <v>0</v>
      </c>
      <c r="L644" s="495">
        <f t="shared" si="85"/>
        <v>320</v>
      </c>
      <c r="M644" s="356">
        <f t="shared" si="86"/>
        <v>320</v>
      </c>
      <c r="N644" s="359">
        <f t="shared" si="87"/>
        <v>5.333333333333333</v>
      </c>
      <c r="O644">
        <f t="shared" si="88"/>
        <v>504</v>
      </c>
      <c r="P644" s="239">
        <f t="shared" si="89"/>
        <v>299.7362942401092</v>
      </c>
    </row>
    <row r="645" spans="2:16" x14ac:dyDescent="0.25">
      <c r="B645" s="181">
        <v>0.44513888888888892</v>
      </c>
      <c r="C645" s="61">
        <v>80</v>
      </c>
      <c r="D645" s="349">
        <v>80</v>
      </c>
      <c r="E645" s="349">
        <v>80</v>
      </c>
      <c r="F645" s="63">
        <v>80</v>
      </c>
      <c r="G645" s="356">
        <f t="shared" ref="G645:G708" si="90">IF(SUM(C645,E645)=0,0,SUM(C645,E645))</f>
        <v>160</v>
      </c>
      <c r="H645" s="350">
        <f t="shared" ref="H645:H708" si="91">IF(SUM(D645,F645)=0,0,SUM(D645,F645))</f>
        <v>160</v>
      </c>
      <c r="I645" s="235">
        <f t="shared" ref="I645:I708" si="92">IF(G645="","",G645*(1/60))</f>
        <v>2.6666666666666665</v>
      </c>
      <c r="J645" s="193">
        <f t="shared" ref="J645:J708" si="93">IF(H645="","",H645*(1/60))</f>
        <v>2.6666666666666665</v>
      </c>
      <c r="K645" s="488">
        <f>'Gasto Energético'!GN645</f>
        <v>0</v>
      </c>
      <c r="L645" s="495">
        <f t="shared" ref="L645:L708" si="94">SUM(G645:H645)</f>
        <v>320</v>
      </c>
      <c r="M645" s="356">
        <f t="shared" ref="M645:M708" si="95">K645+L645</f>
        <v>320</v>
      </c>
      <c r="N645" s="359">
        <f t="shared" ref="N645:N708" si="96">M645/60</f>
        <v>5.333333333333333</v>
      </c>
      <c r="O645">
        <f t="shared" ref="O645:O708" si="97">1.05*MAX($M$4:$M$1444)</f>
        <v>504</v>
      </c>
      <c r="P645" s="239">
        <f t="shared" ref="P645:P708" si="98">SUM($N$4:$N$1444)/(COUNT($N$4:$N$1444)/60)</f>
        <v>299.7362942401092</v>
      </c>
    </row>
    <row r="646" spans="2:16" x14ac:dyDescent="0.25">
      <c r="B646" s="181">
        <v>0.4458333333333333</v>
      </c>
      <c r="C646" s="61">
        <v>80</v>
      </c>
      <c r="D646" s="349">
        <v>80</v>
      </c>
      <c r="E646" s="349">
        <v>80</v>
      </c>
      <c r="F646" s="63">
        <v>80</v>
      </c>
      <c r="G646" s="356">
        <f t="shared" si="90"/>
        <v>160</v>
      </c>
      <c r="H646" s="350">
        <f t="shared" si="91"/>
        <v>160</v>
      </c>
      <c r="I646" s="235">
        <f t="shared" si="92"/>
        <v>2.6666666666666665</v>
      </c>
      <c r="J646" s="193">
        <f t="shared" si="93"/>
        <v>2.6666666666666665</v>
      </c>
      <c r="K646" s="488">
        <f>'Gasto Energético'!GN646</f>
        <v>0</v>
      </c>
      <c r="L646" s="495">
        <f t="shared" si="94"/>
        <v>320</v>
      </c>
      <c r="M646" s="356">
        <f t="shared" si="95"/>
        <v>320</v>
      </c>
      <c r="N646" s="359">
        <f t="shared" si="96"/>
        <v>5.333333333333333</v>
      </c>
      <c r="O646">
        <f t="shared" si="97"/>
        <v>504</v>
      </c>
      <c r="P646" s="239">
        <f t="shared" si="98"/>
        <v>299.7362942401092</v>
      </c>
    </row>
    <row r="647" spans="2:16" x14ac:dyDescent="0.25">
      <c r="B647" s="181">
        <v>0.4465277777777778</v>
      </c>
      <c r="C647" s="61">
        <v>80</v>
      </c>
      <c r="D647" s="349">
        <v>80</v>
      </c>
      <c r="E647" s="349">
        <v>80</v>
      </c>
      <c r="F647" s="63">
        <v>80</v>
      </c>
      <c r="G647" s="356">
        <f t="shared" si="90"/>
        <v>160</v>
      </c>
      <c r="H647" s="350">
        <f t="shared" si="91"/>
        <v>160</v>
      </c>
      <c r="I647" s="235">
        <f t="shared" si="92"/>
        <v>2.6666666666666665</v>
      </c>
      <c r="J647" s="193">
        <f t="shared" si="93"/>
        <v>2.6666666666666665</v>
      </c>
      <c r="K647" s="488">
        <f>'Gasto Energético'!GN647</f>
        <v>0</v>
      </c>
      <c r="L647" s="495">
        <f t="shared" si="94"/>
        <v>320</v>
      </c>
      <c r="M647" s="356">
        <f t="shared" si="95"/>
        <v>320</v>
      </c>
      <c r="N647" s="359">
        <f t="shared" si="96"/>
        <v>5.333333333333333</v>
      </c>
      <c r="O647">
        <f t="shared" si="97"/>
        <v>504</v>
      </c>
      <c r="P647" s="239">
        <f t="shared" si="98"/>
        <v>299.7362942401092</v>
      </c>
    </row>
    <row r="648" spans="2:16" x14ac:dyDescent="0.25">
      <c r="B648" s="181">
        <v>0.44722222222222219</v>
      </c>
      <c r="C648" s="61">
        <v>80</v>
      </c>
      <c r="D648" s="349">
        <v>80</v>
      </c>
      <c r="E648" s="349">
        <v>80</v>
      </c>
      <c r="F648" s="63">
        <v>80</v>
      </c>
      <c r="G648" s="356">
        <f t="shared" si="90"/>
        <v>160</v>
      </c>
      <c r="H648" s="350">
        <f t="shared" si="91"/>
        <v>160</v>
      </c>
      <c r="I648" s="235">
        <f t="shared" si="92"/>
        <v>2.6666666666666665</v>
      </c>
      <c r="J648" s="193">
        <f t="shared" si="93"/>
        <v>2.6666666666666665</v>
      </c>
      <c r="K648" s="488">
        <f>'Gasto Energético'!GN648</f>
        <v>0</v>
      </c>
      <c r="L648" s="495">
        <f t="shared" si="94"/>
        <v>320</v>
      </c>
      <c r="M648" s="356">
        <f t="shared" si="95"/>
        <v>320</v>
      </c>
      <c r="N648" s="359">
        <f t="shared" si="96"/>
        <v>5.333333333333333</v>
      </c>
      <c r="O648">
        <f t="shared" si="97"/>
        <v>504</v>
      </c>
      <c r="P648" s="239">
        <f t="shared" si="98"/>
        <v>299.7362942401092</v>
      </c>
    </row>
    <row r="649" spans="2:16" x14ac:dyDescent="0.25">
      <c r="B649" s="181">
        <v>0.44791666666666669</v>
      </c>
      <c r="C649" s="61">
        <v>80</v>
      </c>
      <c r="D649" s="349">
        <v>80</v>
      </c>
      <c r="E649" s="349">
        <v>80</v>
      </c>
      <c r="F649" s="63">
        <v>80</v>
      </c>
      <c r="G649" s="356">
        <f t="shared" si="90"/>
        <v>160</v>
      </c>
      <c r="H649" s="350">
        <f t="shared" si="91"/>
        <v>160</v>
      </c>
      <c r="I649" s="235">
        <f t="shared" si="92"/>
        <v>2.6666666666666665</v>
      </c>
      <c r="J649" s="193">
        <f t="shared" si="93"/>
        <v>2.6666666666666665</v>
      </c>
      <c r="K649" s="488">
        <f>'Gasto Energético'!GN649</f>
        <v>0</v>
      </c>
      <c r="L649" s="495">
        <f t="shared" si="94"/>
        <v>320</v>
      </c>
      <c r="M649" s="356">
        <f t="shared" si="95"/>
        <v>320</v>
      </c>
      <c r="N649" s="359">
        <f t="shared" si="96"/>
        <v>5.333333333333333</v>
      </c>
      <c r="O649">
        <f t="shared" si="97"/>
        <v>504</v>
      </c>
      <c r="P649" s="239">
        <f t="shared" si="98"/>
        <v>299.7362942401092</v>
      </c>
    </row>
    <row r="650" spans="2:16" x14ac:dyDescent="0.25">
      <c r="B650" s="181">
        <v>0.44861111111111113</v>
      </c>
      <c r="C650" s="61">
        <v>80</v>
      </c>
      <c r="D650" s="349">
        <v>80</v>
      </c>
      <c r="E650" s="349">
        <v>80</v>
      </c>
      <c r="F650" s="63">
        <v>80</v>
      </c>
      <c r="G650" s="356">
        <f t="shared" si="90"/>
        <v>160</v>
      </c>
      <c r="H650" s="350">
        <f t="shared" si="91"/>
        <v>160</v>
      </c>
      <c r="I650" s="235">
        <f t="shared" si="92"/>
        <v>2.6666666666666665</v>
      </c>
      <c r="J650" s="193">
        <f t="shared" si="93"/>
        <v>2.6666666666666665</v>
      </c>
      <c r="K650" s="488">
        <f>'Gasto Energético'!GN650</f>
        <v>0</v>
      </c>
      <c r="L650" s="495">
        <f t="shared" si="94"/>
        <v>320</v>
      </c>
      <c r="M650" s="356">
        <f t="shared" si="95"/>
        <v>320</v>
      </c>
      <c r="N650" s="359">
        <f t="shared" si="96"/>
        <v>5.333333333333333</v>
      </c>
      <c r="O650">
        <f t="shared" si="97"/>
        <v>504</v>
      </c>
      <c r="P650" s="239">
        <f t="shared" si="98"/>
        <v>299.7362942401092</v>
      </c>
    </row>
    <row r="651" spans="2:16" x14ac:dyDescent="0.25">
      <c r="B651" s="181">
        <v>0.44930555555555557</v>
      </c>
      <c r="C651" s="61">
        <v>80</v>
      </c>
      <c r="D651" s="349">
        <v>80</v>
      </c>
      <c r="E651" s="349">
        <v>80</v>
      </c>
      <c r="F651" s="63">
        <v>80</v>
      </c>
      <c r="G651" s="356">
        <f t="shared" si="90"/>
        <v>160</v>
      </c>
      <c r="H651" s="350">
        <f t="shared" si="91"/>
        <v>160</v>
      </c>
      <c r="I651" s="235">
        <f t="shared" si="92"/>
        <v>2.6666666666666665</v>
      </c>
      <c r="J651" s="193">
        <f t="shared" si="93"/>
        <v>2.6666666666666665</v>
      </c>
      <c r="K651" s="488">
        <f>'Gasto Energético'!GN651</f>
        <v>0</v>
      </c>
      <c r="L651" s="495">
        <f t="shared" si="94"/>
        <v>320</v>
      </c>
      <c r="M651" s="356">
        <f t="shared" si="95"/>
        <v>320</v>
      </c>
      <c r="N651" s="359">
        <f t="shared" si="96"/>
        <v>5.333333333333333</v>
      </c>
      <c r="O651">
        <f t="shared" si="97"/>
        <v>504</v>
      </c>
      <c r="P651" s="239">
        <f t="shared" si="98"/>
        <v>299.7362942401092</v>
      </c>
    </row>
    <row r="652" spans="2:16" x14ac:dyDescent="0.25">
      <c r="B652" s="181">
        <v>0.45</v>
      </c>
      <c r="C652" s="61">
        <v>80</v>
      </c>
      <c r="D652" s="349">
        <v>80</v>
      </c>
      <c r="E652" s="349">
        <v>80</v>
      </c>
      <c r="F652" s="63">
        <v>80</v>
      </c>
      <c r="G652" s="356">
        <f t="shared" si="90"/>
        <v>160</v>
      </c>
      <c r="H652" s="350">
        <f t="shared" si="91"/>
        <v>160</v>
      </c>
      <c r="I652" s="235">
        <f t="shared" si="92"/>
        <v>2.6666666666666665</v>
      </c>
      <c r="J652" s="193">
        <f t="shared" si="93"/>
        <v>2.6666666666666665</v>
      </c>
      <c r="K652" s="488">
        <f>'Gasto Energético'!GN652</f>
        <v>0</v>
      </c>
      <c r="L652" s="495">
        <f t="shared" si="94"/>
        <v>320</v>
      </c>
      <c r="M652" s="356">
        <f t="shared" si="95"/>
        <v>320</v>
      </c>
      <c r="N652" s="359">
        <f t="shared" si="96"/>
        <v>5.333333333333333</v>
      </c>
      <c r="O652">
        <f t="shared" si="97"/>
        <v>504</v>
      </c>
      <c r="P652" s="239">
        <f t="shared" si="98"/>
        <v>299.7362942401092</v>
      </c>
    </row>
    <row r="653" spans="2:16" x14ac:dyDescent="0.25">
      <c r="B653" s="181">
        <v>0.45069444444444445</v>
      </c>
      <c r="C653" s="61">
        <v>80</v>
      </c>
      <c r="D653" s="349">
        <v>80</v>
      </c>
      <c r="E653" s="349">
        <v>80</v>
      </c>
      <c r="F653" s="63">
        <v>80</v>
      </c>
      <c r="G653" s="356">
        <f t="shared" si="90"/>
        <v>160</v>
      </c>
      <c r="H653" s="350">
        <f t="shared" si="91"/>
        <v>160</v>
      </c>
      <c r="I653" s="235">
        <f t="shared" si="92"/>
        <v>2.6666666666666665</v>
      </c>
      <c r="J653" s="193">
        <f t="shared" si="93"/>
        <v>2.6666666666666665</v>
      </c>
      <c r="K653" s="488">
        <f>'Gasto Energético'!GN653</f>
        <v>0</v>
      </c>
      <c r="L653" s="495">
        <f t="shared" si="94"/>
        <v>320</v>
      </c>
      <c r="M653" s="356">
        <f t="shared" si="95"/>
        <v>320</v>
      </c>
      <c r="N653" s="359">
        <f t="shared" si="96"/>
        <v>5.333333333333333</v>
      </c>
      <c r="O653">
        <f t="shared" si="97"/>
        <v>504</v>
      </c>
      <c r="P653" s="239">
        <f t="shared" si="98"/>
        <v>299.7362942401092</v>
      </c>
    </row>
    <row r="654" spans="2:16" x14ac:dyDescent="0.25">
      <c r="B654" s="181">
        <v>0.4513888888888889</v>
      </c>
      <c r="C654" s="61">
        <v>80</v>
      </c>
      <c r="D654" s="349">
        <v>80</v>
      </c>
      <c r="E654" s="349">
        <v>80</v>
      </c>
      <c r="F654" s="63">
        <v>80</v>
      </c>
      <c r="G654" s="356">
        <f t="shared" si="90"/>
        <v>160</v>
      </c>
      <c r="H654" s="350">
        <f t="shared" si="91"/>
        <v>160</v>
      </c>
      <c r="I654" s="235">
        <f t="shared" si="92"/>
        <v>2.6666666666666665</v>
      </c>
      <c r="J654" s="193">
        <f t="shared" si="93"/>
        <v>2.6666666666666665</v>
      </c>
      <c r="K654" s="488">
        <f>'Gasto Energético'!GN654</f>
        <v>0</v>
      </c>
      <c r="L654" s="495">
        <f t="shared" si="94"/>
        <v>320</v>
      </c>
      <c r="M654" s="356">
        <f t="shared" si="95"/>
        <v>320</v>
      </c>
      <c r="N654" s="359">
        <f t="shared" si="96"/>
        <v>5.333333333333333</v>
      </c>
      <c r="O654">
        <f t="shared" si="97"/>
        <v>504</v>
      </c>
      <c r="P654" s="239">
        <f t="shared" si="98"/>
        <v>299.7362942401092</v>
      </c>
    </row>
    <row r="655" spans="2:16" x14ac:dyDescent="0.25">
      <c r="B655" s="181">
        <v>0.45208333333333334</v>
      </c>
      <c r="C655" s="61">
        <v>80</v>
      </c>
      <c r="D655" s="349">
        <v>80</v>
      </c>
      <c r="E655" s="349">
        <v>80</v>
      </c>
      <c r="F655" s="63">
        <v>80</v>
      </c>
      <c r="G655" s="356">
        <f t="shared" si="90"/>
        <v>160</v>
      </c>
      <c r="H655" s="350">
        <f t="shared" si="91"/>
        <v>160</v>
      </c>
      <c r="I655" s="235">
        <f t="shared" si="92"/>
        <v>2.6666666666666665</v>
      </c>
      <c r="J655" s="193">
        <f t="shared" si="93"/>
        <v>2.6666666666666665</v>
      </c>
      <c r="K655" s="488">
        <f>'Gasto Energético'!GN655</f>
        <v>0</v>
      </c>
      <c r="L655" s="495">
        <f t="shared" si="94"/>
        <v>320</v>
      </c>
      <c r="M655" s="356">
        <f t="shared" si="95"/>
        <v>320</v>
      </c>
      <c r="N655" s="359">
        <f t="shared" si="96"/>
        <v>5.333333333333333</v>
      </c>
      <c r="O655">
        <f t="shared" si="97"/>
        <v>504</v>
      </c>
      <c r="P655" s="239">
        <f t="shared" si="98"/>
        <v>299.7362942401092</v>
      </c>
    </row>
    <row r="656" spans="2:16" x14ac:dyDescent="0.25">
      <c r="B656" s="181">
        <v>0.45277777777777778</v>
      </c>
      <c r="C656" s="61">
        <v>80</v>
      </c>
      <c r="D656" s="349">
        <v>80</v>
      </c>
      <c r="E656" s="349">
        <v>80</v>
      </c>
      <c r="F656" s="63">
        <v>80</v>
      </c>
      <c r="G656" s="356">
        <f t="shared" si="90"/>
        <v>160</v>
      </c>
      <c r="H656" s="350">
        <f t="shared" si="91"/>
        <v>160</v>
      </c>
      <c r="I656" s="235">
        <f t="shared" si="92"/>
        <v>2.6666666666666665</v>
      </c>
      <c r="J656" s="193">
        <f t="shared" si="93"/>
        <v>2.6666666666666665</v>
      </c>
      <c r="K656" s="488">
        <f>'Gasto Energético'!GN656</f>
        <v>0</v>
      </c>
      <c r="L656" s="495">
        <f t="shared" si="94"/>
        <v>320</v>
      </c>
      <c r="M656" s="356">
        <f t="shared" si="95"/>
        <v>320</v>
      </c>
      <c r="N656" s="359">
        <f t="shared" si="96"/>
        <v>5.333333333333333</v>
      </c>
      <c r="O656">
        <f t="shared" si="97"/>
        <v>504</v>
      </c>
      <c r="P656" s="239">
        <f t="shared" si="98"/>
        <v>299.7362942401092</v>
      </c>
    </row>
    <row r="657" spans="2:16" x14ac:dyDescent="0.25">
      <c r="B657" s="181">
        <v>0.45347222222222222</v>
      </c>
      <c r="C657" s="61">
        <v>80</v>
      </c>
      <c r="D657" s="349">
        <v>80</v>
      </c>
      <c r="E657" s="349">
        <v>80</v>
      </c>
      <c r="F657" s="63">
        <v>80</v>
      </c>
      <c r="G657" s="356">
        <f t="shared" si="90"/>
        <v>160</v>
      </c>
      <c r="H657" s="350">
        <f t="shared" si="91"/>
        <v>160</v>
      </c>
      <c r="I657" s="235">
        <f t="shared" si="92"/>
        <v>2.6666666666666665</v>
      </c>
      <c r="J657" s="193">
        <f t="shared" si="93"/>
        <v>2.6666666666666665</v>
      </c>
      <c r="K657" s="488">
        <f>'Gasto Energético'!GN657</f>
        <v>0</v>
      </c>
      <c r="L657" s="495">
        <f t="shared" si="94"/>
        <v>320</v>
      </c>
      <c r="M657" s="356">
        <f t="shared" si="95"/>
        <v>320</v>
      </c>
      <c r="N657" s="359">
        <f t="shared" si="96"/>
        <v>5.333333333333333</v>
      </c>
      <c r="O657">
        <f t="shared" si="97"/>
        <v>504</v>
      </c>
      <c r="P657" s="239">
        <f t="shared" si="98"/>
        <v>299.7362942401092</v>
      </c>
    </row>
    <row r="658" spans="2:16" x14ac:dyDescent="0.25">
      <c r="B658" s="181">
        <v>0.45416666666666666</v>
      </c>
      <c r="C658" s="61">
        <v>80</v>
      </c>
      <c r="D658" s="349">
        <v>80</v>
      </c>
      <c r="E658" s="349">
        <v>80</v>
      </c>
      <c r="F658" s="63">
        <v>80</v>
      </c>
      <c r="G658" s="356">
        <f t="shared" si="90"/>
        <v>160</v>
      </c>
      <c r="H658" s="350">
        <f t="shared" si="91"/>
        <v>160</v>
      </c>
      <c r="I658" s="235">
        <f t="shared" si="92"/>
        <v>2.6666666666666665</v>
      </c>
      <c r="J658" s="193">
        <f t="shared" si="93"/>
        <v>2.6666666666666665</v>
      </c>
      <c r="K658" s="488">
        <f>'Gasto Energético'!GN658</f>
        <v>0</v>
      </c>
      <c r="L658" s="495">
        <f t="shared" si="94"/>
        <v>320</v>
      </c>
      <c r="M658" s="356">
        <f t="shared" si="95"/>
        <v>320</v>
      </c>
      <c r="N658" s="359">
        <f t="shared" si="96"/>
        <v>5.333333333333333</v>
      </c>
      <c r="O658">
        <f t="shared" si="97"/>
        <v>504</v>
      </c>
      <c r="P658" s="239">
        <f t="shared" si="98"/>
        <v>299.7362942401092</v>
      </c>
    </row>
    <row r="659" spans="2:16" x14ac:dyDescent="0.25">
      <c r="B659" s="181">
        <v>0.4548611111111111</v>
      </c>
      <c r="C659" s="61">
        <v>80</v>
      </c>
      <c r="D659" s="349">
        <v>80</v>
      </c>
      <c r="E659" s="349">
        <v>80</v>
      </c>
      <c r="F659" s="63">
        <v>80</v>
      </c>
      <c r="G659" s="356">
        <f t="shared" si="90"/>
        <v>160</v>
      </c>
      <c r="H659" s="350">
        <f t="shared" si="91"/>
        <v>160</v>
      </c>
      <c r="I659" s="235">
        <f t="shared" si="92"/>
        <v>2.6666666666666665</v>
      </c>
      <c r="J659" s="193">
        <f t="shared" si="93"/>
        <v>2.6666666666666665</v>
      </c>
      <c r="K659" s="488">
        <f>'Gasto Energético'!GN659</f>
        <v>0</v>
      </c>
      <c r="L659" s="495">
        <f t="shared" si="94"/>
        <v>320</v>
      </c>
      <c r="M659" s="356">
        <f t="shared" si="95"/>
        <v>320</v>
      </c>
      <c r="N659" s="359">
        <f t="shared" si="96"/>
        <v>5.333333333333333</v>
      </c>
      <c r="O659">
        <f t="shared" si="97"/>
        <v>504</v>
      </c>
      <c r="P659" s="239">
        <f t="shared" si="98"/>
        <v>299.7362942401092</v>
      </c>
    </row>
    <row r="660" spans="2:16" x14ac:dyDescent="0.25">
      <c r="B660" s="181">
        <v>0.45555555555555555</v>
      </c>
      <c r="C660" s="61">
        <v>80</v>
      </c>
      <c r="D660" s="349">
        <v>80</v>
      </c>
      <c r="E660" s="349">
        <v>80</v>
      </c>
      <c r="F660" s="63">
        <v>80</v>
      </c>
      <c r="G660" s="356">
        <f t="shared" si="90"/>
        <v>160</v>
      </c>
      <c r="H660" s="350">
        <f t="shared" si="91"/>
        <v>160</v>
      </c>
      <c r="I660" s="235">
        <f t="shared" si="92"/>
        <v>2.6666666666666665</v>
      </c>
      <c r="J660" s="193">
        <f t="shared" si="93"/>
        <v>2.6666666666666665</v>
      </c>
      <c r="K660" s="488">
        <f>'Gasto Energético'!GN660</f>
        <v>0</v>
      </c>
      <c r="L660" s="495">
        <f t="shared" si="94"/>
        <v>320</v>
      </c>
      <c r="M660" s="356">
        <f t="shared" si="95"/>
        <v>320</v>
      </c>
      <c r="N660" s="359">
        <f t="shared" si="96"/>
        <v>5.333333333333333</v>
      </c>
      <c r="O660">
        <f t="shared" si="97"/>
        <v>504</v>
      </c>
      <c r="P660" s="239">
        <f t="shared" si="98"/>
        <v>299.7362942401092</v>
      </c>
    </row>
    <row r="661" spans="2:16" x14ac:dyDescent="0.25">
      <c r="B661" s="181">
        <v>0.45624999999999999</v>
      </c>
      <c r="C661" s="61">
        <v>80</v>
      </c>
      <c r="D661" s="349">
        <v>80</v>
      </c>
      <c r="E661" s="349">
        <v>80</v>
      </c>
      <c r="F661" s="63">
        <v>80</v>
      </c>
      <c r="G661" s="356">
        <f t="shared" si="90"/>
        <v>160</v>
      </c>
      <c r="H661" s="350">
        <f t="shared" si="91"/>
        <v>160</v>
      </c>
      <c r="I661" s="235">
        <f t="shared" si="92"/>
        <v>2.6666666666666665</v>
      </c>
      <c r="J661" s="193">
        <f t="shared" si="93"/>
        <v>2.6666666666666665</v>
      </c>
      <c r="K661" s="488">
        <f>'Gasto Energético'!GN661</f>
        <v>0</v>
      </c>
      <c r="L661" s="495">
        <f t="shared" si="94"/>
        <v>320</v>
      </c>
      <c r="M661" s="356">
        <f t="shared" si="95"/>
        <v>320</v>
      </c>
      <c r="N661" s="359">
        <f t="shared" si="96"/>
        <v>5.333333333333333</v>
      </c>
      <c r="O661">
        <f t="shared" si="97"/>
        <v>504</v>
      </c>
      <c r="P661" s="239">
        <f t="shared" si="98"/>
        <v>299.7362942401092</v>
      </c>
    </row>
    <row r="662" spans="2:16" x14ac:dyDescent="0.25">
      <c r="B662" s="181">
        <v>0.45694444444444443</v>
      </c>
      <c r="C662" s="61">
        <v>80</v>
      </c>
      <c r="D662" s="349">
        <v>80</v>
      </c>
      <c r="E662" s="349">
        <v>80</v>
      </c>
      <c r="F662" s="63">
        <v>80</v>
      </c>
      <c r="G662" s="356">
        <f t="shared" si="90"/>
        <v>160</v>
      </c>
      <c r="H662" s="350">
        <f t="shared" si="91"/>
        <v>160</v>
      </c>
      <c r="I662" s="235">
        <f t="shared" si="92"/>
        <v>2.6666666666666665</v>
      </c>
      <c r="J662" s="193">
        <f t="shared" si="93"/>
        <v>2.6666666666666665</v>
      </c>
      <c r="K662" s="488">
        <f>'Gasto Energético'!GN662</f>
        <v>0</v>
      </c>
      <c r="L662" s="495">
        <f t="shared" si="94"/>
        <v>320</v>
      </c>
      <c r="M662" s="356">
        <f t="shared" si="95"/>
        <v>320</v>
      </c>
      <c r="N662" s="359">
        <f t="shared" si="96"/>
        <v>5.333333333333333</v>
      </c>
      <c r="O662">
        <f t="shared" si="97"/>
        <v>504</v>
      </c>
      <c r="P662" s="239">
        <f t="shared" si="98"/>
        <v>299.7362942401092</v>
      </c>
    </row>
    <row r="663" spans="2:16" x14ac:dyDescent="0.25">
      <c r="B663" s="181">
        <v>0.45763888888888887</v>
      </c>
      <c r="C663" s="61">
        <v>80</v>
      </c>
      <c r="D663" s="349">
        <v>80</v>
      </c>
      <c r="E663" s="349">
        <v>80</v>
      </c>
      <c r="F663" s="63">
        <v>80</v>
      </c>
      <c r="G663" s="356">
        <f t="shared" si="90"/>
        <v>160</v>
      </c>
      <c r="H663" s="350">
        <f t="shared" si="91"/>
        <v>160</v>
      </c>
      <c r="I663" s="235">
        <f t="shared" si="92"/>
        <v>2.6666666666666665</v>
      </c>
      <c r="J663" s="193">
        <f t="shared" si="93"/>
        <v>2.6666666666666665</v>
      </c>
      <c r="K663" s="488">
        <f>'Gasto Energético'!GN663</f>
        <v>0</v>
      </c>
      <c r="L663" s="495">
        <f t="shared" si="94"/>
        <v>320</v>
      </c>
      <c r="M663" s="356">
        <f t="shared" si="95"/>
        <v>320</v>
      </c>
      <c r="N663" s="359">
        <f t="shared" si="96"/>
        <v>5.333333333333333</v>
      </c>
      <c r="O663">
        <f t="shared" si="97"/>
        <v>504</v>
      </c>
      <c r="P663" s="239">
        <f t="shared" si="98"/>
        <v>299.7362942401092</v>
      </c>
    </row>
    <row r="664" spans="2:16" x14ac:dyDescent="0.25">
      <c r="B664" s="181">
        <v>0.45833333333333331</v>
      </c>
      <c r="C664" s="61">
        <v>80</v>
      </c>
      <c r="D664" s="349">
        <v>80</v>
      </c>
      <c r="E664" s="349">
        <v>80</v>
      </c>
      <c r="F664" s="63">
        <v>80</v>
      </c>
      <c r="G664" s="356">
        <f t="shared" si="90"/>
        <v>160</v>
      </c>
      <c r="H664" s="350">
        <f t="shared" si="91"/>
        <v>160</v>
      </c>
      <c r="I664" s="235">
        <f t="shared" si="92"/>
        <v>2.6666666666666665</v>
      </c>
      <c r="J664" s="193">
        <f t="shared" si="93"/>
        <v>2.6666666666666665</v>
      </c>
      <c r="K664" s="488">
        <f>'Gasto Energético'!GN664</f>
        <v>0</v>
      </c>
      <c r="L664" s="495">
        <f t="shared" si="94"/>
        <v>320</v>
      </c>
      <c r="M664" s="356">
        <f t="shared" si="95"/>
        <v>320</v>
      </c>
      <c r="N664" s="359">
        <f t="shared" si="96"/>
        <v>5.333333333333333</v>
      </c>
      <c r="O664">
        <f t="shared" si="97"/>
        <v>504</v>
      </c>
      <c r="P664" s="239">
        <f t="shared" si="98"/>
        <v>299.7362942401092</v>
      </c>
    </row>
    <row r="665" spans="2:16" x14ac:dyDescent="0.25">
      <c r="B665" s="181">
        <v>0.45902777777777781</v>
      </c>
      <c r="C665" s="61">
        <v>80</v>
      </c>
      <c r="D665" s="349">
        <v>80</v>
      </c>
      <c r="E665" s="349">
        <v>80</v>
      </c>
      <c r="F665" s="63">
        <v>80</v>
      </c>
      <c r="G665" s="356">
        <f t="shared" si="90"/>
        <v>160</v>
      </c>
      <c r="H665" s="350">
        <f t="shared" si="91"/>
        <v>160</v>
      </c>
      <c r="I665" s="235">
        <f t="shared" si="92"/>
        <v>2.6666666666666665</v>
      </c>
      <c r="J665" s="193">
        <f t="shared" si="93"/>
        <v>2.6666666666666665</v>
      </c>
      <c r="K665" s="488">
        <f>'Gasto Energético'!GN665</f>
        <v>0</v>
      </c>
      <c r="L665" s="495">
        <f t="shared" si="94"/>
        <v>320</v>
      </c>
      <c r="M665" s="356">
        <f t="shared" si="95"/>
        <v>320</v>
      </c>
      <c r="N665" s="359">
        <f t="shared" si="96"/>
        <v>5.333333333333333</v>
      </c>
      <c r="O665">
        <f t="shared" si="97"/>
        <v>504</v>
      </c>
      <c r="P665" s="239">
        <f t="shared" si="98"/>
        <v>299.7362942401092</v>
      </c>
    </row>
    <row r="666" spans="2:16" x14ac:dyDescent="0.25">
      <c r="B666" s="181">
        <v>0.4597222222222222</v>
      </c>
      <c r="C666" s="61">
        <v>80</v>
      </c>
      <c r="D666" s="349">
        <v>80</v>
      </c>
      <c r="E666" s="349">
        <v>80</v>
      </c>
      <c r="F666" s="63">
        <v>80</v>
      </c>
      <c r="G666" s="356">
        <f t="shared" si="90"/>
        <v>160</v>
      </c>
      <c r="H666" s="350">
        <f t="shared" si="91"/>
        <v>160</v>
      </c>
      <c r="I666" s="235">
        <f t="shared" si="92"/>
        <v>2.6666666666666665</v>
      </c>
      <c r="J666" s="193">
        <f t="shared" si="93"/>
        <v>2.6666666666666665</v>
      </c>
      <c r="K666" s="488">
        <f>'Gasto Energético'!GN666</f>
        <v>0</v>
      </c>
      <c r="L666" s="495">
        <f t="shared" si="94"/>
        <v>320</v>
      </c>
      <c r="M666" s="356">
        <f t="shared" si="95"/>
        <v>320</v>
      </c>
      <c r="N666" s="359">
        <f t="shared" si="96"/>
        <v>5.333333333333333</v>
      </c>
      <c r="O666">
        <f t="shared" si="97"/>
        <v>504</v>
      </c>
      <c r="P666" s="239">
        <f t="shared" si="98"/>
        <v>299.7362942401092</v>
      </c>
    </row>
    <row r="667" spans="2:16" x14ac:dyDescent="0.25">
      <c r="B667" s="181">
        <v>0.4604166666666667</v>
      </c>
      <c r="C667" s="61">
        <v>80</v>
      </c>
      <c r="D667" s="349">
        <v>80</v>
      </c>
      <c r="E667" s="349">
        <v>80</v>
      </c>
      <c r="F667" s="63">
        <v>80</v>
      </c>
      <c r="G667" s="356">
        <f t="shared" si="90"/>
        <v>160</v>
      </c>
      <c r="H667" s="350">
        <f t="shared" si="91"/>
        <v>160</v>
      </c>
      <c r="I667" s="235">
        <f t="shared" si="92"/>
        <v>2.6666666666666665</v>
      </c>
      <c r="J667" s="193">
        <f t="shared" si="93"/>
        <v>2.6666666666666665</v>
      </c>
      <c r="K667" s="488">
        <f>'Gasto Energético'!GN667</f>
        <v>0</v>
      </c>
      <c r="L667" s="495">
        <f t="shared" si="94"/>
        <v>320</v>
      </c>
      <c r="M667" s="356">
        <f t="shared" si="95"/>
        <v>320</v>
      </c>
      <c r="N667" s="359">
        <f t="shared" si="96"/>
        <v>5.333333333333333</v>
      </c>
      <c r="O667">
        <f t="shared" si="97"/>
        <v>504</v>
      </c>
      <c r="P667" s="239">
        <f t="shared" si="98"/>
        <v>299.7362942401092</v>
      </c>
    </row>
    <row r="668" spans="2:16" x14ac:dyDescent="0.25">
      <c r="B668" s="181">
        <v>0.46111111111111108</v>
      </c>
      <c r="C668" s="61">
        <v>80</v>
      </c>
      <c r="D668" s="349">
        <v>80</v>
      </c>
      <c r="E668" s="349">
        <v>80</v>
      </c>
      <c r="F668" s="63">
        <v>80</v>
      </c>
      <c r="G668" s="356">
        <f t="shared" si="90"/>
        <v>160</v>
      </c>
      <c r="H668" s="350">
        <f t="shared" si="91"/>
        <v>160</v>
      </c>
      <c r="I668" s="235">
        <f t="shared" si="92"/>
        <v>2.6666666666666665</v>
      </c>
      <c r="J668" s="193">
        <f t="shared" si="93"/>
        <v>2.6666666666666665</v>
      </c>
      <c r="K668" s="488">
        <f>'Gasto Energético'!GN668</f>
        <v>0</v>
      </c>
      <c r="L668" s="495">
        <f t="shared" si="94"/>
        <v>320</v>
      </c>
      <c r="M668" s="356">
        <f t="shared" si="95"/>
        <v>320</v>
      </c>
      <c r="N668" s="359">
        <f t="shared" si="96"/>
        <v>5.333333333333333</v>
      </c>
      <c r="O668">
        <f t="shared" si="97"/>
        <v>504</v>
      </c>
      <c r="P668" s="239">
        <f t="shared" si="98"/>
        <v>299.7362942401092</v>
      </c>
    </row>
    <row r="669" spans="2:16" x14ac:dyDescent="0.25">
      <c r="B669" s="181">
        <v>0.46180555555555558</v>
      </c>
      <c r="C669" s="61">
        <v>80</v>
      </c>
      <c r="D669" s="349">
        <v>80</v>
      </c>
      <c r="E669" s="349">
        <v>80</v>
      </c>
      <c r="F669" s="63">
        <v>80</v>
      </c>
      <c r="G669" s="356">
        <f t="shared" si="90"/>
        <v>160</v>
      </c>
      <c r="H669" s="350">
        <f t="shared" si="91"/>
        <v>160</v>
      </c>
      <c r="I669" s="235">
        <f t="shared" si="92"/>
        <v>2.6666666666666665</v>
      </c>
      <c r="J669" s="193">
        <f t="shared" si="93"/>
        <v>2.6666666666666665</v>
      </c>
      <c r="K669" s="488">
        <f>'Gasto Energético'!GN669</f>
        <v>0</v>
      </c>
      <c r="L669" s="495">
        <f t="shared" si="94"/>
        <v>320</v>
      </c>
      <c r="M669" s="356">
        <f t="shared" si="95"/>
        <v>320</v>
      </c>
      <c r="N669" s="359">
        <f t="shared" si="96"/>
        <v>5.333333333333333</v>
      </c>
      <c r="O669">
        <f t="shared" si="97"/>
        <v>504</v>
      </c>
      <c r="P669" s="239">
        <f t="shared" si="98"/>
        <v>299.7362942401092</v>
      </c>
    </row>
    <row r="670" spans="2:16" x14ac:dyDescent="0.25">
      <c r="B670" s="181">
        <v>0.46249999999999997</v>
      </c>
      <c r="C670" s="61">
        <v>80</v>
      </c>
      <c r="D670" s="349">
        <v>80</v>
      </c>
      <c r="E670" s="349">
        <v>80</v>
      </c>
      <c r="F670" s="63">
        <v>80</v>
      </c>
      <c r="G670" s="356">
        <f t="shared" si="90"/>
        <v>160</v>
      </c>
      <c r="H670" s="350">
        <f t="shared" si="91"/>
        <v>160</v>
      </c>
      <c r="I670" s="235">
        <f t="shared" si="92"/>
        <v>2.6666666666666665</v>
      </c>
      <c r="J670" s="193">
        <f t="shared" si="93"/>
        <v>2.6666666666666665</v>
      </c>
      <c r="K670" s="488">
        <f>'Gasto Energético'!GN670</f>
        <v>0</v>
      </c>
      <c r="L670" s="495">
        <f t="shared" si="94"/>
        <v>320</v>
      </c>
      <c r="M670" s="356">
        <f t="shared" si="95"/>
        <v>320</v>
      </c>
      <c r="N670" s="359">
        <f t="shared" si="96"/>
        <v>5.333333333333333</v>
      </c>
      <c r="O670">
        <f t="shared" si="97"/>
        <v>504</v>
      </c>
      <c r="P670" s="239">
        <f t="shared" si="98"/>
        <v>299.7362942401092</v>
      </c>
    </row>
    <row r="671" spans="2:16" x14ac:dyDescent="0.25">
      <c r="B671" s="181">
        <v>0.46319444444444446</v>
      </c>
      <c r="C671" s="61">
        <v>80</v>
      </c>
      <c r="D671" s="349">
        <v>80</v>
      </c>
      <c r="E671" s="349">
        <v>80</v>
      </c>
      <c r="F671" s="63">
        <v>80</v>
      </c>
      <c r="G671" s="356">
        <f t="shared" si="90"/>
        <v>160</v>
      </c>
      <c r="H671" s="350">
        <f t="shared" si="91"/>
        <v>160</v>
      </c>
      <c r="I671" s="235">
        <f t="shared" si="92"/>
        <v>2.6666666666666665</v>
      </c>
      <c r="J671" s="193">
        <f t="shared" si="93"/>
        <v>2.6666666666666665</v>
      </c>
      <c r="K671" s="488">
        <f>'Gasto Energético'!GN671</f>
        <v>0</v>
      </c>
      <c r="L671" s="495">
        <f t="shared" si="94"/>
        <v>320</v>
      </c>
      <c r="M671" s="356">
        <f t="shared" si="95"/>
        <v>320</v>
      </c>
      <c r="N671" s="359">
        <f t="shared" si="96"/>
        <v>5.333333333333333</v>
      </c>
      <c r="O671">
        <f t="shared" si="97"/>
        <v>504</v>
      </c>
      <c r="P671" s="239">
        <f t="shared" si="98"/>
        <v>299.7362942401092</v>
      </c>
    </row>
    <row r="672" spans="2:16" x14ac:dyDescent="0.25">
      <c r="B672" s="181">
        <v>0.46388888888888885</v>
      </c>
      <c r="C672" s="61">
        <v>80</v>
      </c>
      <c r="D672" s="349">
        <v>80</v>
      </c>
      <c r="E672" s="349">
        <v>80</v>
      </c>
      <c r="F672" s="63">
        <v>80</v>
      </c>
      <c r="G672" s="356">
        <f t="shared" si="90"/>
        <v>160</v>
      </c>
      <c r="H672" s="350">
        <f t="shared" si="91"/>
        <v>160</v>
      </c>
      <c r="I672" s="235">
        <f t="shared" si="92"/>
        <v>2.6666666666666665</v>
      </c>
      <c r="J672" s="193">
        <f t="shared" si="93"/>
        <v>2.6666666666666665</v>
      </c>
      <c r="K672" s="488">
        <f>'Gasto Energético'!GN672</f>
        <v>0</v>
      </c>
      <c r="L672" s="495">
        <f t="shared" si="94"/>
        <v>320</v>
      </c>
      <c r="M672" s="356">
        <f t="shared" si="95"/>
        <v>320</v>
      </c>
      <c r="N672" s="359">
        <f t="shared" si="96"/>
        <v>5.333333333333333</v>
      </c>
      <c r="O672">
        <f t="shared" si="97"/>
        <v>504</v>
      </c>
      <c r="P672" s="239">
        <f t="shared" si="98"/>
        <v>299.7362942401092</v>
      </c>
    </row>
    <row r="673" spans="2:16" x14ac:dyDescent="0.25">
      <c r="B673" s="181">
        <v>0.46458333333333335</v>
      </c>
      <c r="C673" s="61">
        <v>80</v>
      </c>
      <c r="D673" s="349">
        <v>80</v>
      </c>
      <c r="E673" s="349">
        <v>80</v>
      </c>
      <c r="F673" s="63">
        <v>80</v>
      </c>
      <c r="G673" s="356">
        <f t="shared" si="90"/>
        <v>160</v>
      </c>
      <c r="H673" s="350">
        <f t="shared" si="91"/>
        <v>160</v>
      </c>
      <c r="I673" s="235">
        <f t="shared" si="92"/>
        <v>2.6666666666666665</v>
      </c>
      <c r="J673" s="193">
        <f t="shared" si="93"/>
        <v>2.6666666666666665</v>
      </c>
      <c r="K673" s="488">
        <f>'Gasto Energético'!GN673</f>
        <v>0</v>
      </c>
      <c r="L673" s="495">
        <f t="shared" si="94"/>
        <v>320</v>
      </c>
      <c r="M673" s="356">
        <f t="shared" si="95"/>
        <v>320</v>
      </c>
      <c r="N673" s="359">
        <f t="shared" si="96"/>
        <v>5.333333333333333</v>
      </c>
      <c r="O673">
        <f t="shared" si="97"/>
        <v>504</v>
      </c>
      <c r="P673" s="239">
        <f t="shared" si="98"/>
        <v>299.7362942401092</v>
      </c>
    </row>
    <row r="674" spans="2:16" x14ac:dyDescent="0.25">
      <c r="B674" s="181">
        <v>0.46527777777777773</v>
      </c>
      <c r="C674" s="61">
        <v>80</v>
      </c>
      <c r="D674" s="349">
        <v>80</v>
      </c>
      <c r="E674" s="349">
        <v>80</v>
      </c>
      <c r="F674" s="63">
        <v>80</v>
      </c>
      <c r="G674" s="356">
        <f t="shared" si="90"/>
        <v>160</v>
      </c>
      <c r="H674" s="350">
        <f t="shared" si="91"/>
        <v>160</v>
      </c>
      <c r="I674" s="235">
        <f t="shared" si="92"/>
        <v>2.6666666666666665</v>
      </c>
      <c r="J674" s="193">
        <f t="shared" si="93"/>
        <v>2.6666666666666665</v>
      </c>
      <c r="K674" s="488">
        <f>'Gasto Energético'!GN674</f>
        <v>0</v>
      </c>
      <c r="L674" s="495">
        <f t="shared" si="94"/>
        <v>320</v>
      </c>
      <c r="M674" s="356">
        <f t="shared" si="95"/>
        <v>320</v>
      </c>
      <c r="N674" s="359">
        <f t="shared" si="96"/>
        <v>5.333333333333333</v>
      </c>
      <c r="O674">
        <f t="shared" si="97"/>
        <v>504</v>
      </c>
      <c r="P674" s="239">
        <f t="shared" si="98"/>
        <v>299.7362942401092</v>
      </c>
    </row>
    <row r="675" spans="2:16" x14ac:dyDescent="0.25">
      <c r="B675" s="181">
        <v>0.46597222222222223</v>
      </c>
      <c r="C675" s="61">
        <v>80</v>
      </c>
      <c r="D675" s="349">
        <v>80</v>
      </c>
      <c r="E675" s="349">
        <v>80</v>
      </c>
      <c r="F675" s="63">
        <v>80</v>
      </c>
      <c r="G675" s="356">
        <f t="shared" si="90"/>
        <v>160</v>
      </c>
      <c r="H675" s="350">
        <f t="shared" si="91"/>
        <v>160</v>
      </c>
      <c r="I675" s="235">
        <f t="shared" si="92"/>
        <v>2.6666666666666665</v>
      </c>
      <c r="J675" s="193">
        <f t="shared" si="93"/>
        <v>2.6666666666666665</v>
      </c>
      <c r="K675" s="488">
        <f>'Gasto Energético'!GN675</f>
        <v>0</v>
      </c>
      <c r="L675" s="495">
        <f t="shared" si="94"/>
        <v>320</v>
      </c>
      <c r="M675" s="356">
        <f t="shared" si="95"/>
        <v>320</v>
      </c>
      <c r="N675" s="359">
        <f t="shared" si="96"/>
        <v>5.333333333333333</v>
      </c>
      <c r="O675">
        <f t="shared" si="97"/>
        <v>504</v>
      </c>
      <c r="P675" s="239">
        <f t="shared" si="98"/>
        <v>299.7362942401092</v>
      </c>
    </row>
    <row r="676" spans="2:16" x14ac:dyDescent="0.25">
      <c r="B676" s="181">
        <v>0.46666666666666662</v>
      </c>
      <c r="C676" s="61">
        <v>80</v>
      </c>
      <c r="D676" s="349">
        <v>80</v>
      </c>
      <c r="E676" s="349">
        <v>80</v>
      </c>
      <c r="F676" s="63">
        <v>80</v>
      </c>
      <c r="G676" s="356">
        <f t="shared" si="90"/>
        <v>160</v>
      </c>
      <c r="H676" s="350">
        <f t="shared" si="91"/>
        <v>160</v>
      </c>
      <c r="I676" s="235">
        <f t="shared" si="92"/>
        <v>2.6666666666666665</v>
      </c>
      <c r="J676" s="193">
        <f t="shared" si="93"/>
        <v>2.6666666666666665</v>
      </c>
      <c r="K676" s="488">
        <f>'Gasto Energético'!GN676</f>
        <v>0</v>
      </c>
      <c r="L676" s="495">
        <f t="shared" si="94"/>
        <v>320</v>
      </c>
      <c r="M676" s="356">
        <f t="shared" si="95"/>
        <v>320</v>
      </c>
      <c r="N676" s="359">
        <f t="shared" si="96"/>
        <v>5.333333333333333</v>
      </c>
      <c r="O676">
        <f t="shared" si="97"/>
        <v>504</v>
      </c>
      <c r="P676" s="239">
        <f t="shared" si="98"/>
        <v>299.7362942401092</v>
      </c>
    </row>
    <row r="677" spans="2:16" x14ac:dyDescent="0.25">
      <c r="B677" s="181">
        <v>0.46736111111111112</v>
      </c>
      <c r="C677" s="61">
        <v>80</v>
      </c>
      <c r="D677" s="349">
        <v>80</v>
      </c>
      <c r="E677" s="349">
        <v>80</v>
      </c>
      <c r="F677" s="63">
        <v>80</v>
      </c>
      <c r="G677" s="356">
        <f t="shared" si="90"/>
        <v>160</v>
      </c>
      <c r="H677" s="350">
        <f t="shared" si="91"/>
        <v>160</v>
      </c>
      <c r="I677" s="235">
        <f t="shared" si="92"/>
        <v>2.6666666666666665</v>
      </c>
      <c r="J677" s="193">
        <f t="shared" si="93"/>
        <v>2.6666666666666665</v>
      </c>
      <c r="K677" s="488">
        <f>'Gasto Energético'!GN677</f>
        <v>0</v>
      </c>
      <c r="L677" s="495">
        <f t="shared" si="94"/>
        <v>320</v>
      </c>
      <c r="M677" s="356">
        <f t="shared" si="95"/>
        <v>320</v>
      </c>
      <c r="N677" s="359">
        <f t="shared" si="96"/>
        <v>5.333333333333333</v>
      </c>
      <c r="O677">
        <f t="shared" si="97"/>
        <v>504</v>
      </c>
      <c r="P677" s="239">
        <f t="shared" si="98"/>
        <v>299.7362942401092</v>
      </c>
    </row>
    <row r="678" spans="2:16" x14ac:dyDescent="0.25">
      <c r="B678" s="181">
        <v>0.4680555555555555</v>
      </c>
      <c r="C678" s="61">
        <v>80</v>
      </c>
      <c r="D678" s="349">
        <v>80</v>
      </c>
      <c r="E678" s="349">
        <v>80</v>
      </c>
      <c r="F678" s="63">
        <v>80</v>
      </c>
      <c r="G678" s="356">
        <f t="shared" si="90"/>
        <v>160</v>
      </c>
      <c r="H678" s="350">
        <f t="shared" si="91"/>
        <v>160</v>
      </c>
      <c r="I678" s="235">
        <f t="shared" si="92"/>
        <v>2.6666666666666665</v>
      </c>
      <c r="J678" s="193">
        <f t="shared" si="93"/>
        <v>2.6666666666666665</v>
      </c>
      <c r="K678" s="488">
        <f>'Gasto Energético'!GN678</f>
        <v>0</v>
      </c>
      <c r="L678" s="495">
        <f t="shared" si="94"/>
        <v>320</v>
      </c>
      <c r="M678" s="356">
        <f t="shared" si="95"/>
        <v>320</v>
      </c>
      <c r="N678" s="359">
        <f t="shared" si="96"/>
        <v>5.333333333333333</v>
      </c>
      <c r="O678">
        <f t="shared" si="97"/>
        <v>504</v>
      </c>
      <c r="P678" s="239">
        <f t="shared" si="98"/>
        <v>299.7362942401092</v>
      </c>
    </row>
    <row r="679" spans="2:16" x14ac:dyDescent="0.25">
      <c r="B679" s="181">
        <v>0.46875</v>
      </c>
      <c r="C679" s="61">
        <v>80</v>
      </c>
      <c r="D679" s="349">
        <v>80</v>
      </c>
      <c r="E679" s="349">
        <v>80</v>
      </c>
      <c r="F679" s="63">
        <v>80</v>
      </c>
      <c r="G679" s="356">
        <f t="shared" si="90"/>
        <v>160</v>
      </c>
      <c r="H679" s="350">
        <f t="shared" si="91"/>
        <v>160</v>
      </c>
      <c r="I679" s="235">
        <f t="shared" si="92"/>
        <v>2.6666666666666665</v>
      </c>
      <c r="J679" s="193">
        <f t="shared" si="93"/>
        <v>2.6666666666666665</v>
      </c>
      <c r="K679" s="488">
        <f>'Gasto Energético'!GN679</f>
        <v>0</v>
      </c>
      <c r="L679" s="495">
        <f t="shared" si="94"/>
        <v>320</v>
      </c>
      <c r="M679" s="356">
        <f t="shared" si="95"/>
        <v>320</v>
      </c>
      <c r="N679" s="359">
        <f t="shared" si="96"/>
        <v>5.333333333333333</v>
      </c>
      <c r="O679">
        <f t="shared" si="97"/>
        <v>504</v>
      </c>
      <c r="P679" s="239">
        <f t="shared" si="98"/>
        <v>299.7362942401092</v>
      </c>
    </row>
    <row r="680" spans="2:16" x14ac:dyDescent="0.25">
      <c r="B680" s="181">
        <v>0.4694444444444445</v>
      </c>
      <c r="C680" s="61">
        <v>80</v>
      </c>
      <c r="D680" s="349">
        <v>80</v>
      </c>
      <c r="E680" s="349">
        <v>80</v>
      </c>
      <c r="F680" s="63">
        <v>80</v>
      </c>
      <c r="G680" s="356">
        <f t="shared" si="90"/>
        <v>160</v>
      </c>
      <c r="H680" s="350">
        <f t="shared" si="91"/>
        <v>160</v>
      </c>
      <c r="I680" s="235">
        <f t="shared" si="92"/>
        <v>2.6666666666666665</v>
      </c>
      <c r="J680" s="193">
        <f t="shared" si="93"/>
        <v>2.6666666666666665</v>
      </c>
      <c r="K680" s="488">
        <f>'Gasto Energético'!GN680</f>
        <v>0</v>
      </c>
      <c r="L680" s="495">
        <f t="shared" si="94"/>
        <v>320</v>
      </c>
      <c r="M680" s="356">
        <f t="shared" si="95"/>
        <v>320</v>
      </c>
      <c r="N680" s="359">
        <f t="shared" si="96"/>
        <v>5.333333333333333</v>
      </c>
      <c r="O680">
        <f t="shared" si="97"/>
        <v>504</v>
      </c>
      <c r="P680" s="239">
        <f t="shared" si="98"/>
        <v>299.7362942401092</v>
      </c>
    </row>
    <row r="681" spans="2:16" x14ac:dyDescent="0.25">
      <c r="B681" s="181">
        <v>0.47013888888888888</v>
      </c>
      <c r="C681" s="61">
        <v>80</v>
      </c>
      <c r="D681" s="349">
        <v>80</v>
      </c>
      <c r="E681" s="349">
        <v>80</v>
      </c>
      <c r="F681" s="63">
        <v>80</v>
      </c>
      <c r="G681" s="356">
        <f t="shared" si="90"/>
        <v>160</v>
      </c>
      <c r="H681" s="350">
        <f t="shared" si="91"/>
        <v>160</v>
      </c>
      <c r="I681" s="235">
        <f t="shared" si="92"/>
        <v>2.6666666666666665</v>
      </c>
      <c r="J681" s="193">
        <f t="shared" si="93"/>
        <v>2.6666666666666665</v>
      </c>
      <c r="K681" s="488">
        <f>'Gasto Energético'!GN681</f>
        <v>0</v>
      </c>
      <c r="L681" s="495">
        <f t="shared" si="94"/>
        <v>320</v>
      </c>
      <c r="M681" s="356">
        <f t="shared" si="95"/>
        <v>320</v>
      </c>
      <c r="N681" s="359">
        <f t="shared" si="96"/>
        <v>5.333333333333333</v>
      </c>
      <c r="O681">
        <f t="shared" si="97"/>
        <v>504</v>
      </c>
      <c r="P681" s="239">
        <f t="shared" si="98"/>
        <v>299.7362942401092</v>
      </c>
    </row>
    <row r="682" spans="2:16" x14ac:dyDescent="0.25">
      <c r="B682" s="181">
        <v>0.47083333333333338</v>
      </c>
      <c r="C682" s="61">
        <v>80</v>
      </c>
      <c r="D682" s="349">
        <v>80</v>
      </c>
      <c r="E682" s="349">
        <v>80</v>
      </c>
      <c r="F682" s="63">
        <v>80</v>
      </c>
      <c r="G682" s="356">
        <f t="shared" si="90"/>
        <v>160</v>
      </c>
      <c r="H682" s="350">
        <f t="shared" si="91"/>
        <v>160</v>
      </c>
      <c r="I682" s="235">
        <f t="shared" si="92"/>
        <v>2.6666666666666665</v>
      </c>
      <c r="J682" s="193">
        <f t="shared" si="93"/>
        <v>2.6666666666666665</v>
      </c>
      <c r="K682" s="488">
        <f>'Gasto Energético'!GN682</f>
        <v>0</v>
      </c>
      <c r="L682" s="495">
        <f t="shared" si="94"/>
        <v>320</v>
      </c>
      <c r="M682" s="356">
        <f t="shared" si="95"/>
        <v>320</v>
      </c>
      <c r="N682" s="359">
        <f t="shared" si="96"/>
        <v>5.333333333333333</v>
      </c>
      <c r="O682">
        <f t="shared" si="97"/>
        <v>504</v>
      </c>
      <c r="P682" s="239">
        <f t="shared" si="98"/>
        <v>299.7362942401092</v>
      </c>
    </row>
    <row r="683" spans="2:16" x14ac:dyDescent="0.25">
      <c r="B683" s="181">
        <v>0.47152777777777777</v>
      </c>
      <c r="C683" s="61">
        <v>80</v>
      </c>
      <c r="D683" s="349">
        <v>80</v>
      </c>
      <c r="E683" s="349">
        <v>80</v>
      </c>
      <c r="F683" s="63">
        <v>80</v>
      </c>
      <c r="G683" s="356">
        <f t="shared" si="90"/>
        <v>160</v>
      </c>
      <c r="H683" s="350">
        <f t="shared" si="91"/>
        <v>160</v>
      </c>
      <c r="I683" s="235">
        <f t="shared" si="92"/>
        <v>2.6666666666666665</v>
      </c>
      <c r="J683" s="193">
        <f t="shared" si="93"/>
        <v>2.6666666666666665</v>
      </c>
      <c r="K683" s="488">
        <f>'Gasto Energético'!GN683</f>
        <v>0</v>
      </c>
      <c r="L683" s="495">
        <f t="shared" si="94"/>
        <v>320</v>
      </c>
      <c r="M683" s="356">
        <f t="shared" si="95"/>
        <v>320</v>
      </c>
      <c r="N683" s="359">
        <f t="shared" si="96"/>
        <v>5.333333333333333</v>
      </c>
      <c r="O683">
        <f t="shared" si="97"/>
        <v>504</v>
      </c>
      <c r="P683" s="239">
        <f t="shared" si="98"/>
        <v>299.7362942401092</v>
      </c>
    </row>
    <row r="684" spans="2:16" x14ac:dyDescent="0.25">
      <c r="B684" s="181">
        <v>0.47222222222222227</v>
      </c>
      <c r="C684" s="61">
        <v>80</v>
      </c>
      <c r="D684" s="349">
        <v>80</v>
      </c>
      <c r="E684" s="349">
        <v>80</v>
      </c>
      <c r="F684" s="63">
        <v>80</v>
      </c>
      <c r="G684" s="356">
        <f t="shared" si="90"/>
        <v>160</v>
      </c>
      <c r="H684" s="350">
        <f t="shared" si="91"/>
        <v>160</v>
      </c>
      <c r="I684" s="235">
        <f t="shared" si="92"/>
        <v>2.6666666666666665</v>
      </c>
      <c r="J684" s="193">
        <f t="shared" si="93"/>
        <v>2.6666666666666665</v>
      </c>
      <c r="K684" s="488">
        <f>'Gasto Energético'!GN684</f>
        <v>0</v>
      </c>
      <c r="L684" s="495">
        <f t="shared" si="94"/>
        <v>320</v>
      </c>
      <c r="M684" s="356">
        <f t="shared" si="95"/>
        <v>320</v>
      </c>
      <c r="N684" s="359">
        <f t="shared" si="96"/>
        <v>5.333333333333333</v>
      </c>
      <c r="O684">
        <f t="shared" si="97"/>
        <v>504</v>
      </c>
      <c r="P684" s="239">
        <f t="shared" si="98"/>
        <v>299.7362942401092</v>
      </c>
    </row>
    <row r="685" spans="2:16" x14ac:dyDescent="0.25">
      <c r="B685" s="181">
        <v>0.47291666666666665</v>
      </c>
      <c r="C685" s="61">
        <v>80</v>
      </c>
      <c r="D685" s="349">
        <v>80</v>
      </c>
      <c r="E685" s="349">
        <v>80</v>
      </c>
      <c r="F685" s="63">
        <v>80</v>
      </c>
      <c r="G685" s="356">
        <f t="shared" si="90"/>
        <v>160</v>
      </c>
      <c r="H685" s="350">
        <f t="shared" si="91"/>
        <v>160</v>
      </c>
      <c r="I685" s="235">
        <f t="shared" si="92"/>
        <v>2.6666666666666665</v>
      </c>
      <c r="J685" s="193">
        <f t="shared" si="93"/>
        <v>2.6666666666666665</v>
      </c>
      <c r="K685" s="488">
        <f>'Gasto Energético'!GN685</f>
        <v>0</v>
      </c>
      <c r="L685" s="495">
        <f t="shared" si="94"/>
        <v>320</v>
      </c>
      <c r="M685" s="356">
        <f t="shared" si="95"/>
        <v>320</v>
      </c>
      <c r="N685" s="359">
        <f t="shared" si="96"/>
        <v>5.333333333333333</v>
      </c>
      <c r="O685">
        <f t="shared" si="97"/>
        <v>504</v>
      </c>
      <c r="P685" s="239">
        <f t="shared" si="98"/>
        <v>299.7362942401092</v>
      </c>
    </row>
    <row r="686" spans="2:16" x14ac:dyDescent="0.25">
      <c r="B686" s="181">
        <v>0.47361111111111115</v>
      </c>
      <c r="C686" s="61">
        <v>80</v>
      </c>
      <c r="D686" s="349">
        <v>80</v>
      </c>
      <c r="E686" s="349">
        <v>80</v>
      </c>
      <c r="F686" s="63">
        <v>80</v>
      </c>
      <c r="G686" s="356">
        <f t="shared" si="90"/>
        <v>160</v>
      </c>
      <c r="H686" s="350">
        <f t="shared" si="91"/>
        <v>160</v>
      </c>
      <c r="I686" s="235">
        <f t="shared" si="92"/>
        <v>2.6666666666666665</v>
      </c>
      <c r="J686" s="193">
        <f t="shared" si="93"/>
        <v>2.6666666666666665</v>
      </c>
      <c r="K686" s="488">
        <f>'Gasto Energético'!GN686</f>
        <v>0</v>
      </c>
      <c r="L686" s="495">
        <f t="shared" si="94"/>
        <v>320</v>
      </c>
      <c r="M686" s="356">
        <f t="shared" si="95"/>
        <v>320</v>
      </c>
      <c r="N686" s="359">
        <f t="shared" si="96"/>
        <v>5.333333333333333</v>
      </c>
      <c r="O686">
        <f t="shared" si="97"/>
        <v>504</v>
      </c>
      <c r="P686" s="239">
        <f t="shared" si="98"/>
        <v>299.7362942401092</v>
      </c>
    </row>
    <row r="687" spans="2:16" x14ac:dyDescent="0.25">
      <c r="B687" s="181">
        <v>0.47430555555555554</v>
      </c>
      <c r="C687" s="61">
        <v>80</v>
      </c>
      <c r="D687" s="349">
        <v>80</v>
      </c>
      <c r="E687" s="349">
        <v>80</v>
      </c>
      <c r="F687" s="63">
        <v>80</v>
      </c>
      <c r="G687" s="356">
        <f t="shared" si="90"/>
        <v>160</v>
      </c>
      <c r="H687" s="350">
        <f t="shared" si="91"/>
        <v>160</v>
      </c>
      <c r="I687" s="235">
        <f t="shared" si="92"/>
        <v>2.6666666666666665</v>
      </c>
      <c r="J687" s="193">
        <f t="shared" si="93"/>
        <v>2.6666666666666665</v>
      </c>
      <c r="K687" s="488">
        <f>'Gasto Energético'!GN687</f>
        <v>0</v>
      </c>
      <c r="L687" s="495">
        <f t="shared" si="94"/>
        <v>320</v>
      </c>
      <c r="M687" s="356">
        <f t="shared" si="95"/>
        <v>320</v>
      </c>
      <c r="N687" s="359">
        <f t="shared" si="96"/>
        <v>5.333333333333333</v>
      </c>
      <c r="O687">
        <f t="shared" si="97"/>
        <v>504</v>
      </c>
      <c r="P687" s="239">
        <f t="shared" si="98"/>
        <v>299.7362942401092</v>
      </c>
    </row>
    <row r="688" spans="2:16" x14ac:dyDescent="0.25">
      <c r="B688" s="181">
        <v>0.47500000000000003</v>
      </c>
      <c r="C688" s="61">
        <v>80</v>
      </c>
      <c r="D688" s="349">
        <v>80</v>
      </c>
      <c r="E688" s="349">
        <v>80</v>
      </c>
      <c r="F688" s="63">
        <v>80</v>
      </c>
      <c r="G688" s="356">
        <f t="shared" si="90"/>
        <v>160</v>
      </c>
      <c r="H688" s="350">
        <f t="shared" si="91"/>
        <v>160</v>
      </c>
      <c r="I688" s="235">
        <f t="shared" si="92"/>
        <v>2.6666666666666665</v>
      </c>
      <c r="J688" s="193">
        <f t="shared" si="93"/>
        <v>2.6666666666666665</v>
      </c>
      <c r="K688" s="488">
        <f>'Gasto Energético'!GN688</f>
        <v>0</v>
      </c>
      <c r="L688" s="495">
        <f t="shared" si="94"/>
        <v>320</v>
      </c>
      <c r="M688" s="356">
        <f t="shared" si="95"/>
        <v>320</v>
      </c>
      <c r="N688" s="359">
        <f t="shared" si="96"/>
        <v>5.333333333333333</v>
      </c>
      <c r="O688">
        <f t="shared" si="97"/>
        <v>504</v>
      </c>
      <c r="P688" s="239">
        <f t="shared" si="98"/>
        <v>299.7362942401092</v>
      </c>
    </row>
    <row r="689" spans="2:16" x14ac:dyDescent="0.25">
      <c r="B689" s="181">
        <v>0.47569444444444442</v>
      </c>
      <c r="C689" s="61">
        <v>80</v>
      </c>
      <c r="D689" s="349">
        <v>80</v>
      </c>
      <c r="E689" s="349">
        <v>80</v>
      </c>
      <c r="F689" s="63">
        <v>80</v>
      </c>
      <c r="G689" s="356">
        <f t="shared" si="90"/>
        <v>160</v>
      </c>
      <c r="H689" s="350">
        <f t="shared" si="91"/>
        <v>160</v>
      </c>
      <c r="I689" s="235">
        <f t="shared" si="92"/>
        <v>2.6666666666666665</v>
      </c>
      <c r="J689" s="193">
        <f t="shared" si="93"/>
        <v>2.6666666666666665</v>
      </c>
      <c r="K689" s="488">
        <f>'Gasto Energético'!GN689</f>
        <v>0</v>
      </c>
      <c r="L689" s="495">
        <f t="shared" si="94"/>
        <v>320</v>
      </c>
      <c r="M689" s="356">
        <f t="shared" si="95"/>
        <v>320</v>
      </c>
      <c r="N689" s="359">
        <f t="shared" si="96"/>
        <v>5.333333333333333</v>
      </c>
      <c r="O689">
        <f t="shared" si="97"/>
        <v>504</v>
      </c>
      <c r="P689" s="239">
        <f t="shared" si="98"/>
        <v>299.7362942401092</v>
      </c>
    </row>
    <row r="690" spans="2:16" x14ac:dyDescent="0.25">
      <c r="B690" s="181">
        <v>0.47638888888888892</v>
      </c>
      <c r="C690" s="61">
        <v>80</v>
      </c>
      <c r="D690" s="349">
        <v>80</v>
      </c>
      <c r="E690" s="349">
        <v>80</v>
      </c>
      <c r="F690" s="63">
        <v>80</v>
      </c>
      <c r="G690" s="356">
        <f t="shared" si="90"/>
        <v>160</v>
      </c>
      <c r="H690" s="350">
        <f t="shared" si="91"/>
        <v>160</v>
      </c>
      <c r="I690" s="235">
        <f t="shared" si="92"/>
        <v>2.6666666666666665</v>
      </c>
      <c r="J690" s="193">
        <f t="shared" si="93"/>
        <v>2.6666666666666665</v>
      </c>
      <c r="K690" s="488">
        <f>'Gasto Energético'!GN690</f>
        <v>0</v>
      </c>
      <c r="L690" s="495">
        <f t="shared" si="94"/>
        <v>320</v>
      </c>
      <c r="M690" s="356">
        <f t="shared" si="95"/>
        <v>320</v>
      </c>
      <c r="N690" s="359">
        <f t="shared" si="96"/>
        <v>5.333333333333333</v>
      </c>
      <c r="O690">
        <f t="shared" si="97"/>
        <v>504</v>
      </c>
      <c r="P690" s="239">
        <f t="shared" si="98"/>
        <v>299.7362942401092</v>
      </c>
    </row>
    <row r="691" spans="2:16" x14ac:dyDescent="0.25">
      <c r="B691" s="181">
        <v>0.4770833333333333</v>
      </c>
      <c r="C691" s="61">
        <v>80</v>
      </c>
      <c r="D691" s="349">
        <v>80</v>
      </c>
      <c r="E691" s="349">
        <v>80</v>
      </c>
      <c r="F691" s="63">
        <v>80</v>
      </c>
      <c r="G691" s="356">
        <f t="shared" si="90"/>
        <v>160</v>
      </c>
      <c r="H691" s="350">
        <f t="shared" si="91"/>
        <v>160</v>
      </c>
      <c r="I691" s="235">
        <f t="shared" si="92"/>
        <v>2.6666666666666665</v>
      </c>
      <c r="J691" s="193">
        <f t="shared" si="93"/>
        <v>2.6666666666666665</v>
      </c>
      <c r="K691" s="488">
        <f>'Gasto Energético'!GN691</f>
        <v>0</v>
      </c>
      <c r="L691" s="495">
        <f t="shared" si="94"/>
        <v>320</v>
      </c>
      <c r="M691" s="356">
        <f t="shared" si="95"/>
        <v>320</v>
      </c>
      <c r="N691" s="359">
        <f t="shared" si="96"/>
        <v>5.333333333333333</v>
      </c>
      <c r="O691">
        <f t="shared" si="97"/>
        <v>504</v>
      </c>
      <c r="P691" s="239">
        <f t="shared" si="98"/>
        <v>299.7362942401092</v>
      </c>
    </row>
    <row r="692" spans="2:16" x14ac:dyDescent="0.25">
      <c r="B692" s="181">
        <v>0.4777777777777778</v>
      </c>
      <c r="C692" s="61">
        <v>80</v>
      </c>
      <c r="D692" s="349">
        <v>80</v>
      </c>
      <c r="E692" s="349">
        <v>80</v>
      </c>
      <c r="F692" s="63">
        <v>80</v>
      </c>
      <c r="G692" s="356">
        <f t="shared" si="90"/>
        <v>160</v>
      </c>
      <c r="H692" s="350">
        <f t="shared" si="91"/>
        <v>160</v>
      </c>
      <c r="I692" s="235">
        <f t="shared" si="92"/>
        <v>2.6666666666666665</v>
      </c>
      <c r="J692" s="193">
        <f t="shared" si="93"/>
        <v>2.6666666666666665</v>
      </c>
      <c r="K692" s="488">
        <f>'Gasto Energético'!GN692</f>
        <v>0</v>
      </c>
      <c r="L692" s="495">
        <f t="shared" si="94"/>
        <v>320</v>
      </c>
      <c r="M692" s="356">
        <f t="shared" si="95"/>
        <v>320</v>
      </c>
      <c r="N692" s="359">
        <f t="shared" si="96"/>
        <v>5.333333333333333</v>
      </c>
      <c r="O692">
        <f t="shared" si="97"/>
        <v>504</v>
      </c>
      <c r="P692" s="239">
        <f t="shared" si="98"/>
        <v>299.7362942401092</v>
      </c>
    </row>
    <row r="693" spans="2:16" x14ac:dyDescent="0.25">
      <c r="B693" s="181">
        <v>0.47847222222222219</v>
      </c>
      <c r="C693" s="61">
        <v>80</v>
      </c>
      <c r="D693" s="349">
        <v>80</v>
      </c>
      <c r="E693" s="349">
        <v>80</v>
      </c>
      <c r="F693" s="63">
        <v>80</v>
      </c>
      <c r="G693" s="356">
        <f t="shared" si="90"/>
        <v>160</v>
      </c>
      <c r="H693" s="350">
        <f t="shared" si="91"/>
        <v>160</v>
      </c>
      <c r="I693" s="235">
        <f t="shared" si="92"/>
        <v>2.6666666666666665</v>
      </c>
      <c r="J693" s="193">
        <f t="shared" si="93"/>
        <v>2.6666666666666665</v>
      </c>
      <c r="K693" s="488">
        <f>'Gasto Energético'!GN693</f>
        <v>0</v>
      </c>
      <c r="L693" s="495">
        <f t="shared" si="94"/>
        <v>320</v>
      </c>
      <c r="M693" s="356">
        <f t="shared" si="95"/>
        <v>320</v>
      </c>
      <c r="N693" s="359">
        <f t="shared" si="96"/>
        <v>5.333333333333333</v>
      </c>
      <c r="O693">
        <f t="shared" si="97"/>
        <v>504</v>
      </c>
      <c r="P693" s="239">
        <f t="shared" si="98"/>
        <v>299.7362942401092</v>
      </c>
    </row>
    <row r="694" spans="2:16" x14ac:dyDescent="0.25">
      <c r="B694" s="181">
        <v>0.47916666666666669</v>
      </c>
      <c r="C694" s="61">
        <v>80</v>
      </c>
      <c r="D694" s="349">
        <v>80</v>
      </c>
      <c r="E694" s="349">
        <v>80</v>
      </c>
      <c r="F694" s="63">
        <v>80</v>
      </c>
      <c r="G694" s="356">
        <f t="shared" si="90"/>
        <v>160</v>
      </c>
      <c r="H694" s="350">
        <f t="shared" si="91"/>
        <v>160</v>
      </c>
      <c r="I694" s="235">
        <f t="shared" si="92"/>
        <v>2.6666666666666665</v>
      </c>
      <c r="J694" s="193">
        <f t="shared" si="93"/>
        <v>2.6666666666666665</v>
      </c>
      <c r="K694" s="488">
        <f>'Gasto Energético'!GN694</f>
        <v>0</v>
      </c>
      <c r="L694" s="495">
        <f t="shared" si="94"/>
        <v>320</v>
      </c>
      <c r="M694" s="356">
        <f t="shared" si="95"/>
        <v>320</v>
      </c>
      <c r="N694" s="359">
        <f t="shared" si="96"/>
        <v>5.333333333333333</v>
      </c>
      <c r="O694">
        <f t="shared" si="97"/>
        <v>504</v>
      </c>
      <c r="P694" s="239">
        <f t="shared" si="98"/>
        <v>299.7362942401092</v>
      </c>
    </row>
    <row r="695" spans="2:16" x14ac:dyDescent="0.25">
      <c r="B695" s="181">
        <v>0.47986111111111113</v>
      </c>
      <c r="C695" s="61">
        <v>80</v>
      </c>
      <c r="D695" s="349">
        <v>80</v>
      </c>
      <c r="E695" s="349">
        <v>80</v>
      </c>
      <c r="F695" s="63">
        <v>80</v>
      </c>
      <c r="G695" s="356">
        <f t="shared" si="90"/>
        <v>160</v>
      </c>
      <c r="H695" s="350">
        <f t="shared" si="91"/>
        <v>160</v>
      </c>
      <c r="I695" s="235">
        <f t="shared" si="92"/>
        <v>2.6666666666666665</v>
      </c>
      <c r="J695" s="193">
        <f t="shared" si="93"/>
        <v>2.6666666666666665</v>
      </c>
      <c r="K695" s="488">
        <f>'Gasto Energético'!GN695</f>
        <v>0</v>
      </c>
      <c r="L695" s="495">
        <f t="shared" si="94"/>
        <v>320</v>
      </c>
      <c r="M695" s="356">
        <f t="shared" si="95"/>
        <v>320</v>
      </c>
      <c r="N695" s="359">
        <f t="shared" si="96"/>
        <v>5.333333333333333</v>
      </c>
      <c r="O695">
        <f t="shared" si="97"/>
        <v>504</v>
      </c>
      <c r="P695" s="239">
        <f t="shared" si="98"/>
        <v>299.7362942401092</v>
      </c>
    </row>
    <row r="696" spans="2:16" x14ac:dyDescent="0.25">
      <c r="B696" s="181">
        <v>0.48055555555555557</v>
      </c>
      <c r="C696" s="61">
        <v>80</v>
      </c>
      <c r="D696" s="349">
        <v>80</v>
      </c>
      <c r="E696" s="349">
        <v>80</v>
      </c>
      <c r="F696" s="63">
        <v>80</v>
      </c>
      <c r="G696" s="356">
        <f t="shared" si="90"/>
        <v>160</v>
      </c>
      <c r="H696" s="350">
        <f t="shared" si="91"/>
        <v>160</v>
      </c>
      <c r="I696" s="235">
        <f t="shared" si="92"/>
        <v>2.6666666666666665</v>
      </c>
      <c r="J696" s="193">
        <f t="shared" si="93"/>
        <v>2.6666666666666665</v>
      </c>
      <c r="K696" s="488">
        <f>'Gasto Energético'!GN696</f>
        <v>0</v>
      </c>
      <c r="L696" s="495">
        <f t="shared" si="94"/>
        <v>320</v>
      </c>
      <c r="M696" s="356">
        <f t="shared" si="95"/>
        <v>320</v>
      </c>
      <c r="N696" s="359">
        <f t="shared" si="96"/>
        <v>5.333333333333333</v>
      </c>
      <c r="O696">
        <f t="shared" si="97"/>
        <v>504</v>
      </c>
      <c r="P696" s="239">
        <f t="shared" si="98"/>
        <v>299.7362942401092</v>
      </c>
    </row>
    <row r="697" spans="2:16" x14ac:dyDescent="0.25">
      <c r="B697" s="181">
        <v>0.48125000000000001</v>
      </c>
      <c r="C697" s="61">
        <v>80</v>
      </c>
      <c r="D697" s="349">
        <v>80</v>
      </c>
      <c r="E697" s="349">
        <v>80</v>
      </c>
      <c r="F697" s="63">
        <v>80</v>
      </c>
      <c r="G697" s="356">
        <f t="shared" si="90"/>
        <v>160</v>
      </c>
      <c r="H697" s="350">
        <f t="shared" si="91"/>
        <v>160</v>
      </c>
      <c r="I697" s="235">
        <f t="shared" si="92"/>
        <v>2.6666666666666665</v>
      </c>
      <c r="J697" s="193">
        <f t="shared" si="93"/>
        <v>2.6666666666666665</v>
      </c>
      <c r="K697" s="488">
        <f>'Gasto Energético'!GN697</f>
        <v>0</v>
      </c>
      <c r="L697" s="495">
        <f t="shared" si="94"/>
        <v>320</v>
      </c>
      <c r="M697" s="356">
        <f t="shared" si="95"/>
        <v>320</v>
      </c>
      <c r="N697" s="359">
        <f t="shared" si="96"/>
        <v>5.333333333333333</v>
      </c>
      <c r="O697">
        <f t="shared" si="97"/>
        <v>504</v>
      </c>
      <c r="P697" s="239">
        <f t="shared" si="98"/>
        <v>299.7362942401092</v>
      </c>
    </row>
    <row r="698" spans="2:16" x14ac:dyDescent="0.25">
      <c r="B698" s="181">
        <v>0.48194444444444445</v>
      </c>
      <c r="C698" s="61">
        <v>80</v>
      </c>
      <c r="D698" s="349">
        <v>80</v>
      </c>
      <c r="E698" s="349">
        <v>80</v>
      </c>
      <c r="F698" s="63">
        <v>80</v>
      </c>
      <c r="G698" s="356">
        <f t="shared" si="90"/>
        <v>160</v>
      </c>
      <c r="H698" s="350">
        <f t="shared" si="91"/>
        <v>160</v>
      </c>
      <c r="I698" s="235">
        <f t="shared" si="92"/>
        <v>2.6666666666666665</v>
      </c>
      <c r="J698" s="193">
        <f t="shared" si="93"/>
        <v>2.6666666666666665</v>
      </c>
      <c r="K698" s="488">
        <f>'Gasto Energético'!GN698</f>
        <v>0</v>
      </c>
      <c r="L698" s="495">
        <f t="shared" si="94"/>
        <v>320</v>
      </c>
      <c r="M698" s="356">
        <f t="shared" si="95"/>
        <v>320</v>
      </c>
      <c r="N698" s="359">
        <f t="shared" si="96"/>
        <v>5.333333333333333</v>
      </c>
      <c r="O698">
        <f t="shared" si="97"/>
        <v>504</v>
      </c>
      <c r="P698" s="239">
        <f t="shared" si="98"/>
        <v>299.7362942401092</v>
      </c>
    </row>
    <row r="699" spans="2:16" x14ac:dyDescent="0.25">
      <c r="B699" s="181">
        <v>0.4826388888888889</v>
      </c>
      <c r="C699" s="61">
        <v>80</v>
      </c>
      <c r="D699" s="349">
        <v>80</v>
      </c>
      <c r="E699" s="349">
        <v>80</v>
      </c>
      <c r="F699" s="63">
        <v>80</v>
      </c>
      <c r="G699" s="356">
        <f t="shared" si="90"/>
        <v>160</v>
      </c>
      <c r="H699" s="350">
        <f t="shared" si="91"/>
        <v>160</v>
      </c>
      <c r="I699" s="235">
        <f t="shared" si="92"/>
        <v>2.6666666666666665</v>
      </c>
      <c r="J699" s="193">
        <f t="shared" si="93"/>
        <v>2.6666666666666665</v>
      </c>
      <c r="K699" s="488">
        <f>'Gasto Energético'!GN699</f>
        <v>0</v>
      </c>
      <c r="L699" s="495">
        <f t="shared" si="94"/>
        <v>320</v>
      </c>
      <c r="M699" s="356">
        <f t="shared" si="95"/>
        <v>320</v>
      </c>
      <c r="N699" s="359">
        <f t="shared" si="96"/>
        <v>5.333333333333333</v>
      </c>
      <c r="O699">
        <f t="shared" si="97"/>
        <v>504</v>
      </c>
      <c r="P699" s="239">
        <f t="shared" si="98"/>
        <v>299.7362942401092</v>
      </c>
    </row>
    <row r="700" spans="2:16" x14ac:dyDescent="0.25">
      <c r="B700" s="181">
        <v>0.48333333333333334</v>
      </c>
      <c r="C700" s="61">
        <v>80</v>
      </c>
      <c r="D700" s="349">
        <v>80</v>
      </c>
      <c r="E700" s="349">
        <v>80</v>
      </c>
      <c r="F700" s="63">
        <v>80</v>
      </c>
      <c r="G700" s="356">
        <f t="shared" si="90"/>
        <v>160</v>
      </c>
      <c r="H700" s="350">
        <f t="shared" si="91"/>
        <v>160</v>
      </c>
      <c r="I700" s="235">
        <f t="shared" si="92"/>
        <v>2.6666666666666665</v>
      </c>
      <c r="J700" s="193">
        <f t="shared" si="93"/>
        <v>2.6666666666666665</v>
      </c>
      <c r="K700" s="488">
        <f>'Gasto Energético'!GN700</f>
        <v>0</v>
      </c>
      <c r="L700" s="495">
        <f t="shared" si="94"/>
        <v>320</v>
      </c>
      <c r="M700" s="356">
        <f t="shared" si="95"/>
        <v>320</v>
      </c>
      <c r="N700" s="359">
        <f t="shared" si="96"/>
        <v>5.333333333333333</v>
      </c>
      <c r="O700">
        <f t="shared" si="97"/>
        <v>504</v>
      </c>
      <c r="P700" s="239">
        <f t="shared" si="98"/>
        <v>299.7362942401092</v>
      </c>
    </row>
    <row r="701" spans="2:16" x14ac:dyDescent="0.25">
      <c r="B701" s="181">
        <v>0.48402777777777778</v>
      </c>
      <c r="C701" s="61">
        <v>80</v>
      </c>
      <c r="D701" s="349">
        <v>80</v>
      </c>
      <c r="E701" s="349">
        <v>80</v>
      </c>
      <c r="F701" s="63">
        <v>80</v>
      </c>
      <c r="G701" s="356">
        <f t="shared" si="90"/>
        <v>160</v>
      </c>
      <c r="H701" s="350">
        <f t="shared" si="91"/>
        <v>160</v>
      </c>
      <c r="I701" s="235">
        <f t="shared" si="92"/>
        <v>2.6666666666666665</v>
      </c>
      <c r="J701" s="193">
        <f t="shared" si="93"/>
        <v>2.6666666666666665</v>
      </c>
      <c r="K701" s="488">
        <f>'Gasto Energético'!GN701</f>
        <v>0</v>
      </c>
      <c r="L701" s="495">
        <f t="shared" si="94"/>
        <v>320</v>
      </c>
      <c r="M701" s="356">
        <f t="shared" si="95"/>
        <v>320</v>
      </c>
      <c r="N701" s="359">
        <f t="shared" si="96"/>
        <v>5.333333333333333</v>
      </c>
      <c r="O701">
        <f t="shared" si="97"/>
        <v>504</v>
      </c>
      <c r="P701" s="239">
        <f t="shared" si="98"/>
        <v>299.7362942401092</v>
      </c>
    </row>
    <row r="702" spans="2:16" x14ac:dyDescent="0.25">
      <c r="B702" s="181">
        <v>0.48472222222222222</v>
      </c>
      <c r="C702" s="61">
        <v>80</v>
      </c>
      <c r="D702" s="349">
        <v>80</v>
      </c>
      <c r="E702" s="349">
        <v>80</v>
      </c>
      <c r="F702" s="63">
        <v>80</v>
      </c>
      <c r="G702" s="356">
        <f t="shared" si="90"/>
        <v>160</v>
      </c>
      <c r="H702" s="350">
        <f t="shared" si="91"/>
        <v>160</v>
      </c>
      <c r="I702" s="235">
        <f t="shared" si="92"/>
        <v>2.6666666666666665</v>
      </c>
      <c r="J702" s="193">
        <f t="shared" si="93"/>
        <v>2.6666666666666665</v>
      </c>
      <c r="K702" s="488">
        <f>'Gasto Energético'!GN702</f>
        <v>0</v>
      </c>
      <c r="L702" s="495">
        <f t="shared" si="94"/>
        <v>320</v>
      </c>
      <c r="M702" s="356">
        <f t="shared" si="95"/>
        <v>320</v>
      </c>
      <c r="N702" s="359">
        <f t="shared" si="96"/>
        <v>5.333333333333333</v>
      </c>
      <c r="O702">
        <f t="shared" si="97"/>
        <v>504</v>
      </c>
      <c r="P702" s="239">
        <f t="shared" si="98"/>
        <v>299.7362942401092</v>
      </c>
    </row>
    <row r="703" spans="2:16" x14ac:dyDescent="0.25">
      <c r="B703" s="181">
        <v>0.48541666666666666</v>
      </c>
      <c r="C703" s="61">
        <v>80</v>
      </c>
      <c r="D703" s="349">
        <v>80</v>
      </c>
      <c r="E703" s="349">
        <v>80</v>
      </c>
      <c r="F703" s="63">
        <v>80</v>
      </c>
      <c r="G703" s="356">
        <f t="shared" si="90"/>
        <v>160</v>
      </c>
      <c r="H703" s="350">
        <f t="shared" si="91"/>
        <v>160</v>
      </c>
      <c r="I703" s="235">
        <f t="shared" si="92"/>
        <v>2.6666666666666665</v>
      </c>
      <c r="J703" s="193">
        <f t="shared" si="93"/>
        <v>2.6666666666666665</v>
      </c>
      <c r="K703" s="488">
        <f>'Gasto Energético'!GN703</f>
        <v>0</v>
      </c>
      <c r="L703" s="495">
        <f t="shared" si="94"/>
        <v>320</v>
      </c>
      <c r="M703" s="356">
        <f t="shared" si="95"/>
        <v>320</v>
      </c>
      <c r="N703" s="359">
        <f t="shared" si="96"/>
        <v>5.333333333333333</v>
      </c>
      <c r="O703">
        <f t="shared" si="97"/>
        <v>504</v>
      </c>
      <c r="P703" s="239">
        <f t="shared" si="98"/>
        <v>299.7362942401092</v>
      </c>
    </row>
    <row r="704" spans="2:16" x14ac:dyDescent="0.25">
      <c r="B704" s="181">
        <v>0.4861111111111111</v>
      </c>
      <c r="C704" s="61">
        <v>80</v>
      </c>
      <c r="D704" s="349">
        <v>80</v>
      </c>
      <c r="E704" s="349">
        <v>80</v>
      </c>
      <c r="F704" s="63">
        <v>80</v>
      </c>
      <c r="G704" s="356">
        <f t="shared" si="90"/>
        <v>160</v>
      </c>
      <c r="H704" s="350">
        <f t="shared" si="91"/>
        <v>160</v>
      </c>
      <c r="I704" s="235">
        <f t="shared" si="92"/>
        <v>2.6666666666666665</v>
      </c>
      <c r="J704" s="193">
        <f t="shared" si="93"/>
        <v>2.6666666666666665</v>
      </c>
      <c r="K704" s="488">
        <f>'Gasto Energético'!GN704</f>
        <v>0</v>
      </c>
      <c r="L704" s="495">
        <f t="shared" si="94"/>
        <v>320</v>
      </c>
      <c r="M704" s="356">
        <f t="shared" si="95"/>
        <v>320</v>
      </c>
      <c r="N704" s="359">
        <f t="shared" si="96"/>
        <v>5.333333333333333</v>
      </c>
      <c r="O704">
        <f t="shared" si="97"/>
        <v>504</v>
      </c>
      <c r="P704" s="239">
        <f t="shared" si="98"/>
        <v>299.7362942401092</v>
      </c>
    </row>
    <row r="705" spans="2:16" x14ac:dyDescent="0.25">
      <c r="B705" s="181">
        <v>0.48680555555555555</v>
      </c>
      <c r="C705" s="61">
        <v>80</v>
      </c>
      <c r="D705" s="349">
        <v>80</v>
      </c>
      <c r="E705" s="349">
        <v>80</v>
      </c>
      <c r="F705" s="63">
        <v>80</v>
      </c>
      <c r="G705" s="356">
        <f t="shared" si="90"/>
        <v>160</v>
      </c>
      <c r="H705" s="350">
        <f t="shared" si="91"/>
        <v>160</v>
      </c>
      <c r="I705" s="235">
        <f t="shared" si="92"/>
        <v>2.6666666666666665</v>
      </c>
      <c r="J705" s="193">
        <f t="shared" si="93"/>
        <v>2.6666666666666665</v>
      </c>
      <c r="K705" s="488">
        <f>'Gasto Energético'!GN705</f>
        <v>0</v>
      </c>
      <c r="L705" s="495">
        <f t="shared" si="94"/>
        <v>320</v>
      </c>
      <c r="M705" s="356">
        <f t="shared" si="95"/>
        <v>320</v>
      </c>
      <c r="N705" s="359">
        <f t="shared" si="96"/>
        <v>5.333333333333333</v>
      </c>
      <c r="O705">
        <f t="shared" si="97"/>
        <v>504</v>
      </c>
      <c r="P705" s="239">
        <f t="shared" si="98"/>
        <v>299.7362942401092</v>
      </c>
    </row>
    <row r="706" spans="2:16" x14ac:dyDescent="0.25">
      <c r="B706" s="181">
        <v>0.48749999999999999</v>
      </c>
      <c r="C706" s="61">
        <v>80</v>
      </c>
      <c r="D706" s="349">
        <v>80</v>
      </c>
      <c r="E706" s="349">
        <v>80</v>
      </c>
      <c r="F706" s="63">
        <v>80</v>
      </c>
      <c r="G706" s="356">
        <f t="shared" si="90"/>
        <v>160</v>
      </c>
      <c r="H706" s="350">
        <f t="shared" si="91"/>
        <v>160</v>
      </c>
      <c r="I706" s="235">
        <f t="shared" si="92"/>
        <v>2.6666666666666665</v>
      </c>
      <c r="J706" s="193">
        <f t="shared" si="93"/>
        <v>2.6666666666666665</v>
      </c>
      <c r="K706" s="488">
        <f>'Gasto Energético'!GN706</f>
        <v>0</v>
      </c>
      <c r="L706" s="495">
        <f t="shared" si="94"/>
        <v>320</v>
      </c>
      <c r="M706" s="356">
        <f t="shared" si="95"/>
        <v>320</v>
      </c>
      <c r="N706" s="359">
        <f t="shared" si="96"/>
        <v>5.333333333333333</v>
      </c>
      <c r="O706">
        <f t="shared" si="97"/>
        <v>504</v>
      </c>
      <c r="P706" s="239">
        <f t="shared" si="98"/>
        <v>299.7362942401092</v>
      </c>
    </row>
    <row r="707" spans="2:16" x14ac:dyDescent="0.25">
      <c r="B707" s="181">
        <v>0.48819444444444443</v>
      </c>
      <c r="C707" s="61">
        <v>80</v>
      </c>
      <c r="D707" s="349">
        <v>80</v>
      </c>
      <c r="E707" s="349">
        <v>80</v>
      </c>
      <c r="F707" s="63">
        <v>80</v>
      </c>
      <c r="G707" s="356">
        <f t="shared" si="90"/>
        <v>160</v>
      </c>
      <c r="H707" s="350">
        <f t="shared" si="91"/>
        <v>160</v>
      </c>
      <c r="I707" s="235">
        <f t="shared" si="92"/>
        <v>2.6666666666666665</v>
      </c>
      <c r="J707" s="193">
        <f t="shared" si="93"/>
        <v>2.6666666666666665</v>
      </c>
      <c r="K707" s="488">
        <f>'Gasto Energético'!GN707</f>
        <v>0</v>
      </c>
      <c r="L707" s="495">
        <f t="shared" si="94"/>
        <v>320</v>
      </c>
      <c r="M707" s="356">
        <f t="shared" si="95"/>
        <v>320</v>
      </c>
      <c r="N707" s="359">
        <f t="shared" si="96"/>
        <v>5.333333333333333</v>
      </c>
      <c r="O707">
        <f t="shared" si="97"/>
        <v>504</v>
      </c>
      <c r="P707" s="239">
        <f t="shared" si="98"/>
        <v>299.7362942401092</v>
      </c>
    </row>
    <row r="708" spans="2:16" x14ac:dyDescent="0.25">
      <c r="B708" s="181">
        <v>0.48888888888888887</v>
      </c>
      <c r="C708" s="61">
        <v>80</v>
      </c>
      <c r="D708" s="349">
        <v>80</v>
      </c>
      <c r="E708" s="349">
        <v>80</v>
      </c>
      <c r="F708" s="63">
        <v>80</v>
      </c>
      <c r="G708" s="356">
        <f t="shared" si="90"/>
        <v>160</v>
      </c>
      <c r="H708" s="350">
        <f t="shared" si="91"/>
        <v>160</v>
      </c>
      <c r="I708" s="235">
        <f t="shared" si="92"/>
        <v>2.6666666666666665</v>
      </c>
      <c r="J708" s="193">
        <f t="shared" si="93"/>
        <v>2.6666666666666665</v>
      </c>
      <c r="K708" s="488">
        <f>'Gasto Energético'!GN708</f>
        <v>0</v>
      </c>
      <c r="L708" s="495">
        <f t="shared" si="94"/>
        <v>320</v>
      </c>
      <c r="M708" s="356">
        <f t="shared" si="95"/>
        <v>320</v>
      </c>
      <c r="N708" s="359">
        <f t="shared" si="96"/>
        <v>5.333333333333333</v>
      </c>
      <c r="O708">
        <f t="shared" si="97"/>
        <v>504</v>
      </c>
      <c r="P708" s="239">
        <f t="shared" si="98"/>
        <v>299.7362942401092</v>
      </c>
    </row>
    <row r="709" spans="2:16" x14ac:dyDescent="0.25">
      <c r="B709" s="181">
        <v>0.48958333333333331</v>
      </c>
      <c r="C709" s="61">
        <v>80</v>
      </c>
      <c r="D709" s="349">
        <v>80</v>
      </c>
      <c r="E709" s="349">
        <v>80</v>
      </c>
      <c r="F709" s="63">
        <v>80</v>
      </c>
      <c r="G709" s="356">
        <f t="shared" ref="G709:G772" si="99">IF(SUM(C709,E709)=0,0,SUM(C709,E709))</f>
        <v>160</v>
      </c>
      <c r="H709" s="350">
        <f t="shared" ref="H709:H772" si="100">IF(SUM(D709,F709)=0,0,SUM(D709,F709))</f>
        <v>160</v>
      </c>
      <c r="I709" s="235">
        <f t="shared" ref="I709:I772" si="101">IF(G709="","",G709*(1/60))</f>
        <v>2.6666666666666665</v>
      </c>
      <c r="J709" s="193">
        <f t="shared" ref="J709:J772" si="102">IF(H709="","",H709*(1/60))</f>
        <v>2.6666666666666665</v>
      </c>
      <c r="K709" s="488">
        <f>'Gasto Energético'!GN709</f>
        <v>0</v>
      </c>
      <c r="L709" s="495">
        <f t="shared" ref="L709:L772" si="103">SUM(G709:H709)</f>
        <v>320</v>
      </c>
      <c r="M709" s="356">
        <f t="shared" ref="M709:M772" si="104">K709+L709</f>
        <v>320</v>
      </c>
      <c r="N709" s="359">
        <f t="shared" ref="N709:N772" si="105">M709/60</f>
        <v>5.333333333333333</v>
      </c>
      <c r="O709">
        <f t="shared" ref="O709:O772" si="106">1.05*MAX($M$4:$M$1444)</f>
        <v>504</v>
      </c>
      <c r="P709" s="239">
        <f t="shared" ref="P709:P772" si="107">SUM($N$4:$N$1444)/(COUNT($N$4:$N$1444)/60)</f>
        <v>299.7362942401092</v>
      </c>
    </row>
    <row r="710" spans="2:16" x14ac:dyDescent="0.25">
      <c r="B710" s="181">
        <v>0.49027777777777781</v>
      </c>
      <c r="C710" s="61">
        <v>80</v>
      </c>
      <c r="D710" s="349">
        <v>80</v>
      </c>
      <c r="E710" s="349">
        <v>80</v>
      </c>
      <c r="F710" s="63">
        <v>80</v>
      </c>
      <c r="G710" s="356">
        <f t="shared" si="99"/>
        <v>160</v>
      </c>
      <c r="H710" s="350">
        <f t="shared" si="100"/>
        <v>160</v>
      </c>
      <c r="I710" s="235">
        <f t="shared" si="101"/>
        <v>2.6666666666666665</v>
      </c>
      <c r="J710" s="193">
        <f t="shared" si="102"/>
        <v>2.6666666666666665</v>
      </c>
      <c r="K710" s="488">
        <f>'Gasto Energético'!GN710</f>
        <v>0</v>
      </c>
      <c r="L710" s="495">
        <f t="shared" si="103"/>
        <v>320</v>
      </c>
      <c r="M710" s="356">
        <f t="shared" si="104"/>
        <v>320</v>
      </c>
      <c r="N710" s="359">
        <f t="shared" si="105"/>
        <v>5.333333333333333</v>
      </c>
      <c r="O710">
        <f t="shared" si="106"/>
        <v>504</v>
      </c>
      <c r="P710" s="239">
        <f t="shared" si="107"/>
        <v>299.7362942401092</v>
      </c>
    </row>
    <row r="711" spans="2:16" x14ac:dyDescent="0.25">
      <c r="B711" s="181">
        <v>0.4909722222222222</v>
      </c>
      <c r="C711" s="61">
        <v>80</v>
      </c>
      <c r="D711" s="349">
        <v>80</v>
      </c>
      <c r="E711" s="349">
        <v>80</v>
      </c>
      <c r="F711" s="63">
        <v>80</v>
      </c>
      <c r="G711" s="356">
        <f t="shared" si="99"/>
        <v>160</v>
      </c>
      <c r="H711" s="350">
        <f t="shared" si="100"/>
        <v>160</v>
      </c>
      <c r="I711" s="235">
        <f t="shared" si="101"/>
        <v>2.6666666666666665</v>
      </c>
      <c r="J711" s="193">
        <f t="shared" si="102"/>
        <v>2.6666666666666665</v>
      </c>
      <c r="K711" s="488">
        <f>'Gasto Energético'!GN711</f>
        <v>0</v>
      </c>
      <c r="L711" s="495">
        <f t="shared" si="103"/>
        <v>320</v>
      </c>
      <c r="M711" s="356">
        <f t="shared" si="104"/>
        <v>320</v>
      </c>
      <c r="N711" s="359">
        <f t="shared" si="105"/>
        <v>5.333333333333333</v>
      </c>
      <c r="O711">
        <f t="shared" si="106"/>
        <v>504</v>
      </c>
      <c r="P711" s="239">
        <f t="shared" si="107"/>
        <v>299.7362942401092</v>
      </c>
    </row>
    <row r="712" spans="2:16" x14ac:dyDescent="0.25">
      <c r="B712" s="181">
        <v>0.4916666666666667</v>
      </c>
      <c r="C712" s="61">
        <v>80</v>
      </c>
      <c r="D712" s="349">
        <v>80</v>
      </c>
      <c r="E712" s="349">
        <v>80</v>
      </c>
      <c r="F712" s="63">
        <v>80</v>
      </c>
      <c r="G712" s="356">
        <f t="shared" si="99"/>
        <v>160</v>
      </c>
      <c r="H712" s="350">
        <f t="shared" si="100"/>
        <v>160</v>
      </c>
      <c r="I712" s="235">
        <f t="shared" si="101"/>
        <v>2.6666666666666665</v>
      </c>
      <c r="J712" s="193">
        <f t="shared" si="102"/>
        <v>2.6666666666666665</v>
      </c>
      <c r="K712" s="488">
        <f>'Gasto Energético'!GN712</f>
        <v>0</v>
      </c>
      <c r="L712" s="495">
        <f t="shared" si="103"/>
        <v>320</v>
      </c>
      <c r="M712" s="356">
        <f t="shared" si="104"/>
        <v>320</v>
      </c>
      <c r="N712" s="359">
        <f t="shared" si="105"/>
        <v>5.333333333333333</v>
      </c>
      <c r="O712">
        <f t="shared" si="106"/>
        <v>504</v>
      </c>
      <c r="P712" s="239">
        <f t="shared" si="107"/>
        <v>299.7362942401092</v>
      </c>
    </row>
    <row r="713" spans="2:16" x14ac:dyDescent="0.25">
      <c r="B713" s="181">
        <v>0.49236111111111108</v>
      </c>
      <c r="C713" s="61">
        <v>80</v>
      </c>
      <c r="D713" s="349">
        <v>80</v>
      </c>
      <c r="E713" s="349">
        <v>80</v>
      </c>
      <c r="F713" s="63">
        <v>80</v>
      </c>
      <c r="G713" s="356">
        <f t="shared" si="99"/>
        <v>160</v>
      </c>
      <c r="H713" s="350">
        <f t="shared" si="100"/>
        <v>160</v>
      </c>
      <c r="I713" s="235">
        <f t="shared" si="101"/>
        <v>2.6666666666666665</v>
      </c>
      <c r="J713" s="193">
        <f t="shared" si="102"/>
        <v>2.6666666666666665</v>
      </c>
      <c r="K713" s="488">
        <f>'Gasto Energético'!GN713</f>
        <v>0</v>
      </c>
      <c r="L713" s="495">
        <f t="shared" si="103"/>
        <v>320</v>
      </c>
      <c r="M713" s="356">
        <f t="shared" si="104"/>
        <v>320</v>
      </c>
      <c r="N713" s="359">
        <f t="shared" si="105"/>
        <v>5.333333333333333</v>
      </c>
      <c r="O713">
        <f t="shared" si="106"/>
        <v>504</v>
      </c>
      <c r="P713" s="239">
        <f t="shared" si="107"/>
        <v>299.7362942401092</v>
      </c>
    </row>
    <row r="714" spans="2:16" x14ac:dyDescent="0.25">
      <c r="B714" s="181">
        <v>0.49305555555555558</v>
      </c>
      <c r="C714" s="61">
        <v>80</v>
      </c>
      <c r="D714" s="349">
        <v>80</v>
      </c>
      <c r="E714" s="349">
        <v>80</v>
      </c>
      <c r="F714" s="63">
        <v>80</v>
      </c>
      <c r="G714" s="356">
        <f t="shared" si="99"/>
        <v>160</v>
      </c>
      <c r="H714" s="350">
        <f t="shared" si="100"/>
        <v>160</v>
      </c>
      <c r="I714" s="235">
        <f t="shared" si="101"/>
        <v>2.6666666666666665</v>
      </c>
      <c r="J714" s="193">
        <f t="shared" si="102"/>
        <v>2.6666666666666665</v>
      </c>
      <c r="K714" s="488">
        <f>'Gasto Energético'!GN714</f>
        <v>0</v>
      </c>
      <c r="L714" s="495">
        <f t="shared" si="103"/>
        <v>320</v>
      </c>
      <c r="M714" s="356">
        <f t="shared" si="104"/>
        <v>320</v>
      </c>
      <c r="N714" s="359">
        <f t="shared" si="105"/>
        <v>5.333333333333333</v>
      </c>
      <c r="O714">
        <f t="shared" si="106"/>
        <v>504</v>
      </c>
      <c r="P714" s="239">
        <f t="shared" si="107"/>
        <v>299.7362942401092</v>
      </c>
    </row>
    <row r="715" spans="2:16" x14ac:dyDescent="0.25">
      <c r="B715" s="181">
        <v>0.49374999999999997</v>
      </c>
      <c r="C715" s="61">
        <v>80</v>
      </c>
      <c r="D715" s="349">
        <v>80</v>
      </c>
      <c r="E715" s="349">
        <v>80</v>
      </c>
      <c r="F715" s="63">
        <v>80</v>
      </c>
      <c r="G715" s="356">
        <f t="shared" si="99"/>
        <v>160</v>
      </c>
      <c r="H715" s="350">
        <f t="shared" si="100"/>
        <v>160</v>
      </c>
      <c r="I715" s="235">
        <f t="shared" si="101"/>
        <v>2.6666666666666665</v>
      </c>
      <c r="J715" s="193">
        <f t="shared" si="102"/>
        <v>2.6666666666666665</v>
      </c>
      <c r="K715" s="488">
        <f>'Gasto Energético'!GN715</f>
        <v>0</v>
      </c>
      <c r="L715" s="495">
        <f t="shared" si="103"/>
        <v>320</v>
      </c>
      <c r="M715" s="356">
        <f t="shared" si="104"/>
        <v>320</v>
      </c>
      <c r="N715" s="359">
        <f t="shared" si="105"/>
        <v>5.333333333333333</v>
      </c>
      <c r="O715">
        <f t="shared" si="106"/>
        <v>504</v>
      </c>
      <c r="P715" s="239">
        <f t="shared" si="107"/>
        <v>299.7362942401092</v>
      </c>
    </row>
    <row r="716" spans="2:16" x14ac:dyDescent="0.25">
      <c r="B716" s="181">
        <v>0.49444444444444446</v>
      </c>
      <c r="C716" s="61">
        <v>80</v>
      </c>
      <c r="D716" s="349">
        <v>80</v>
      </c>
      <c r="E716" s="349">
        <v>80</v>
      </c>
      <c r="F716" s="63">
        <v>80</v>
      </c>
      <c r="G716" s="356">
        <f t="shared" si="99"/>
        <v>160</v>
      </c>
      <c r="H716" s="350">
        <f t="shared" si="100"/>
        <v>160</v>
      </c>
      <c r="I716" s="235">
        <f t="shared" si="101"/>
        <v>2.6666666666666665</v>
      </c>
      <c r="J716" s="193">
        <f t="shared" si="102"/>
        <v>2.6666666666666665</v>
      </c>
      <c r="K716" s="488">
        <f>'Gasto Energético'!GN716</f>
        <v>0</v>
      </c>
      <c r="L716" s="495">
        <f t="shared" si="103"/>
        <v>320</v>
      </c>
      <c r="M716" s="356">
        <f t="shared" si="104"/>
        <v>320</v>
      </c>
      <c r="N716" s="359">
        <f t="shared" si="105"/>
        <v>5.333333333333333</v>
      </c>
      <c r="O716">
        <f t="shared" si="106"/>
        <v>504</v>
      </c>
      <c r="P716" s="239">
        <f t="shared" si="107"/>
        <v>299.7362942401092</v>
      </c>
    </row>
    <row r="717" spans="2:16" x14ac:dyDescent="0.25">
      <c r="B717" s="181">
        <v>0.49513888888888885</v>
      </c>
      <c r="C717" s="61">
        <v>80</v>
      </c>
      <c r="D717" s="349">
        <v>80</v>
      </c>
      <c r="E717" s="349">
        <v>80</v>
      </c>
      <c r="F717" s="63">
        <v>80</v>
      </c>
      <c r="G717" s="356">
        <f t="shared" si="99"/>
        <v>160</v>
      </c>
      <c r="H717" s="350">
        <f t="shared" si="100"/>
        <v>160</v>
      </c>
      <c r="I717" s="235">
        <f t="shared" si="101"/>
        <v>2.6666666666666665</v>
      </c>
      <c r="J717" s="193">
        <f t="shared" si="102"/>
        <v>2.6666666666666665</v>
      </c>
      <c r="K717" s="488">
        <f>'Gasto Energético'!GN717</f>
        <v>0</v>
      </c>
      <c r="L717" s="495">
        <f t="shared" si="103"/>
        <v>320</v>
      </c>
      <c r="M717" s="356">
        <f t="shared" si="104"/>
        <v>320</v>
      </c>
      <c r="N717" s="359">
        <f t="shared" si="105"/>
        <v>5.333333333333333</v>
      </c>
      <c r="O717">
        <f t="shared" si="106"/>
        <v>504</v>
      </c>
      <c r="P717" s="239">
        <f t="shared" si="107"/>
        <v>299.7362942401092</v>
      </c>
    </row>
    <row r="718" spans="2:16" x14ac:dyDescent="0.25">
      <c r="B718" s="181">
        <v>0.49583333333333335</v>
      </c>
      <c r="C718" s="61">
        <v>80</v>
      </c>
      <c r="D718" s="349">
        <v>80</v>
      </c>
      <c r="E718" s="349">
        <v>80</v>
      </c>
      <c r="F718" s="63">
        <v>80</v>
      </c>
      <c r="G718" s="356">
        <f t="shared" si="99"/>
        <v>160</v>
      </c>
      <c r="H718" s="350">
        <f t="shared" si="100"/>
        <v>160</v>
      </c>
      <c r="I718" s="235">
        <f t="shared" si="101"/>
        <v>2.6666666666666665</v>
      </c>
      <c r="J718" s="193">
        <f t="shared" si="102"/>
        <v>2.6666666666666665</v>
      </c>
      <c r="K718" s="488">
        <f>'Gasto Energético'!GN718</f>
        <v>0</v>
      </c>
      <c r="L718" s="495">
        <f t="shared" si="103"/>
        <v>320</v>
      </c>
      <c r="M718" s="356">
        <f t="shared" si="104"/>
        <v>320</v>
      </c>
      <c r="N718" s="359">
        <f t="shared" si="105"/>
        <v>5.333333333333333</v>
      </c>
      <c r="O718">
        <f t="shared" si="106"/>
        <v>504</v>
      </c>
      <c r="P718" s="239">
        <f t="shared" si="107"/>
        <v>299.7362942401092</v>
      </c>
    </row>
    <row r="719" spans="2:16" x14ac:dyDescent="0.25">
      <c r="B719" s="181">
        <v>0.49652777777777773</v>
      </c>
      <c r="C719" s="61">
        <v>80</v>
      </c>
      <c r="D719" s="349">
        <v>80</v>
      </c>
      <c r="E719" s="349">
        <v>80</v>
      </c>
      <c r="F719" s="63">
        <v>80</v>
      </c>
      <c r="G719" s="356">
        <f t="shared" si="99"/>
        <v>160</v>
      </c>
      <c r="H719" s="350">
        <f t="shared" si="100"/>
        <v>160</v>
      </c>
      <c r="I719" s="235">
        <f t="shared" si="101"/>
        <v>2.6666666666666665</v>
      </c>
      <c r="J719" s="193">
        <f t="shared" si="102"/>
        <v>2.6666666666666665</v>
      </c>
      <c r="K719" s="488">
        <f>'Gasto Energético'!GN719</f>
        <v>0</v>
      </c>
      <c r="L719" s="495">
        <f t="shared" si="103"/>
        <v>320</v>
      </c>
      <c r="M719" s="356">
        <f t="shared" si="104"/>
        <v>320</v>
      </c>
      <c r="N719" s="359">
        <f t="shared" si="105"/>
        <v>5.333333333333333</v>
      </c>
      <c r="O719">
        <f t="shared" si="106"/>
        <v>504</v>
      </c>
      <c r="P719" s="239">
        <f t="shared" si="107"/>
        <v>299.7362942401092</v>
      </c>
    </row>
    <row r="720" spans="2:16" x14ac:dyDescent="0.25">
      <c r="B720" s="181">
        <v>0.49722222222222223</v>
      </c>
      <c r="C720" s="61">
        <v>80</v>
      </c>
      <c r="D720" s="349">
        <v>80</v>
      </c>
      <c r="E720" s="349">
        <v>80</v>
      </c>
      <c r="F720" s="63">
        <v>80</v>
      </c>
      <c r="G720" s="356">
        <f t="shared" si="99"/>
        <v>160</v>
      </c>
      <c r="H720" s="350">
        <f t="shared" si="100"/>
        <v>160</v>
      </c>
      <c r="I720" s="235">
        <f t="shared" si="101"/>
        <v>2.6666666666666665</v>
      </c>
      <c r="J720" s="193">
        <f t="shared" si="102"/>
        <v>2.6666666666666665</v>
      </c>
      <c r="K720" s="488">
        <f>'Gasto Energético'!GN720</f>
        <v>0</v>
      </c>
      <c r="L720" s="495">
        <f t="shared" si="103"/>
        <v>320</v>
      </c>
      <c r="M720" s="356">
        <f t="shared" si="104"/>
        <v>320</v>
      </c>
      <c r="N720" s="359">
        <f t="shared" si="105"/>
        <v>5.333333333333333</v>
      </c>
      <c r="O720">
        <f t="shared" si="106"/>
        <v>504</v>
      </c>
      <c r="P720" s="239">
        <f t="shared" si="107"/>
        <v>299.7362942401092</v>
      </c>
    </row>
    <row r="721" spans="2:16" x14ac:dyDescent="0.25">
      <c r="B721" s="181">
        <v>0.49791666666666662</v>
      </c>
      <c r="C721" s="61">
        <v>80</v>
      </c>
      <c r="D721" s="349">
        <v>80</v>
      </c>
      <c r="E721" s="349">
        <v>80</v>
      </c>
      <c r="F721" s="63">
        <v>80</v>
      </c>
      <c r="G721" s="356">
        <f t="shared" si="99"/>
        <v>160</v>
      </c>
      <c r="H721" s="350">
        <f t="shared" si="100"/>
        <v>160</v>
      </c>
      <c r="I721" s="235">
        <f t="shared" si="101"/>
        <v>2.6666666666666665</v>
      </c>
      <c r="J721" s="193">
        <f t="shared" si="102"/>
        <v>2.6666666666666665</v>
      </c>
      <c r="K721" s="488">
        <f>'Gasto Energético'!GN721</f>
        <v>0</v>
      </c>
      <c r="L721" s="495">
        <f t="shared" si="103"/>
        <v>320</v>
      </c>
      <c r="M721" s="356">
        <f t="shared" si="104"/>
        <v>320</v>
      </c>
      <c r="N721" s="359">
        <f t="shared" si="105"/>
        <v>5.333333333333333</v>
      </c>
      <c r="O721">
        <f t="shared" si="106"/>
        <v>504</v>
      </c>
      <c r="P721" s="239">
        <f t="shared" si="107"/>
        <v>299.7362942401092</v>
      </c>
    </row>
    <row r="722" spans="2:16" x14ac:dyDescent="0.25">
      <c r="B722" s="181">
        <v>0.49861111111111112</v>
      </c>
      <c r="C722" s="61">
        <v>80</v>
      </c>
      <c r="D722" s="349">
        <v>80</v>
      </c>
      <c r="E722" s="349">
        <v>80</v>
      </c>
      <c r="F722" s="63">
        <v>80</v>
      </c>
      <c r="G722" s="356">
        <f t="shared" si="99"/>
        <v>160</v>
      </c>
      <c r="H722" s="350">
        <f t="shared" si="100"/>
        <v>160</v>
      </c>
      <c r="I722" s="235">
        <f t="shared" si="101"/>
        <v>2.6666666666666665</v>
      </c>
      <c r="J722" s="193">
        <f t="shared" si="102"/>
        <v>2.6666666666666665</v>
      </c>
      <c r="K722" s="488">
        <f>'Gasto Energético'!GN722</f>
        <v>0</v>
      </c>
      <c r="L722" s="495">
        <f t="shared" si="103"/>
        <v>320</v>
      </c>
      <c r="M722" s="356">
        <f t="shared" si="104"/>
        <v>320</v>
      </c>
      <c r="N722" s="359">
        <f t="shared" si="105"/>
        <v>5.333333333333333</v>
      </c>
      <c r="O722">
        <f t="shared" si="106"/>
        <v>504</v>
      </c>
      <c r="P722" s="239">
        <f t="shared" si="107"/>
        <v>299.7362942401092</v>
      </c>
    </row>
    <row r="723" spans="2:16" x14ac:dyDescent="0.25">
      <c r="B723" s="181">
        <v>0.4993055555555555</v>
      </c>
      <c r="C723" s="61">
        <v>80</v>
      </c>
      <c r="D723" s="349">
        <v>80</v>
      </c>
      <c r="E723" s="349">
        <v>80</v>
      </c>
      <c r="F723" s="63">
        <v>80</v>
      </c>
      <c r="G723" s="356">
        <f t="shared" si="99"/>
        <v>160</v>
      </c>
      <c r="H723" s="350">
        <f t="shared" si="100"/>
        <v>160</v>
      </c>
      <c r="I723" s="235">
        <f t="shared" si="101"/>
        <v>2.6666666666666665</v>
      </c>
      <c r="J723" s="193">
        <f t="shared" si="102"/>
        <v>2.6666666666666665</v>
      </c>
      <c r="K723" s="488">
        <f>'Gasto Energético'!GN723</f>
        <v>0</v>
      </c>
      <c r="L723" s="495">
        <f t="shared" si="103"/>
        <v>320</v>
      </c>
      <c r="M723" s="356">
        <f t="shared" si="104"/>
        <v>320</v>
      </c>
      <c r="N723" s="359">
        <f t="shared" si="105"/>
        <v>5.333333333333333</v>
      </c>
      <c r="O723">
        <f t="shared" si="106"/>
        <v>504</v>
      </c>
      <c r="P723" s="239">
        <f t="shared" si="107"/>
        <v>299.7362942401092</v>
      </c>
    </row>
    <row r="724" spans="2:16" x14ac:dyDescent="0.25">
      <c r="B724" s="181">
        <v>0.5</v>
      </c>
      <c r="C724" s="61">
        <v>80</v>
      </c>
      <c r="D724" s="349">
        <v>80</v>
      </c>
      <c r="E724" s="349">
        <v>80</v>
      </c>
      <c r="F724" s="63">
        <v>80</v>
      </c>
      <c r="G724" s="356">
        <f t="shared" si="99"/>
        <v>160</v>
      </c>
      <c r="H724" s="350">
        <f t="shared" si="100"/>
        <v>160</v>
      </c>
      <c r="I724" s="235">
        <f t="shared" si="101"/>
        <v>2.6666666666666665</v>
      </c>
      <c r="J724" s="193">
        <f t="shared" si="102"/>
        <v>2.6666666666666665</v>
      </c>
      <c r="K724" s="488">
        <f>'Gasto Energético'!GN724</f>
        <v>0</v>
      </c>
      <c r="L724" s="495">
        <f t="shared" si="103"/>
        <v>320</v>
      </c>
      <c r="M724" s="356">
        <f t="shared" si="104"/>
        <v>320</v>
      </c>
      <c r="N724" s="359">
        <f t="shared" si="105"/>
        <v>5.333333333333333</v>
      </c>
      <c r="O724">
        <f t="shared" si="106"/>
        <v>504</v>
      </c>
      <c r="P724" s="239">
        <f t="shared" si="107"/>
        <v>299.7362942401092</v>
      </c>
    </row>
    <row r="725" spans="2:16" x14ac:dyDescent="0.25">
      <c r="B725" s="181">
        <v>0.50069444444444444</v>
      </c>
      <c r="C725" s="61">
        <v>80</v>
      </c>
      <c r="D725" s="349">
        <v>80</v>
      </c>
      <c r="E725" s="349">
        <v>80</v>
      </c>
      <c r="F725" s="63">
        <v>80</v>
      </c>
      <c r="G725" s="356">
        <f t="shared" si="99"/>
        <v>160</v>
      </c>
      <c r="H725" s="350">
        <f t="shared" si="100"/>
        <v>160</v>
      </c>
      <c r="I725" s="235">
        <f t="shared" si="101"/>
        <v>2.6666666666666665</v>
      </c>
      <c r="J725" s="193">
        <f t="shared" si="102"/>
        <v>2.6666666666666665</v>
      </c>
      <c r="K725" s="488">
        <f>'Gasto Energético'!GN725</f>
        <v>0</v>
      </c>
      <c r="L725" s="495">
        <f t="shared" si="103"/>
        <v>320</v>
      </c>
      <c r="M725" s="356">
        <f t="shared" si="104"/>
        <v>320</v>
      </c>
      <c r="N725" s="359">
        <f t="shared" si="105"/>
        <v>5.333333333333333</v>
      </c>
      <c r="O725">
        <f t="shared" si="106"/>
        <v>504</v>
      </c>
      <c r="P725" s="239">
        <f t="shared" si="107"/>
        <v>299.7362942401092</v>
      </c>
    </row>
    <row r="726" spans="2:16" x14ac:dyDescent="0.25">
      <c r="B726" s="181">
        <v>0.50138888888888888</v>
      </c>
      <c r="C726" s="61">
        <v>80</v>
      </c>
      <c r="D726" s="349">
        <v>80</v>
      </c>
      <c r="E726" s="349">
        <v>80</v>
      </c>
      <c r="F726" s="63">
        <v>80</v>
      </c>
      <c r="G726" s="356">
        <f t="shared" si="99"/>
        <v>160</v>
      </c>
      <c r="H726" s="350">
        <f t="shared" si="100"/>
        <v>160</v>
      </c>
      <c r="I726" s="235">
        <f t="shared" si="101"/>
        <v>2.6666666666666665</v>
      </c>
      <c r="J726" s="193">
        <f t="shared" si="102"/>
        <v>2.6666666666666665</v>
      </c>
      <c r="K726" s="488">
        <f>'Gasto Energético'!GN726</f>
        <v>0</v>
      </c>
      <c r="L726" s="495">
        <f t="shared" si="103"/>
        <v>320</v>
      </c>
      <c r="M726" s="356">
        <f t="shared" si="104"/>
        <v>320</v>
      </c>
      <c r="N726" s="359">
        <f t="shared" si="105"/>
        <v>5.333333333333333</v>
      </c>
      <c r="O726">
        <f t="shared" si="106"/>
        <v>504</v>
      </c>
      <c r="P726" s="239">
        <f t="shared" si="107"/>
        <v>299.7362942401092</v>
      </c>
    </row>
    <row r="727" spans="2:16" x14ac:dyDescent="0.25">
      <c r="B727" s="181">
        <v>0.50208333333333333</v>
      </c>
      <c r="C727" s="61">
        <v>80</v>
      </c>
      <c r="D727" s="349">
        <v>80</v>
      </c>
      <c r="E727" s="349">
        <v>80</v>
      </c>
      <c r="F727" s="63">
        <v>80</v>
      </c>
      <c r="G727" s="356">
        <f t="shared" si="99"/>
        <v>160</v>
      </c>
      <c r="H727" s="350">
        <f t="shared" si="100"/>
        <v>160</v>
      </c>
      <c r="I727" s="235">
        <f t="shared" si="101"/>
        <v>2.6666666666666665</v>
      </c>
      <c r="J727" s="193">
        <f t="shared" si="102"/>
        <v>2.6666666666666665</v>
      </c>
      <c r="K727" s="488">
        <f>'Gasto Energético'!GN727</f>
        <v>0</v>
      </c>
      <c r="L727" s="495">
        <f t="shared" si="103"/>
        <v>320</v>
      </c>
      <c r="M727" s="356">
        <f t="shared" si="104"/>
        <v>320</v>
      </c>
      <c r="N727" s="359">
        <f t="shared" si="105"/>
        <v>5.333333333333333</v>
      </c>
      <c r="O727">
        <f t="shared" si="106"/>
        <v>504</v>
      </c>
      <c r="P727" s="239">
        <f t="shared" si="107"/>
        <v>299.7362942401092</v>
      </c>
    </row>
    <row r="728" spans="2:16" x14ac:dyDescent="0.25">
      <c r="B728" s="181">
        <v>0.50277777777777777</v>
      </c>
      <c r="C728" s="61">
        <v>80</v>
      </c>
      <c r="D728" s="349">
        <v>80</v>
      </c>
      <c r="E728" s="349">
        <v>80</v>
      </c>
      <c r="F728" s="63">
        <v>80</v>
      </c>
      <c r="G728" s="356">
        <f t="shared" si="99"/>
        <v>160</v>
      </c>
      <c r="H728" s="350">
        <f t="shared" si="100"/>
        <v>160</v>
      </c>
      <c r="I728" s="235">
        <f t="shared" si="101"/>
        <v>2.6666666666666665</v>
      </c>
      <c r="J728" s="193">
        <f t="shared" si="102"/>
        <v>2.6666666666666665</v>
      </c>
      <c r="K728" s="488">
        <f>'Gasto Energético'!GN728</f>
        <v>0</v>
      </c>
      <c r="L728" s="495">
        <f t="shared" si="103"/>
        <v>320</v>
      </c>
      <c r="M728" s="356">
        <f t="shared" si="104"/>
        <v>320</v>
      </c>
      <c r="N728" s="359">
        <f t="shared" si="105"/>
        <v>5.333333333333333</v>
      </c>
      <c r="O728">
        <f t="shared" si="106"/>
        <v>504</v>
      </c>
      <c r="P728" s="239">
        <f t="shared" si="107"/>
        <v>299.7362942401092</v>
      </c>
    </row>
    <row r="729" spans="2:16" x14ac:dyDescent="0.25">
      <c r="B729" s="181">
        <v>0.50347222222222221</v>
      </c>
      <c r="C729" s="61">
        <v>80</v>
      </c>
      <c r="D729" s="349">
        <v>80</v>
      </c>
      <c r="E729" s="349">
        <v>80</v>
      </c>
      <c r="F729" s="63">
        <v>80</v>
      </c>
      <c r="G729" s="356">
        <f t="shared" si="99"/>
        <v>160</v>
      </c>
      <c r="H729" s="350">
        <f t="shared" si="100"/>
        <v>160</v>
      </c>
      <c r="I729" s="235">
        <f t="shared" si="101"/>
        <v>2.6666666666666665</v>
      </c>
      <c r="J729" s="193">
        <f t="shared" si="102"/>
        <v>2.6666666666666665</v>
      </c>
      <c r="K729" s="488">
        <f>'Gasto Energético'!GN729</f>
        <v>0</v>
      </c>
      <c r="L729" s="495">
        <f t="shared" si="103"/>
        <v>320</v>
      </c>
      <c r="M729" s="356">
        <f t="shared" si="104"/>
        <v>320</v>
      </c>
      <c r="N729" s="359">
        <f t="shared" si="105"/>
        <v>5.333333333333333</v>
      </c>
      <c r="O729">
        <f t="shared" si="106"/>
        <v>504</v>
      </c>
      <c r="P729" s="239">
        <f t="shared" si="107"/>
        <v>299.7362942401092</v>
      </c>
    </row>
    <row r="730" spans="2:16" x14ac:dyDescent="0.25">
      <c r="B730" s="181">
        <v>0.50416666666666665</v>
      </c>
      <c r="C730" s="61">
        <v>80</v>
      </c>
      <c r="D730" s="349">
        <v>80</v>
      </c>
      <c r="E730" s="349">
        <v>80</v>
      </c>
      <c r="F730" s="63">
        <v>80</v>
      </c>
      <c r="G730" s="356">
        <f t="shared" si="99"/>
        <v>160</v>
      </c>
      <c r="H730" s="350">
        <f t="shared" si="100"/>
        <v>160</v>
      </c>
      <c r="I730" s="235">
        <f t="shared" si="101"/>
        <v>2.6666666666666665</v>
      </c>
      <c r="J730" s="193">
        <f t="shared" si="102"/>
        <v>2.6666666666666665</v>
      </c>
      <c r="K730" s="488">
        <f>'Gasto Energético'!GN730</f>
        <v>0</v>
      </c>
      <c r="L730" s="495">
        <f t="shared" si="103"/>
        <v>320</v>
      </c>
      <c r="M730" s="356">
        <f t="shared" si="104"/>
        <v>320</v>
      </c>
      <c r="N730" s="359">
        <f t="shared" si="105"/>
        <v>5.333333333333333</v>
      </c>
      <c r="O730">
        <f t="shared" si="106"/>
        <v>504</v>
      </c>
      <c r="P730" s="239">
        <f t="shared" si="107"/>
        <v>299.7362942401092</v>
      </c>
    </row>
    <row r="731" spans="2:16" x14ac:dyDescent="0.25">
      <c r="B731" s="181">
        <v>0.50486111111111109</v>
      </c>
      <c r="C731" s="61">
        <v>80</v>
      </c>
      <c r="D731" s="349">
        <v>80</v>
      </c>
      <c r="E731" s="349">
        <v>80</v>
      </c>
      <c r="F731" s="63">
        <v>80</v>
      </c>
      <c r="G731" s="356">
        <f t="shared" si="99"/>
        <v>160</v>
      </c>
      <c r="H731" s="350">
        <f t="shared" si="100"/>
        <v>160</v>
      </c>
      <c r="I731" s="235">
        <f t="shared" si="101"/>
        <v>2.6666666666666665</v>
      </c>
      <c r="J731" s="193">
        <f t="shared" si="102"/>
        <v>2.6666666666666665</v>
      </c>
      <c r="K731" s="488">
        <f>'Gasto Energético'!GN731</f>
        <v>0</v>
      </c>
      <c r="L731" s="495">
        <f t="shared" si="103"/>
        <v>320</v>
      </c>
      <c r="M731" s="356">
        <f t="shared" si="104"/>
        <v>320</v>
      </c>
      <c r="N731" s="359">
        <f t="shared" si="105"/>
        <v>5.333333333333333</v>
      </c>
      <c r="O731">
        <f t="shared" si="106"/>
        <v>504</v>
      </c>
      <c r="P731" s="239">
        <f t="shared" si="107"/>
        <v>299.7362942401092</v>
      </c>
    </row>
    <row r="732" spans="2:16" x14ac:dyDescent="0.25">
      <c r="B732" s="181">
        <v>0.50555555555555554</v>
      </c>
      <c r="C732" s="61">
        <v>80</v>
      </c>
      <c r="D732" s="349">
        <v>80</v>
      </c>
      <c r="E732" s="349">
        <v>80</v>
      </c>
      <c r="F732" s="63">
        <v>80</v>
      </c>
      <c r="G732" s="356">
        <f t="shared" si="99"/>
        <v>160</v>
      </c>
      <c r="H732" s="350">
        <f t="shared" si="100"/>
        <v>160</v>
      </c>
      <c r="I732" s="235">
        <f t="shared" si="101"/>
        <v>2.6666666666666665</v>
      </c>
      <c r="J732" s="193">
        <f t="shared" si="102"/>
        <v>2.6666666666666665</v>
      </c>
      <c r="K732" s="488">
        <f>'Gasto Energético'!GN732</f>
        <v>0</v>
      </c>
      <c r="L732" s="495">
        <f t="shared" si="103"/>
        <v>320</v>
      </c>
      <c r="M732" s="356">
        <f t="shared" si="104"/>
        <v>320</v>
      </c>
      <c r="N732" s="359">
        <f t="shared" si="105"/>
        <v>5.333333333333333</v>
      </c>
      <c r="O732">
        <f t="shared" si="106"/>
        <v>504</v>
      </c>
      <c r="P732" s="239">
        <f t="shared" si="107"/>
        <v>299.7362942401092</v>
      </c>
    </row>
    <row r="733" spans="2:16" x14ac:dyDescent="0.25">
      <c r="B733" s="181">
        <v>0.50624999999999998</v>
      </c>
      <c r="C733" s="61">
        <v>80</v>
      </c>
      <c r="D733" s="349">
        <v>80</v>
      </c>
      <c r="E733" s="349">
        <v>80</v>
      </c>
      <c r="F733" s="63">
        <v>80</v>
      </c>
      <c r="G733" s="356">
        <f t="shared" si="99"/>
        <v>160</v>
      </c>
      <c r="H733" s="350">
        <f t="shared" si="100"/>
        <v>160</v>
      </c>
      <c r="I733" s="235">
        <f t="shared" si="101"/>
        <v>2.6666666666666665</v>
      </c>
      <c r="J733" s="193">
        <f t="shared" si="102"/>
        <v>2.6666666666666665</v>
      </c>
      <c r="K733" s="488">
        <f>'Gasto Energético'!GN733</f>
        <v>0</v>
      </c>
      <c r="L733" s="495">
        <f t="shared" si="103"/>
        <v>320</v>
      </c>
      <c r="M733" s="356">
        <f t="shared" si="104"/>
        <v>320</v>
      </c>
      <c r="N733" s="359">
        <f t="shared" si="105"/>
        <v>5.333333333333333</v>
      </c>
      <c r="O733">
        <f t="shared" si="106"/>
        <v>504</v>
      </c>
      <c r="P733" s="239">
        <f t="shared" si="107"/>
        <v>299.7362942401092</v>
      </c>
    </row>
    <row r="734" spans="2:16" x14ac:dyDescent="0.25">
      <c r="B734" s="181">
        <v>0.50694444444444442</v>
      </c>
      <c r="C734" s="61">
        <v>80</v>
      </c>
      <c r="D734" s="349">
        <v>80</v>
      </c>
      <c r="E734" s="349">
        <v>80</v>
      </c>
      <c r="F734" s="63">
        <v>80</v>
      </c>
      <c r="G734" s="356">
        <f t="shared" si="99"/>
        <v>160</v>
      </c>
      <c r="H734" s="350">
        <f t="shared" si="100"/>
        <v>160</v>
      </c>
      <c r="I734" s="235">
        <f t="shared" si="101"/>
        <v>2.6666666666666665</v>
      </c>
      <c r="J734" s="193">
        <f t="shared" si="102"/>
        <v>2.6666666666666665</v>
      </c>
      <c r="K734" s="488">
        <f>'Gasto Energético'!GN734</f>
        <v>0</v>
      </c>
      <c r="L734" s="495">
        <f t="shared" si="103"/>
        <v>320</v>
      </c>
      <c r="M734" s="356">
        <f t="shared" si="104"/>
        <v>320</v>
      </c>
      <c r="N734" s="359">
        <f t="shared" si="105"/>
        <v>5.333333333333333</v>
      </c>
      <c r="O734">
        <f t="shared" si="106"/>
        <v>504</v>
      </c>
      <c r="P734" s="239">
        <f t="shared" si="107"/>
        <v>299.7362942401092</v>
      </c>
    </row>
    <row r="735" spans="2:16" x14ac:dyDescent="0.25">
      <c r="B735" s="181">
        <v>0.50763888888888886</v>
      </c>
      <c r="C735" s="61">
        <v>80</v>
      </c>
      <c r="D735" s="349">
        <v>80</v>
      </c>
      <c r="E735" s="349">
        <v>80</v>
      </c>
      <c r="F735" s="63">
        <v>80</v>
      </c>
      <c r="G735" s="356">
        <f t="shared" si="99"/>
        <v>160</v>
      </c>
      <c r="H735" s="350">
        <f t="shared" si="100"/>
        <v>160</v>
      </c>
      <c r="I735" s="235">
        <f t="shared" si="101"/>
        <v>2.6666666666666665</v>
      </c>
      <c r="J735" s="193">
        <f t="shared" si="102"/>
        <v>2.6666666666666665</v>
      </c>
      <c r="K735" s="488">
        <f>'Gasto Energético'!GN735</f>
        <v>0</v>
      </c>
      <c r="L735" s="495">
        <f t="shared" si="103"/>
        <v>320</v>
      </c>
      <c r="M735" s="356">
        <f t="shared" si="104"/>
        <v>320</v>
      </c>
      <c r="N735" s="359">
        <f t="shared" si="105"/>
        <v>5.333333333333333</v>
      </c>
      <c r="O735">
        <f t="shared" si="106"/>
        <v>504</v>
      </c>
      <c r="P735" s="239">
        <f t="shared" si="107"/>
        <v>299.7362942401092</v>
      </c>
    </row>
    <row r="736" spans="2:16" x14ac:dyDescent="0.25">
      <c r="B736" s="181">
        <v>0.5083333333333333</v>
      </c>
      <c r="C736" s="61">
        <v>80</v>
      </c>
      <c r="D736" s="349">
        <v>80</v>
      </c>
      <c r="E736" s="349">
        <v>80</v>
      </c>
      <c r="F736" s="63">
        <v>80</v>
      </c>
      <c r="G736" s="356">
        <f t="shared" si="99"/>
        <v>160</v>
      </c>
      <c r="H736" s="350">
        <f t="shared" si="100"/>
        <v>160</v>
      </c>
      <c r="I736" s="235">
        <f t="shared" si="101"/>
        <v>2.6666666666666665</v>
      </c>
      <c r="J736" s="193">
        <f t="shared" si="102"/>
        <v>2.6666666666666665</v>
      </c>
      <c r="K736" s="488">
        <f>'Gasto Energético'!GN736</f>
        <v>0</v>
      </c>
      <c r="L736" s="495">
        <f t="shared" si="103"/>
        <v>320</v>
      </c>
      <c r="M736" s="356">
        <f t="shared" si="104"/>
        <v>320</v>
      </c>
      <c r="N736" s="359">
        <f t="shared" si="105"/>
        <v>5.333333333333333</v>
      </c>
      <c r="O736">
        <f t="shared" si="106"/>
        <v>504</v>
      </c>
      <c r="P736" s="239">
        <f t="shared" si="107"/>
        <v>299.7362942401092</v>
      </c>
    </row>
    <row r="737" spans="2:16" x14ac:dyDescent="0.25">
      <c r="B737" s="181">
        <v>0.50902777777777775</v>
      </c>
      <c r="C737" s="61">
        <v>80</v>
      </c>
      <c r="D737" s="349">
        <v>80</v>
      </c>
      <c r="E737" s="349">
        <v>80</v>
      </c>
      <c r="F737" s="63">
        <v>80</v>
      </c>
      <c r="G737" s="356">
        <f t="shared" si="99"/>
        <v>160</v>
      </c>
      <c r="H737" s="350">
        <f t="shared" si="100"/>
        <v>160</v>
      </c>
      <c r="I737" s="235">
        <f t="shared" si="101"/>
        <v>2.6666666666666665</v>
      </c>
      <c r="J737" s="193">
        <f t="shared" si="102"/>
        <v>2.6666666666666665</v>
      </c>
      <c r="K737" s="488">
        <f>'Gasto Energético'!GN737</f>
        <v>0</v>
      </c>
      <c r="L737" s="495">
        <f t="shared" si="103"/>
        <v>320</v>
      </c>
      <c r="M737" s="356">
        <f t="shared" si="104"/>
        <v>320</v>
      </c>
      <c r="N737" s="359">
        <f t="shared" si="105"/>
        <v>5.333333333333333</v>
      </c>
      <c r="O737">
        <f t="shared" si="106"/>
        <v>504</v>
      </c>
      <c r="P737" s="239">
        <f t="shared" si="107"/>
        <v>299.7362942401092</v>
      </c>
    </row>
    <row r="738" spans="2:16" x14ac:dyDescent="0.25">
      <c r="B738" s="181">
        <v>0.50972222222222219</v>
      </c>
      <c r="C738" s="61">
        <v>80</v>
      </c>
      <c r="D738" s="349">
        <v>80</v>
      </c>
      <c r="E738" s="349">
        <v>80</v>
      </c>
      <c r="F738" s="63">
        <v>80</v>
      </c>
      <c r="G738" s="356">
        <f t="shared" si="99"/>
        <v>160</v>
      </c>
      <c r="H738" s="350">
        <f t="shared" si="100"/>
        <v>160</v>
      </c>
      <c r="I738" s="235">
        <f t="shared" si="101"/>
        <v>2.6666666666666665</v>
      </c>
      <c r="J738" s="193">
        <f t="shared" si="102"/>
        <v>2.6666666666666665</v>
      </c>
      <c r="K738" s="488">
        <f>'Gasto Energético'!GN738</f>
        <v>0</v>
      </c>
      <c r="L738" s="495">
        <f t="shared" si="103"/>
        <v>320</v>
      </c>
      <c r="M738" s="356">
        <f t="shared" si="104"/>
        <v>320</v>
      </c>
      <c r="N738" s="359">
        <f t="shared" si="105"/>
        <v>5.333333333333333</v>
      </c>
      <c r="O738">
        <f t="shared" si="106"/>
        <v>504</v>
      </c>
      <c r="P738" s="239">
        <f t="shared" si="107"/>
        <v>299.7362942401092</v>
      </c>
    </row>
    <row r="739" spans="2:16" x14ac:dyDescent="0.25">
      <c r="B739" s="181">
        <v>0.51041666666666663</v>
      </c>
      <c r="C739" s="61">
        <v>80</v>
      </c>
      <c r="D739" s="349">
        <v>80</v>
      </c>
      <c r="E739" s="349">
        <v>80</v>
      </c>
      <c r="F739" s="63">
        <v>80</v>
      </c>
      <c r="G739" s="356">
        <f t="shared" si="99"/>
        <v>160</v>
      </c>
      <c r="H739" s="350">
        <f t="shared" si="100"/>
        <v>160</v>
      </c>
      <c r="I739" s="235">
        <f t="shared" si="101"/>
        <v>2.6666666666666665</v>
      </c>
      <c r="J739" s="193">
        <f t="shared" si="102"/>
        <v>2.6666666666666665</v>
      </c>
      <c r="K739" s="488">
        <f>'Gasto Energético'!GN739</f>
        <v>0</v>
      </c>
      <c r="L739" s="495">
        <f t="shared" si="103"/>
        <v>320</v>
      </c>
      <c r="M739" s="356">
        <f t="shared" si="104"/>
        <v>320</v>
      </c>
      <c r="N739" s="359">
        <f t="shared" si="105"/>
        <v>5.333333333333333</v>
      </c>
      <c r="O739">
        <f t="shared" si="106"/>
        <v>504</v>
      </c>
      <c r="P739" s="239">
        <f t="shared" si="107"/>
        <v>299.7362942401092</v>
      </c>
    </row>
    <row r="740" spans="2:16" x14ac:dyDescent="0.25">
      <c r="B740" s="181">
        <v>0.51111111111111118</v>
      </c>
      <c r="C740" s="61">
        <v>80</v>
      </c>
      <c r="D740" s="349">
        <v>80</v>
      </c>
      <c r="E740" s="349">
        <v>80</v>
      </c>
      <c r="F740" s="63">
        <v>80</v>
      </c>
      <c r="G740" s="356">
        <f t="shared" si="99"/>
        <v>160</v>
      </c>
      <c r="H740" s="350">
        <f t="shared" si="100"/>
        <v>160</v>
      </c>
      <c r="I740" s="235">
        <f t="shared" si="101"/>
        <v>2.6666666666666665</v>
      </c>
      <c r="J740" s="193">
        <f t="shared" si="102"/>
        <v>2.6666666666666665</v>
      </c>
      <c r="K740" s="488">
        <f>'Gasto Energético'!GN740</f>
        <v>0</v>
      </c>
      <c r="L740" s="495">
        <f t="shared" si="103"/>
        <v>320</v>
      </c>
      <c r="M740" s="356">
        <f t="shared" si="104"/>
        <v>320</v>
      </c>
      <c r="N740" s="359">
        <f t="shared" si="105"/>
        <v>5.333333333333333</v>
      </c>
      <c r="O740">
        <f t="shared" si="106"/>
        <v>504</v>
      </c>
      <c r="P740" s="239">
        <f t="shared" si="107"/>
        <v>299.7362942401092</v>
      </c>
    </row>
    <row r="741" spans="2:16" x14ac:dyDescent="0.25">
      <c r="B741" s="181">
        <v>0.51180555555555551</v>
      </c>
      <c r="C741" s="61">
        <v>80</v>
      </c>
      <c r="D741" s="349">
        <v>80</v>
      </c>
      <c r="E741" s="349">
        <v>80</v>
      </c>
      <c r="F741" s="63">
        <v>80</v>
      </c>
      <c r="G741" s="356">
        <f t="shared" si="99"/>
        <v>160</v>
      </c>
      <c r="H741" s="350">
        <f t="shared" si="100"/>
        <v>160</v>
      </c>
      <c r="I741" s="235">
        <f t="shared" si="101"/>
        <v>2.6666666666666665</v>
      </c>
      <c r="J741" s="193">
        <f t="shared" si="102"/>
        <v>2.6666666666666665</v>
      </c>
      <c r="K741" s="488">
        <f>'Gasto Energético'!GN741</f>
        <v>0</v>
      </c>
      <c r="L741" s="495">
        <f t="shared" si="103"/>
        <v>320</v>
      </c>
      <c r="M741" s="356">
        <f t="shared" si="104"/>
        <v>320</v>
      </c>
      <c r="N741" s="359">
        <f t="shared" si="105"/>
        <v>5.333333333333333</v>
      </c>
      <c r="O741">
        <f t="shared" si="106"/>
        <v>504</v>
      </c>
      <c r="P741" s="239">
        <f t="shared" si="107"/>
        <v>299.7362942401092</v>
      </c>
    </row>
    <row r="742" spans="2:16" x14ac:dyDescent="0.25">
      <c r="B742" s="181">
        <v>0.51250000000000007</v>
      </c>
      <c r="C742" s="61">
        <v>80</v>
      </c>
      <c r="D742" s="349">
        <v>80</v>
      </c>
      <c r="E742" s="349">
        <v>80</v>
      </c>
      <c r="F742" s="63">
        <v>80</v>
      </c>
      <c r="G742" s="356">
        <f t="shared" si="99"/>
        <v>160</v>
      </c>
      <c r="H742" s="350">
        <f t="shared" si="100"/>
        <v>160</v>
      </c>
      <c r="I742" s="235">
        <f t="shared" si="101"/>
        <v>2.6666666666666665</v>
      </c>
      <c r="J742" s="193">
        <f t="shared" si="102"/>
        <v>2.6666666666666665</v>
      </c>
      <c r="K742" s="488">
        <f>'Gasto Energético'!GN742</f>
        <v>0</v>
      </c>
      <c r="L742" s="495">
        <f t="shared" si="103"/>
        <v>320</v>
      </c>
      <c r="M742" s="356">
        <f t="shared" si="104"/>
        <v>320</v>
      </c>
      <c r="N742" s="359">
        <f t="shared" si="105"/>
        <v>5.333333333333333</v>
      </c>
      <c r="O742">
        <f t="shared" si="106"/>
        <v>504</v>
      </c>
      <c r="P742" s="239">
        <f t="shared" si="107"/>
        <v>299.7362942401092</v>
      </c>
    </row>
    <row r="743" spans="2:16" x14ac:dyDescent="0.25">
      <c r="B743" s="181">
        <v>0.5131944444444444</v>
      </c>
      <c r="C743" s="61">
        <v>80</v>
      </c>
      <c r="D743" s="349">
        <v>80</v>
      </c>
      <c r="E743" s="349">
        <v>80</v>
      </c>
      <c r="F743" s="63">
        <v>80</v>
      </c>
      <c r="G743" s="356">
        <f t="shared" si="99"/>
        <v>160</v>
      </c>
      <c r="H743" s="350">
        <f t="shared" si="100"/>
        <v>160</v>
      </c>
      <c r="I743" s="235">
        <f t="shared" si="101"/>
        <v>2.6666666666666665</v>
      </c>
      <c r="J743" s="193">
        <f t="shared" si="102"/>
        <v>2.6666666666666665</v>
      </c>
      <c r="K743" s="488">
        <f>'Gasto Energético'!GN743</f>
        <v>0</v>
      </c>
      <c r="L743" s="495">
        <f t="shared" si="103"/>
        <v>320</v>
      </c>
      <c r="M743" s="356">
        <f t="shared" si="104"/>
        <v>320</v>
      </c>
      <c r="N743" s="359">
        <f t="shared" si="105"/>
        <v>5.333333333333333</v>
      </c>
      <c r="O743">
        <f t="shared" si="106"/>
        <v>504</v>
      </c>
      <c r="P743" s="239">
        <f t="shared" si="107"/>
        <v>299.7362942401092</v>
      </c>
    </row>
    <row r="744" spans="2:16" x14ac:dyDescent="0.25">
      <c r="B744" s="181">
        <v>0.51388888888888895</v>
      </c>
      <c r="C744" s="61">
        <v>80</v>
      </c>
      <c r="D744" s="349">
        <v>80</v>
      </c>
      <c r="E744" s="349">
        <v>80</v>
      </c>
      <c r="F744" s="63">
        <v>80</v>
      </c>
      <c r="G744" s="356">
        <f t="shared" si="99"/>
        <v>160</v>
      </c>
      <c r="H744" s="350">
        <f t="shared" si="100"/>
        <v>160</v>
      </c>
      <c r="I744" s="235">
        <f t="shared" si="101"/>
        <v>2.6666666666666665</v>
      </c>
      <c r="J744" s="193">
        <f t="shared" si="102"/>
        <v>2.6666666666666665</v>
      </c>
      <c r="K744" s="488">
        <f>'Gasto Energético'!GN744</f>
        <v>0</v>
      </c>
      <c r="L744" s="495">
        <f t="shared" si="103"/>
        <v>320</v>
      </c>
      <c r="M744" s="356">
        <f t="shared" si="104"/>
        <v>320</v>
      </c>
      <c r="N744" s="359">
        <f t="shared" si="105"/>
        <v>5.333333333333333</v>
      </c>
      <c r="O744">
        <f t="shared" si="106"/>
        <v>504</v>
      </c>
      <c r="P744" s="239">
        <f t="shared" si="107"/>
        <v>299.7362942401092</v>
      </c>
    </row>
    <row r="745" spans="2:16" x14ac:dyDescent="0.25">
      <c r="B745" s="181">
        <v>0.51458333333333328</v>
      </c>
      <c r="C745" s="61">
        <v>80</v>
      </c>
      <c r="D745" s="349">
        <v>80</v>
      </c>
      <c r="E745" s="349">
        <v>80</v>
      </c>
      <c r="F745" s="63">
        <v>80</v>
      </c>
      <c r="G745" s="356">
        <f t="shared" si="99"/>
        <v>160</v>
      </c>
      <c r="H745" s="350">
        <f t="shared" si="100"/>
        <v>160</v>
      </c>
      <c r="I745" s="235">
        <f t="shared" si="101"/>
        <v>2.6666666666666665</v>
      </c>
      <c r="J745" s="193">
        <f t="shared" si="102"/>
        <v>2.6666666666666665</v>
      </c>
      <c r="K745" s="488">
        <f>'Gasto Energético'!GN745</f>
        <v>0</v>
      </c>
      <c r="L745" s="495">
        <f t="shared" si="103"/>
        <v>320</v>
      </c>
      <c r="M745" s="356">
        <f t="shared" si="104"/>
        <v>320</v>
      </c>
      <c r="N745" s="359">
        <f t="shared" si="105"/>
        <v>5.333333333333333</v>
      </c>
      <c r="O745">
        <f t="shared" si="106"/>
        <v>504</v>
      </c>
      <c r="P745" s="239">
        <f t="shared" si="107"/>
        <v>299.7362942401092</v>
      </c>
    </row>
    <row r="746" spans="2:16" x14ac:dyDescent="0.25">
      <c r="B746" s="181">
        <v>0.51527777777777783</v>
      </c>
      <c r="C746" s="61">
        <v>80</v>
      </c>
      <c r="D746" s="349">
        <v>80</v>
      </c>
      <c r="E746" s="349">
        <v>80</v>
      </c>
      <c r="F746" s="63">
        <v>80</v>
      </c>
      <c r="G746" s="356">
        <f t="shared" si="99"/>
        <v>160</v>
      </c>
      <c r="H746" s="350">
        <f t="shared" si="100"/>
        <v>160</v>
      </c>
      <c r="I746" s="235">
        <f t="shared" si="101"/>
        <v>2.6666666666666665</v>
      </c>
      <c r="J746" s="193">
        <f t="shared" si="102"/>
        <v>2.6666666666666665</v>
      </c>
      <c r="K746" s="488">
        <f>'Gasto Energético'!GN746</f>
        <v>0</v>
      </c>
      <c r="L746" s="495">
        <f t="shared" si="103"/>
        <v>320</v>
      </c>
      <c r="M746" s="356">
        <f t="shared" si="104"/>
        <v>320</v>
      </c>
      <c r="N746" s="359">
        <f t="shared" si="105"/>
        <v>5.333333333333333</v>
      </c>
      <c r="O746">
        <f t="shared" si="106"/>
        <v>504</v>
      </c>
      <c r="P746" s="239">
        <f t="shared" si="107"/>
        <v>299.7362942401092</v>
      </c>
    </row>
    <row r="747" spans="2:16" x14ac:dyDescent="0.25">
      <c r="B747" s="181">
        <v>0.51597222222222217</v>
      </c>
      <c r="C747" s="61">
        <v>80</v>
      </c>
      <c r="D747" s="349">
        <v>80</v>
      </c>
      <c r="E747" s="349">
        <v>80</v>
      </c>
      <c r="F747" s="63">
        <v>80</v>
      </c>
      <c r="G747" s="356">
        <f t="shared" si="99"/>
        <v>160</v>
      </c>
      <c r="H747" s="350">
        <f t="shared" si="100"/>
        <v>160</v>
      </c>
      <c r="I747" s="235">
        <f t="shared" si="101"/>
        <v>2.6666666666666665</v>
      </c>
      <c r="J747" s="193">
        <f t="shared" si="102"/>
        <v>2.6666666666666665</v>
      </c>
      <c r="K747" s="488">
        <f>'Gasto Energético'!GN747</f>
        <v>0</v>
      </c>
      <c r="L747" s="495">
        <f t="shared" si="103"/>
        <v>320</v>
      </c>
      <c r="M747" s="356">
        <f t="shared" si="104"/>
        <v>320</v>
      </c>
      <c r="N747" s="359">
        <f t="shared" si="105"/>
        <v>5.333333333333333</v>
      </c>
      <c r="O747">
        <f t="shared" si="106"/>
        <v>504</v>
      </c>
      <c r="P747" s="239">
        <f t="shared" si="107"/>
        <v>299.7362942401092</v>
      </c>
    </row>
    <row r="748" spans="2:16" x14ac:dyDescent="0.25">
      <c r="B748" s="181">
        <v>0.51666666666666672</v>
      </c>
      <c r="C748" s="61">
        <v>80</v>
      </c>
      <c r="D748" s="349">
        <v>80</v>
      </c>
      <c r="E748" s="349">
        <v>80</v>
      </c>
      <c r="F748" s="63">
        <v>80</v>
      </c>
      <c r="G748" s="356">
        <f t="shared" si="99"/>
        <v>160</v>
      </c>
      <c r="H748" s="350">
        <f t="shared" si="100"/>
        <v>160</v>
      </c>
      <c r="I748" s="235">
        <f t="shared" si="101"/>
        <v>2.6666666666666665</v>
      </c>
      <c r="J748" s="193">
        <f t="shared" si="102"/>
        <v>2.6666666666666665</v>
      </c>
      <c r="K748" s="488">
        <f>'Gasto Energético'!GN748</f>
        <v>0</v>
      </c>
      <c r="L748" s="495">
        <f t="shared" si="103"/>
        <v>320</v>
      </c>
      <c r="M748" s="356">
        <f t="shared" si="104"/>
        <v>320</v>
      </c>
      <c r="N748" s="359">
        <f t="shared" si="105"/>
        <v>5.333333333333333</v>
      </c>
      <c r="O748">
        <f t="shared" si="106"/>
        <v>504</v>
      </c>
      <c r="P748" s="239">
        <f t="shared" si="107"/>
        <v>299.7362942401092</v>
      </c>
    </row>
    <row r="749" spans="2:16" x14ac:dyDescent="0.25">
      <c r="B749" s="181">
        <v>0.51736111111111105</v>
      </c>
      <c r="C749" s="61">
        <v>80</v>
      </c>
      <c r="D749" s="349">
        <v>80</v>
      </c>
      <c r="E749" s="349">
        <v>80</v>
      </c>
      <c r="F749" s="63">
        <v>80</v>
      </c>
      <c r="G749" s="356">
        <f t="shared" si="99"/>
        <v>160</v>
      </c>
      <c r="H749" s="350">
        <f t="shared" si="100"/>
        <v>160</v>
      </c>
      <c r="I749" s="235">
        <f t="shared" si="101"/>
        <v>2.6666666666666665</v>
      </c>
      <c r="J749" s="193">
        <f t="shared" si="102"/>
        <v>2.6666666666666665</v>
      </c>
      <c r="K749" s="488">
        <f>'Gasto Energético'!GN749</f>
        <v>0</v>
      </c>
      <c r="L749" s="495">
        <f t="shared" si="103"/>
        <v>320</v>
      </c>
      <c r="M749" s="356">
        <f t="shared" si="104"/>
        <v>320</v>
      </c>
      <c r="N749" s="359">
        <f t="shared" si="105"/>
        <v>5.333333333333333</v>
      </c>
      <c r="O749">
        <f t="shared" si="106"/>
        <v>504</v>
      </c>
      <c r="P749" s="239">
        <f t="shared" si="107"/>
        <v>299.7362942401092</v>
      </c>
    </row>
    <row r="750" spans="2:16" x14ac:dyDescent="0.25">
      <c r="B750" s="181">
        <v>0.5180555555555556</v>
      </c>
      <c r="C750" s="61">
        <v>80</v>
      </c>
      <c r="D750" s="349">
        <v>80</v>
      </c>
      <c r="E750" s="349">
        <v>80</v>
      </c>
      <c r="F750" s="63">
        <v>80</v>
      </c>
      <c r="G750" s="356">
        <f t="shared" si="99"/>
        <v>160</v>
      </c>
      <c r="H750" s="350">
        <f t="shared" si="100"/>
        <v>160</v>
      </c>
      <c r="I750" s="235">
        <f t="shared" si="101"/>
        <v>2.6666666666666665</v>
      </c>
      <c r="J750" s="193">
        <f t="shared" si="102"/>
        <v>2.6666666666666665</v>
      </c>
      <c r="K750" s="488">
        <f>'Gasto Energético'!GN750</f>
        <v>0</v>
      </c>
      <c r="L750" s="495">
        <f t="shared" si="103"/>
        <v>320</v>
      </c>
      <c r="M750" s="356">
        <f t="shared" si="104"/>
        <v>320</v>
      </c>
      <c r="N750" s="359">
        <f t="shared" si="105"/>
        <v>5.333333333333333</v>
      </c>
      <c r="O750">
        <f t="shared" si="106"/>
        <v>504</v>
      </c>
      <c r="P750" s="239">
        <f t="shared" si="107"/>
        <v>299.7362942401092</v>
      </c>
    </row>
    <row r="751" spans="2:16" x14ac:dyDescent="0.25">
      <c r="B751" s="181">
        <v>0.51874999999999993</v>
      </c>
      <c r="C751" s="61">
        <v>80</v>
      </c>
      <c r="D751" s="349">
        <v>80</v>
      </c>
      <c r="E751" s="349">
        <v>80</v>
      </c>
      <c r="F751" s="63">
        <v>80</v>
      </c>
      <c r="G751" s="356">
        <f t="shared" si="99"/>
        <v>160</v>
      </c>
      <c r="H751" s="350">
        <f t="shared" si="100"/>
        <v>160</v>
      </c>
      <c r="I751" s="235">
        <f t="shared" si="101"/>
        <v>2.6666666666666665</v>
      </c>
      <c r="J751" s="193">
        <f t="shared" si="102"/>
        <v>2.6666666666666665</v>
      </c>
      <c r="K751" s="488">
        <f>'Gasto Energético'!GN751</f>
        <v>0</v>
      </c>
      <c r="L751" s="495">
        <f t="shared" si="103"/>
        <v>320</v>
      </c>
      <c r="M751" s="356">
        <f t="shared" si="104"/>
        <v>320</v>
      </c>
      <c r="N751" s="359">
        <f t="shared" si="105"/>
        <v>5.333333333333333</v>
      </c>
      <c r="O751">
        <f t="shared" si="106"/>
        <v>504</v>
      </c>
      <c r="P751" s="239">
        <f t="shared" si="107"/>
        <v>299.7362942401092</v>
      </c>
    </row>
    <row r="752" spans="2:16" x14ac:dyDescent="0.25">
      <c r="B752" s="181">
        <v>0.51944444444444449</v>
      </c>
      <c r="C752" s="61">
        <v>80</v>
      </c>
      <c r="D752" s="349">
        <v>80</v>
      </c>
      <c r="E752" s="349">
        <v>80</v>
      </c>
      <c r="F752" s="63">
        <v>80</v>
      </c>
      <c r="G752" s="356">
        <f t="shared" si="99"/>
        <v>160</v>
      </c>
      <c r="H752" s="350">
        <f t="shared" si="100"/>
        <v>160</v>
      </c>
      <c r="I752" s="235">
        <f t="shared" si="101"/>
        <v>2.6666666666666665</v>
      </c>
      <c r="J752" s="193">
        <f t="shared" si="102"/>
        <v>2.6666666666666665</v>
      </c>
      <c r="K752" s="488">
        <f>'Gasto Energético'!GN752</f>
        <v>0</v>
      </c>
      <c r="L752" s="495">
        <f t="shared" si="103"/>
        <v>320</v>
      </c>
      <c r="M752" s="356">
        <f t="shared" si="104"/>
        <v>320</v>
      </c>
      <c r="N752" s="359">
        <f t="shared" si="105"/>
        <v>5.333333333333333</v>
      </c>
      <c r="O752">
        <f t="shared" si="106"/>
        <v>504</v>
      </c>
      <c r="P752" s="239">
        <f t="shared" si="107"/>
        <v>299.7362942401092</v>
      </c>
    </row>
    <row r="753" spans="2:16" x14ac:dyDescent="0.25">
      <c r="B753" s="181">
        <v>0.52013888888888882</v>
      </c>
      <c r="C753" s="61">
        <v>80</v>
      </c>
      <c r="D753" s="349">
        <v>80</v>
      </c>
      <c r="E753" s="349">
        <v>80</v>
      </c>
      <c r="F753" s="63">
        <v>80</v>
      </c>
      <c r="G753" s="356">
        <f t="shared" si="99"/>
        <v>160</v>
      </c>
      <c r="H753" s="350">
        <f t="shared" si="100"/>
        <v>160</v>
      </c>
      <c r="I753" s="235">
        <f t="shared" si="101"/>
        <v>2.6666666666666665</v>
      </c>
      <c r="J753" s="193">
        <f t="shared" si="102"/>
        <v>2.6666666666666665</v>
      </c>
      <c r="K753" s="488">
        <f>'Gasto Energético'!GN753</f>
        <v>0</v>
      </c>
      <c r="L753" s="495">
        <f t="shared" si="103"/>
        <v>320</v>
      </c>
      <c r="M753" s="356">
        <f t="shared" si="104"/>
        <v>320</v>
      </c>
      <c r="N753" s="359">
        <f t="shared" si="105"/>
        <v>5.333333333333333</v>
      </c>
      <c r="O753">
        <f t="shared" si="106"/>
        <v>504</v>
      </c>
      <c r="P753" s="239">
        <f t="shared" si="107"/>
        <v>299.7362942401092</v>
      </c>
    </row>
    <row r="754" spans="2:16" x14ac:dyDescent="0.25">
      <c r="B754" s="181">
        <v>0.52083333333333337</v>
      </c>
      <c r="C754" s="61">
        <v>80</v>
      </c>
      <c r="D754" s="349">
        <v>80</v>
      </c>
      <c r="E754" s="349">
        <v>80</v>
      </c>
      <c r="F754" s="63">
        <v>80</v>
      </c>
      <c r="G754" s="356">
        <f t="shared" si="99"/>
        <v>160</v>
      </c>
      <c r="H754" s="350">
        <f t="shared" si="100"/>
        <v>160</v>
      </c>
      <c r="I754" s="235">
        <f t="shared" si="101"/>
        <v>2.6666666666666665</v>
      </c>
      <c r="J754" s="193">
        <f t="shared" si="102"/>
        <v>2.6666666666666665</v>
      </c>
      <c r="K754" s="488">
        <f>'Gasto Energético'!GN754</f>
        <v>0</v>
      </c>
      <c r="L754" s="495">
        <f t="shared" si="103"/>
        <v>320</v>
      </c>
      <c r="M754" s="356">
        <f t="shared" si="104"/>
        <v>320</v>
      </c>
      <c r="N754" s="359">
        <f t="shared" si="105"/>
        <v>5.333333333333333</v>
      </c>
      <c r="O754">
        <f t="shared" si="106"/>
        <v>504</v>
      </c>
      <c r="P754" s="239">
        <f t="shared" si="107"/>
        <v>299.7362942401092</v>
      </c>
    </row>
    <row r="755" spans="2:16" x14ac:dyDescent="0.25">
      <c r="B755" s="181">
        <v>0.52152777777777781</v>
      </c>
      <c r="C755" s="61">
        <v>80</v>
      </c>
      <c r="D755" s="349">
        <v>80</v>
      </c>
      <c r="E755" s="349">
        <v>80</v>
      </c>
      <c r="F755" s="63">
        <v>80</v>
      </c>
      <c r="G755" s="356">
        <f t="shared" si="99"/>
        <v>160</v>
      </c>
      <c r="H755" s="350">
        <f t="shared" si="100"/>
        <v>160</v>
      </c>
      <c r="I755" s="235">
        <f t="shared" si="101"/>
        <v>2.6666666666666665</v>
      </c>
      <c r="J755" s="193">
        <f t="shared" si="102"/>
        <v>2.6666666666666665</v>
      </c>
      <c r="K755" s="488">
        <f>'Gasto Energético'!GN755</f>
        <v>0</v>
      </c>
      <c r="L755" s="495">
        <f t="shared" si="103"/>
        <v>320</v>
      </c>
      <c r="M755" s="356">
        <f t="shared" si="104"/>
        <v>320</v>
      </c>
      <c r="N755" s="359">
        <f t="shared" si="105"/>
        <v>5.333333333333333</v>
      </c>
      <c r="O755">
        <f t="shared" si="106"/>
        <v>504</v>
      </c>
      <c r="P755" s="239">
        <f t="shared" si="107"/>
        <v>299.7362942401092</v>
      </c>
    </row>
    <row r="756" spans="2:16" x14ac:dyDescent="0.25">
      <c r="B756" s="181">
        <v>0.52222222222222225</v>
      </c>
      <c r="C756" s="61">
        <v>80</v>
      </c>
      <c r="D756" s="349">
        <v>80</v>
      </c>
      <c r="E756" s="349">
        <v>80</v>
      </c>
      <c r="F756" s="63">
        <v>80</v>
      </c>
      <c r="G756" s="356">
        <f t="shared" si="99"/>
        <v>160</v>
      </c>
      <c r="H756" s="350">
        <f t="shared" si="100"/>
        <v>160</v>
      </c>
      <c r="I756" s="235">
        <f t="shared" si="101"/>
        <v>2.6666666666666665</v>
      </c>
      <c r="J756" s="193">
        <f t="shared" si="102"/>
        <v>2.6666666666666665</v>
      </c>
      <c r="K756" s="488">
        <f>'Gasto Energético'!GN756</f>
        <v>0</v>
      </c>
      <c r="L756" s="495">
        <f t="shared" si="103"/>
        <v>320</v>
      </c>
      <c r="M756" s="356">
        <f t="shared" si="104"/>
        <v>320</v>
      </c>
      <c r="N756" s="359">
        <f t="shared" si="105"/>
        <v>5.333333333333333</v>
      </c>
      <c r="O756">
        <f t="shared" si="106"/>
        <v>504</v>
      </c>
      <c r="P756" s="239">
        <f t="shared" si="107"/>
        <v>299.7362942401092</v>
      </c>
    </row>
    <row r="757" spans="2:16" x14ac:dyDescent="0.25">
      <c r="B757" s="181">
        <v>0.5229166666666667</v>
      </c>
      <c r="C757" s="61">
        <v>80</v>
      </c>
      <c r="D757" s="349">
        <v>80</v>
      </c>
      <c r="E757" s="349">
        <v>80</v>
      </c>
      <c r="F757" s="63">
        <v>80</v>
      </c>
      <c r="G757" s="356">
        <f t="shared" si="99"/>
        <v>160</v>
      </c>
      <c r="H757" s="350">
        <f t="shared" si="100"/>
        <v>160</v>
      </c>
      <c r="I757" s="235">
        <f t="shared" si="101"/>
        <v>2.6666666666666665</v>
      </c>
      <c r="J757" s="193">
        <f t="shared" si="102"/>
        <v>2.6666666666666665</v>
      </c>
      <c r="K757" s="488">
        <f>'Gasto Energético'!GN757</f>
        <v>0</v>
      </c>
      <c r="L757" s="495">
        <f t="shared" si="103"/>
        <v>320</v>
      </c>
      <c r="M757" s="356">
        <f t="shared" si="104"/>
        <v>320</v>
      </c>
      <c r="N757" s="359">
        <f t="shared" si="105"/>
        <v>5.333333333333333</v>
      </c>
      <c r="O757">
        <f t="shared" si="106"/>
        <v>504</v>
      </c>
      <c r="P757" s="239">
        <f t="shared" si="107"/>
        <v>299.7362942401092</v>
      </c>
    </row>
    <row r="758" spans="2:16" x14ac:dyDescent="0.25">
      <c r="B758" s="181">
        <v>0.52361111111111114</v>
      </c>
      <c r="C758" s="61">
        <v>80</v>
      </c>
      <c r="D758" s="349">
        <v>80</v>
      </c>
      <c r="E758" s="349">
        <v>80</v>
      </c>
      <c r="F758" s="63">
        <v>80</v>
      </c>
      <c r="G758" s="356">
        <f t="shared" si="99"/>
        <v>160</v>
      </c>
      <c r="H758" s="350">
        <f t="shared" si="100"/>
        <v>160</v>
      </c>
      <c r="I758" s="235">
        <f t="shared" si="101"/>
        <v>2.6666666666666665</v>
      </c>
      <c r="J758" s="193">
        <f t="shared" si="102"/>
        <v>2.6666666666666665</v>
      </c>
      <c r="K758" s="488">
        <f>'Gasto Energético'!GN758</f>
        <v>0</v>
      </c>
      <c r="L758" s="495">
        <f t="shared" si="103"/>
        <v>320</v>
      </c>
      <c r="M758" s="356">
        <f t="shared" si="104"/>
        <v>320</v>
      </c>
      <c r="N758" s="359">
        <f t="shared" si="105"/>
        <v>5.333333333333333</v>
      </c>
      <c r="O758">
        <f t="shared" si="106"/>
        <v>504</v>
      </c>
      <c r="P758" s="239">
        <f t="shared" si="107"/>
        <v>299.7362942401092</v>
      </c>
    </row>
    <row r="759" spans="2:16" x14ac:dyDescent="0.25">
      <c r="B759" s="181">
        <v>0.52430555555555558</v>
      </c>
      <c r="C759" s="61">
        <v>80</v>
      </c>
      <c r="D759" s="349">
        <v>80</v>
      </c>
      <c r="E759" s="349">
        <v>80</v>
      </c>
      <c r="F759" s="63">
        <v>80</v>
      </c>
      <c r="G759" s="356">
        <f t="shared" si="99"/>
        <v>160</v>
      </c>
      <c r="H759" s="350">
        <f t="shared" si="100"/>
        <v>160</v>
      </c>
      <c r="I759" s="235">
        <f t="shared" si="101"/>
        <v>2.6666666666666665</v>
      </c>
      <c r="J759" s="193">
        <f t="shared" si="102"/>
        <v>2.6666666666666665</v>
      </c>
      <c r="K759" s="488">
        <f>'Gasto Energético'!GN759</f>
        <v>0</v>
      </c>
      <c r="L759" s="495">
        <f t="shared" si="103"/>
        <v>320</v>
      </c>
      <c r="M759" s="356">
        <f t="shared" si="104"/>
        <v>320</v>
      </c>
      <c r="N759" s="359">
        <f t="shared" si="105"/>
        <v>5.333333333333333</v>
      </c>
      <c r="O759">
        <f t="shared" si="106"/>
        <v>504</v>
      </c>
      <c r="P759" s="239">
        <f t="shared" si="107"/>
        <v>299.7362942401092</v>
      </c>
    </row>
    <row r="760" spans="2:16" x14ac:dyDescent="0.25">
      <c r="B760" s="181">
        <v>0.52500000000000002</v>
      </c>
      <c r="C760" s="61">
        <v>80</v>
      </c>
      <c r="D760" s="349">
        <v>80</v>
      </c>
      <c r="E760" s="349">
        <v>80</v>
      </c>
      <c r="F760" s="63">
        <v>80</v>
      </c>
      <c r="G760" s="356">
        <f t="shared" si="99"/>
        <v>160</v>
      </c>
      <c r="H760" s="350">
        <f t="shared" si="100"/>
        <v>160</v>
      </c>
      <c r="I760" s="235">
        <f t="shared" si="101"/>
        <v>2.6666666666666665</v>
      </c>
      <c r="J760" s="193">
        <f t="shared" si="102"/>
        <v>2.6666666666666665</v>
      </c>
      <c r="K760" s="488">
        <f>'Gasto Energético'!GN760</f>
        <v>0</v>
      </c>
      <c r="L760" s="495">
        <f t="shared" si="103"/>
        <v>320</v>
      </c>
      <c r="M760" s="356">
        <f t="shared" si="104"/>
        <v>320</v>
      </c>
      <c r="N760" s="359">
        <f t="shared" si="105"/>
        <v>5.333333333333333</v>
      </c>
      <c r="O760">
        <f t="shared" si="106"/>
        <v>504</v>
      </c>
      <c r="P760" s="239">
        <f t="shared" si="107"/>
        <v>299.7362942401092</v>
      </c>
    </row>
    <row r="761" spans="2:16" x14ac:dyDescent="0.25">
      <c r="B761" s="181">
        <v>0.52569444444444446</v>
      </c>
      <c r="C761" s="61">
        <v>80</v>
      </c>
      <c r="D761" s="349">
        <v>80</v>
      </c>
      <c r="E761" s="349">
        <v>80</v>
      </c>
      <c r="F761" s="63">
        <v>80</v>
      </c>
      <c r="G761" s="356">
        <f t="shared" si="99"/>
        <v>160</v>
      </c>
      <c r="H761" s="350">
        <f t="shared" si="100"/>
        <v>160</v>
      </c>
      <c r="I761" s="235">
        <f t="shared" si="101"/>
        <v>2.6666666666666665</v>
      </c>
      <c r="J761" s="193">
        <f t="shared" si="102"/>
        <v>2.6666666666666665</v>
      </c>
      <c r="K761" s="488">
        <f>'Gasto Energético'!GN761</f>
        <v>0</v>
      </c>
      <c r="L761" s="495">
        <f t="shared" si="103"/>
        <v>320</v>
      </c>
      <c r="M761" s="356">
        <f t="shared" si="104"/>
        <v>320</v>
      </c>
      <c r="N761" s="359">
        <f t="shared" si="105"/>
        <v>5.333333333333333</v>
      </c>
      <c r="O761">
        <f t="shared" si="106"/>
        <v>504</v>
      </c>
      <c r="P761" s="239">
        <f t="shared" si="107"/>
        <v>299.7362942401092</v>
      </c>
    </row>
    <row r="762" spans="2:16" x14ac:dyDescent="0.25">
      <c r="B762" s="181">
        <v>0.52638888888888891</v>
      </c>
      <c r="C762" s="61">
        <v>80</v>
      </c>
      <c r="D762" s="349">
        <v>80</v>
      </c>
      <c r="E762" s="349">
        <v>80</v>
      </c>
      <c r="F762" s="63">
        <v>80</v>
      </c>
      <c r="G762" s="356">
        <f t="shared" si="99"/>
        <v>160</v>
      </c>
      <c r="H762" s="350">
        <f t="shared" si="100"/>
        <v>160</v>
      </c>
      <c r="I762" s="235">
        <f t="shared" si="101"/>
        <v>2.6666666666666665</v>
      </c>
      <c r="J762" s="193">
        <f t="shared" si="102"/>
        <v>2.6666666666666665</v>
      </c>
      <c r="K762" s="488">
        <f>'Gasto Energético'!GN762</f>
        <v>0</v>
      </c>
      <c r="L762" s="495">
        <f t="shared" si="103"/>
        <v>320</v>
      </c>
      <c r="M762" s="356">
        <f t="shared" si="104"/>
        <v>320</v>
      </c>
      <c r="N762" s="359">
        <f t="shared" si="105"/>
        <v>5.333333333333333</v>
      </c>
      <c r="O762">
        <f t="shared" si="106"/>
        <v>504</v>
      </c>
      <c r="P762" s="239">
        <f t="shared" si="107"/>
        <v>299.7362942401092</v>
      </c>
    </row>
    <row r="763" spans="2:16" x14ac:dyDescent="0.25">
      <c r="B763" s="181">
        <v>0.52708333333333335</v>
      </c>
      <c r="C763" s="61">
        <v>80</v>
      </c>
      <c r="D763" s="349">
        <v>80</v>
      </c>
      <c r="E763" s="349">
        <v>80</v>
      </c>
      <c r="F763" s="63">
        <v>80</v>
      </c>
      <c r="G763" s="356">
        <f t="shared" si="99"/>
        <v>160</v>
      </c>
      <c r="H763" s="350">
        <f t="shared" si="100"/>
        <v>160</v>
      </c>
      <c r="I763" s="235">
        <f t="shared" si="101"/>
        <v>2.6666666666666665</v>
      </c>
      <c r="J763" s="193">
        <f t="shared" si="102"/>
        <v>2.6666666666666665</v>
      </c>
      <c r="K763" s="488">
        <f>'Gasto Energético'!GN763</f>
        <v>0</v>
      </c>
      <c r="L763" s="495">
        <f t="shared" si="103"/>
        <v>320</v>
      </c>
      <c r="M763" s="356">
        <f t="shared" si="104"/>
        <v>320</v>
      </c>
      <c r="N763" s="359">
        <f t="shared" si="105"/>
        <v>5.333333333333333</v>
      </c>
      <c r="O763">
        <f t="shared" si="106"/>
        <v>504</v>
      </c>
      <c r="P763" s="239">
        <f t="shared" si="107"/>
        <v>299.7362942401092</v>
      </c>
    </row>
    <row r="764" spans="2:16" x14ac:dyDescent="0.25">
      <c r="B764" s="181">
        <v>0.52777777777777779</v>
      </c>
      <c r="C764" s="61">
        <v>80</v>
      </c>
      <c r="D764" s="349">
        <v>80</v>
      </c>
      <c r="E764" s="349">
        <v>80</v>
      </c>
      <c r="F764" s="63">
        <v>80</v>
      </c>
      <c r="G764" s="356">
        <f t="shared" si="99"/>
        <v>160</v>
      </c>
      <c r="H764" s="350">
        <f t="shared" si="100"/>
        <v>160</v>
      </c>
      <c r="I764" s="235">
        <f t="shared" si="101"/>
        <v>2.6666666666666665</v>
      </c>
      <c r="J764" s="193">
        <f t="shared" si="102"/>
        <v>2.6666666666666665</v>
      </c>
      <c r="K764" s="488">
        <f>'Gasto Energético'!GN764</f>
        <v>0</v>
      </c>
      <c r="L764" s="495">
        <f t="shared" si="103"/>
        <v>320</v>
      </c>
      <c r="M764" s="356">
        <f t="shared" si="104"/>
        <v>320</v>
      </c>
      <c r="N764" s="359">
        <f t="shared" si="105"/>
        <v>5.333333333333333</v>
      </c>
      <c r="O764">
        <f t="shared" si="106"/>
        <v>504</v>
      </c>
      <c r="P764" s="239">
        <f t="shared" si="107"/>
        <v>299.7362942401092</v>
      </c>
    </row>
    <row r="765" spans="2:16" x14ac:dyDescent="0.25">
      <c r="B765" s="181">
        <v>0.52847222222222223</v>
      </c>
      <c r="C765" s="61">
        <v>80</v>
      </c>
      <c r="D765" s="349">
        <v>80</v>
      </c>
      <c r="E765" s="349">
        <v>80</v>
      </c>
      <c r="F765" s="63">
        <v>80</v>
      </c>
      <c r="G765" s="356">
        <f t="shared" si="99"/>
        <v>160</v>
      </c>
      <c r="H765" s="350">
        <f t="shared" si="100"/>
        <v>160</v>
      </c>
      <c r="I765" s="235">
        <f t="shared" si="101"/>
        <v>2.6666666666666665</v>
      </c>
      <c r="J765" s="193">
        <f t="shared" si="102"/>
        <v>2.6666666666666665</v>
      </c>
      <c r="K765" s="488">
        <f>'Gasto Energético'!GN765</f>
        <v>0</v>
      </c>
      <c r="L765" s="495">
        <f t="shared" si="103"/>
        <v>320</v>
      </c>
      <c r="M765" s="356">
        <f t="shared" si="104"/>
        <v>320</v>
      </c>
      <c r="N765" s="359">
        <f t="shared" si="105"/>
        <v>5.333333333333333</v>
      </c>
      <c r="O765">
        <f t="shared" si="106"/>
        <v>504</v>
      </c>
      <c r="P765" s="239">
        <f t="shared" si="107"/>
        <v>299.7362942401092</v>
      </c>
    </row>
    <row r="766" spans="2:16" x14ac:dyDescent="0.25">
      <c r="B766" s="181">
        <v>0.52916666666666667</v>
      </c>
      <c r="C766" s="61">
        <v>80</v>
      </c>
      <c r="D766" s="349">
        <v>80</v>
      </c>
      <c r="E766" s="349">
        <v>80</v>
      </c>
      <c r="F766" s="63">
        <v>80</v>
      </c>
      <c r="G766" s="356">
        <f t="shared" si="99"/>
        <v>160</v>
      </c>
      <c r="H766" s="350">
        <f t="shared" si="100"/>
        <v>160</v>
      </c>
      <c r="I766" s="235">
        <f t="shared" si="101"/>
        <v>2.6666666666666665</v>
      </c>
      <c r="J766" s="193">
        <f t="shared" si="102"/>
        <v>2.6666666666666665</v>
      </c>
      <c r="K766" s="488">
        <f>'Gasto Energético'!GN766</f>
        <v>0</v>
      </c>
      <c r="L766" s="495">
        <f t="shared" si="103"/>
        <v>320</v>
      </c>
      <c r="M766" s="356">
        <f t="shared" si="104"/>
        <v>320</v>
      </c>
      <c r="N766" s="359">
        <f t="shared" si="105"/>
        <v>5.333333333333333</v>
      </c>
      <c r="O766">
        <f t="shared" si="106"/>
        <v>504</v>
      </c>
      <c r="P766" s="239">
        <f t="shared" si="107"/>
        <v>299.7362942401092</v>
      </c>
    </row>
    <row r="767" spans="2:16" x14ac:dyDescent="0.25">
      <c r="B767" s="181">
        <v>0.52986111111111112</v>
      </c>
      <c r="C767" s="61">
        <v>80</v>
      </c>
      <c r="D767" s="349">
        <v>80</v>
      </c>
      <c r="E767" s="349">
        <v>80</v>
      </c>
      <c r="F767" s="63">
        <v>80</v>
      </c>
      <c r="G767" s="356">
        <f t="shared" si="99"/>
        <v>160</v>
      </c>
      <c r="H767" s="350">
        <f t="shared" si="100"/>
        <v>160</v>
      </c>
      <c r="I767" s="235">
        <f t="shared" si="101"/>
        <v>2.6666666666666665</v>
      </c>
      <c r="J767" s="193">
        <f t="shared" si="102"/>
        <v>2.6666666666666665</v>
      </c>
      <c r="K767" s="488">
        <f>'Gasto Energético'!GN767</f>
        <v>0</v>
      </c>
      <c r="L767" s="495">
        <f t="shared" si="103"/>
        <v>320</v>
      </c>
      <c r="M767" s="356">
        <f t="shared" si="104"/>
        <v>320</v>
      </c>
      <c r="N767" s="359">
        <f t="shared" si="105"/>
        <v>5.333333333333333</v>
      </c>
      <c r="O767">
        <f t="shared" si="106"/>
        <v>504</v>
      </c>
      <c r="P767" s="239">
        <f t="shared" si="107"/>
        <v>299.7362942401092</v>
      </c>
    </row>
    <row r="768" spans="2:16" x14ac:dyDescent="0.25">
      <c r="B768" s="181">
        <v>0.53055555555555556</v>
      </c>
      <c r="C768" s="61">
        <v>80</v>
      </c>
      <c r="D768" s="349">
        <v>80</v>
      </c>
      <c r="E768" s="349">
        <v>80</v>
      </c>
      <c r="F768" s="63">
        <v>80</v>
      </c>
      <c r="G768" s="356">
        <f t="shared" si="99"/>
        <v>160</v>
      </c>
      <c r="H768" s="350">
        <f t="shared" si="100"/>
        <v>160</v>
      </c>
      <c r="I768" s="235">
        <f t="shared" si="101"/>
        <v>2.6666666666666665</v>
      </c>
      <c r="J768" s="193">
        <f t="shared" si="102"/>
        <v>2.6666666666666665</v>
      </c>
      <c r="K768" s="488">
        <f>'Gasto Energético'!GN768</f>
        <v>0</v>
      </c>
      <c r="L768" s="495">
        <f t="shared" si="103"/>
        <v>320</v>
      </c>
      <c r="M768" s="356">
        <f t="shared" si="104"/>
        <v>320</v>
      </c>
      <c r="N768" s="359">
        <f t="shared" si="105"/>
        <v>5.333333333333333</v>
      </c>
      <c r="O768">
        <f t="shared" si="106"/>
        <v>504</v>
      </c>
      <c r="P768" s="239">
        <f t="shared" si="107"/>
        <v>299.7362942401092</v>
      </c>
    </row>
    <row r="769" spans="2:16" x14ac:dyDescent="0.25">
      <c r="B769" s="181">
        <v>0.53125</v>
      </c>
      <c r="C769" s="61">
        <v>80</v>
      </c>
      <c r="D769" s="349">
        <v>80</v>
      </c>
      <c r="E769" s="349">
        <v>80</v>
      </c>
      <c r="F769" s="63">
        <v>80</v>
      </c>
      <c r="G769" s="356">
        <f t="shared" si="99"/>
        <v>160</v>
      </c>
      <c r="H769" s="350">
        <f t="shared" si="100"/>
        <v>160</v>
      </c>
      <c r="I769" s="235">
        <f t="shared" si="101"/>
        <v>2.6666666666666665</v>
      </c>
      <c r="J769" s="193">
        <f t="shared" si="102"/>
        <v>2.6666666666666665</v>
      </c>
      <c r="K769" s="488">
        <f>'Gasto Energético'!GN769</f>
        <v>0</v>
      </c>
      <c r="L769" s="495">
        <f t="shared" si="103"/>
        <v>320</v>
      </c>
      <c r="M769" s="356">
        <f t="shared" si="104"/>
        <v>320</v>
      </c>
      <c r="N769" s="359">
        <f t="shared" si="105"/>
        <v>5.333333333333333</v>
      </c>
      <c r="O769">
        <f t="shared" si="106"/>
        <v>504</v>
      </c>
      <c r="P769" s="239">
        <f t="shared" si="107"/>
        <v>299.7362942401092</v>
      </c>
    </row>
    <row r="770" spans="2:16" x14ac:dyDescent="0.25">
      <c r="B770" s="181">
        <v>0.53194444444444444</v>
      </c>
      <c r="C770" s="61">
        <v>80</v>
      </c>
      <c r="D770" s="349">
        <v>80</v>
      </c>
      <c r="E770" s="349">
        <v>80</v>
      </c>
      <c r="F770" s="63">
        <v>80</v>
      </c>
      <c r="G770" s="356">
        <f t="shared" si="99"/>
        <v>160</v>
      </c>
      <c r="H770" s="350">
        <f t="shared" si="100"/>
        <v>160</v>
      </c>
      <c r="I770" s="235">
        <f t="shared" si="101"/>
        <v>2.6666666666666665</v>
      </c>
      <c r="J770" s="193">
        <f t="shared" si="102"/>
        <v>2.6666666666666665</v>
      </c>
      <c r="K770" s="488">
        <f>'Gasto Energético'!GN770</f>
        <v>0</v>
      </c>
      <c r="L770" s="495">
        <f t="shared" si="103"/>
        <v>320</v>
      </c>
      <c r="M770" s="356">
        <f t="shared" si="104"/>
        <v>320</v>
      </c>
      <c r="N770" s="359">
        <f t="shared" si="105"/>
        <v>5.333333333333333</v>
      </c>
      <c r="O770">
        <f t="shared" si="106"/>
        <v>504</v>
      </c>
      <c r="P770" s="239">
        <f t="shared" si="107"/>
        <v>299.7362942401092</v>
      </c>
    </row>
    <row r="771" spans="2:16" x14ac:dyDescent="0.25">
      <c r="B771" s="181">
        <v>0.53263888888888888</v>
      </c>
      <c r="C771" s="61">
        <v>80</v>
      </c>
      <c r="D771" s="349">
        <v>80</v>
      </c>
      <c r="E771" s="349">
        <v>80</v>
      </c>
      <c r="F771" s="63">
        <v>80</v>
      </c>
      <c r="G771" s="356">
        <f t="shared" si="99"/>
        <v>160</v>
      </c>
      <c r="H771" s="350">
        <f t="shared" si="100"/>
        <v>160</v>
      </c>
      <c r="I771" s="235">
        <f t="shared" si="101"/>
        <v>2.6666666666666665</v>
      </c>
      <c r="J771" s="193">
        <f t="shared" si="102"/>
        <v>2.6666666666666665</v>
      </c>
      <c r="K771" s="488">
        <f>'Gasto Energético'!GN771</f>
        <v>0</v>
      </c>
      <c r="L771" s="495">
        <f t="shared" si="103"/>
        <v>320</v>
      </c>
      <c r="M771" s="356">
        <f t="shared" si="104"/>
        <v>320</v>
      </c>
      <c r="N771" s="359">
        <f t="shared" si="105"/>
        <v>5.333333333333333</v>
      </c>
      <c r="O771">
        <f t="shared" si="106"/>
        <v>504</v>
      </c>
      <c r="P771" s="239">
        <f t="shared" si="107"/>
        <v>299.7362942401092</v>
      </c>
    </row>
    <row r="772" spans="2:16" x14ac:dyDescent="0.25">
      <c r="B772" s="181">
        <v>0.53333333333333333</v>
      </c>
      <c r="C772" s="61">
        <v>80</v>
      </c>
      <c r="D772" s="349">
        <v>80</v>
      </c>
      <c r="E772" s="349">
        <v>80</v>
      </c>
      <c r="F772" s="63">
        <v>80</v>
      </c>
      <c r="G772" s="356">
        <f t="shared" si="99"/>
        <v>160</v>
      </c>
      <c r="H772" s="350">
        <f t="shared" si="100"/>
        <v>160</v>
      </c>
      <c r="I772" s="235">
        <f t="shared" si="101"/>
        <v>2.6666666666666665</v>
      </c>
      <c r="J772" s="193">
        <f t="shared" si="102"/>
        <v>2.6666666666666665</v>
      </c>
      <c r="K772" s="488">
        <f>'Gasto Energético'!GN772</f>
        <v>0</v>
      </c>
      <c r="L772" s="495">
        <f t="shared" si="103"/>
        <v>320</v>
      </c>
      <c r="M772" s="356">
        <f t="shared" si="104"/>
        <v>320</v>
      </c>
      <c r="N772" s="359">
        <f t="shared" si="105"/>
        <v>5.333333333333333</v>
      </c>
      <c r="O772">
        <f t="shared" si="106"/>
        <v>504</v>
      </c>
      <c r="P772" s="239">
        <f t="shared" si="107"/>
        <v>299.7362942401092</v>
      </c>
    </row>
    <row r="773" spans="2:16" x14ac:dyDescent="0.25">
      <c r="B773" s="181">
        <v>0.53402777777777777</v>
      </c>
      <c r="C773" s="61">
        <v>80</v>
      </c>
      <c r="D773" s="349">
        <v>80</v>
      </c>
      <c r="E773" s="349">
        <v>80</v>
      </c>
      <c r="F773" s="63">
        <v>80</v>
      </c>
      <c r="G773" s="356">
        <f t="shared" ref="G773:G836" si="108">IF(SUM(C773,E773)=0,0,SUM(C773,E773))</f>
        <v>160</v>
      </c>
      <c r="H773" s="350">
        <f t="shared" ref="H773:H836" si="109">IF(SUM(D773,F773)=0,0,SUM(D773,F773))</f>
        <v>160</v>
      </c>
      <c r="I773" s="235">
        <f t="shared" ref="I773:I836" si="110">IF(G773="","",G773*(1/60))</f>
        <v>2.6666666666666665</v>
      </c>
      <c r="J773" s="193">
        <f t="shared" ref="J773:J836" si="111">IF(H773="","",H773*(1/60))</f>
        <v>2.6666666666666665</v>
      </c>
      <c r="K773" s="488">
        <f>'Gasto Energético'!GN773</f>
        <v>0</v>
      </c>
      <c r="L773" s="495">
        <f t="shared" ref="L773:L836" si="112">SUM(G773:H773)</f>
        <v>320</v>
      </c>
      <c r="M773" s="356">
        <f t="shared" ref="M773:M836" si="113">K773+L773</f>
        <v>320</v>
      </c>
      <c r="N773" s="359">
        <f t="shared" ref="N773:N836" si="114">M773/60</f>
        <v>5.333333333333333</v>
      </c>
      <c r="O773">
        <f t="shared" ref="O773:O836" si="115">1.05*MAX($M$4:$M$1444)</f>
        <v>504</v>
      </c>
      <c r="P773" s="239">
        <f t="shared" ref="P773:P836" si="116">SUM($N$4:$N$1444)/(COUNT($N$4:$N$1444)/60)</f>
        <v>299.7362942401092</v>
      </c>
    </row>
    <row r="774" spans="2:16" x14ac:dyDescent="0.25">
      <c r="B774" s="181">
        <v>0.53472222222222221</v>
      </c>
      <c r="C774" s="61">
        <v>80</v>
      </c>
      <c r="D774" s="349">
        <v>80</v>
      </c>
      <c r="E774" s="349">
        <v>80</v>
      </c>
      <c r="F774" s="63">
        <v>80</v>
      </c>
      <c r="G774" s="356">
        <f t="shared" si="108"/>
        <v>160</v>
      </c>
      <c r="H774" s="350">
        <f t="shared" si="109"/>
        <v>160</v>
      </c>
      <c r="I774" s="235">
        <f t="shared" si="110"/>
        <v>2.6666666666666665</v>
      </c>
      <c r="J774" s="193">
        <f t="shared" si="111"/>
        <v>2.6666666666666665</v>
      </c>
      <c r="K774" s="488">
        <f>'Gasto Energético'!GN774</f>
        <v>0</v>
      </c>
      <c r="L774" s="495">
        <f t="shared" si="112"/>
        <v>320</v>
      </c>
      <c r="M774" s="356">
        <f t="shared" si="113"/>
        <v>320</v>
      </c>
      <c r="N774" s="359">
        <f t="shared" si="114"/>
        <v>5.333333333333333</v>
      </c>
      <c r="O774">
        <f t="shared" si="115"/>
        <v>504</v>
      </c>
      <c r="P774" s="239">
        <f t="shared" si="116"/>
        <v>299.7362942401092</v>
      </c>
    </row>
    <row r="775" spans="2:16" x14ac:dyDescent="0.25">
      <c r="B775" s="181">
        <v>0.53541666666666665</v>
      </c>
      <c r="C775" s="61">
        <v>80</v>
      </c>
      <c r="D775" s="349">
        <v>80</v>
      </c>
      <c r="E775" s="349">
        <v>80</v>
      </c>
      <c r="F775" s="63">
        <v>80</v>
      </c>
      <c r="G775" s="356">
        <f t="shared" si="108"/>
        <v>160</v>
      </c>
      <c r="H775" s="350">
        <f t="shared" si="109"/>
        <v>160</v>
      </c>
      <c r="I775" s="235">
        <f t="shared" si="110"/>
        <v>2.6666666666666665</v>
      </c>
      <c r="J775" s="193">
        <f t="shared" si="111"/>
        <v>2.6666666666666665</v>
      </c>
      <c r="K775" s="488">
        <f>'Gasto Energético'!GN775</f>
        <v>0</v>
      </c>
      <c r="L775" s="495">
        <f t="shared" si="112"/>
        <v>320</v>
      </c>
      <c r="M775" s="356">
        <f t="shared" si="113"/>
        <v>320</v>
      </c>
      <c r="N775" s="359">
        <f t="shared" si="114"/>
        <v>5.333333333333333</v>
      </c>
      <c r="O775">
        <f t="shared" si="115"/>
        <v>504</v>
      </c>
      <c r="P775" s="239">
        <f t="shared" si="116"/>
        <v>299.7362942401092</v>
      </c>
    </row>
    <row r="776" spans="2:16" x14ac:dyDescent="0.25">
      <c r="B776" s="181">
        <v>0.53611111111111109</v>
      </c>
      <c r="C776" s="61">
        <v>80</v>
      </c>
      <c r="D776" s="349">
        <v>80</v>
      </c>
      <c r="E776" s="349">
        <v>80</v>
      </c>
      <c r="F776" s="63">
        <v>80</v>
      </c>
      <c r="G776" s="356">
        <f t="shared" si="108"/>
        <v>160</v>
      </c>
      <c r="H776" s="350">
        <f t="shared" si="109"/>
        <v>160</v>
      </c>
      <c r="I776" s="235">
        <f t="shared" si="110"/>
        <v>2.6666666666666665</v>
      </c>
      <c r="J776" s="193">
        <f t="shared" si="111"/>
        <v>2.6666666666666665</v>
      </c>
      <c r="K776" s="488">
        <f>'Gasto Energético'!GN776</f>
        <v>0</v>
      </c>
      <c r="L776" s="495">
        <f t="shared" si="112"/>
        <v>320</v>
      </c>
      <c r="M776" s="356">
        <f t="shared" si="113"/>
        <v>320</v>
      </c>
      <c r="N776" s="359">
        <f t="shared" si="114"/>
        <v>5.333333333333333</v>
      </c>
      <c r="O776">
        <f t="shared" si="115"/>
        <v>504</v>
      </c>
      <c r="P776" s="239">
        <f t="shared" si="116"/>
        <v>299.7362942401092</v>
      </c>
    </row>
    <row r="777" spans="2:16" x14ac:dyDescent="0.25">
      <c r="B777" s="181">
        <v>0.53680555555555554</v>
      </c>
      <c r="C777" s="61">
        <v>80</v>
      </c>
      <c r="D777" s="349">
        <v>80</v>
      </c>
      <c r="E777" s="349">
        <v>80</v>
      </c>
      <c r="F777" s="63">
        <v>80</v>
      </c>
      <c r="G777" s="356">
        <f t="shared" si="108"/>
        <v>160</v>
      </c>
      <c r="H777" s="350">
        <f t="shared" si="109"/>
        <v>160</v>
      </c>
      <c r="I777" s="235">
        <f t="shared" si="110"/>
        <v>2.6666666666666665</v>
      </c>
      <c r="J777" s="193">
        <f t="shared" si="111"/>
        <v>2.6666666666666665</v>
      </c>
      <c r="K777" s="488">
        <f>'Gasto Energético'!GN777</f>
        <v>0</v>
      </c>
      <c r="L777" s="495">
        <f t="shared" si="112"/>
        <v>320</v>
      </c>
      <c r="M777" s="356">
        <f t="shared" si="113"/>
        <v>320</v>
      </c>
      <c r="N777" s="359">
        <f t="shared" si="114"/>
        <v>5.333333333333333</v>
      </c>
      <c r="O777">
        <f t="shared" si="115"/>
        <v>504</v>
      </c>
      <c r="P777" s="239">
        <f t="shared" si="116"/>
        <v>299.7362942401092</v>
      </c>
    </row>
    <row r="778" spans="2:16" x14ac:dyDescent="0.25">
      <c r="B778" s="181">
        <v>0.53749999999999998</v>
      </c>
      <c r="C778" s="61">
        <v>80</v>
      </c>
      <c r="D778" s="349">
        <v>80</v>
      </c>
      <c r="E778" s="349">
        <v>80</v>
      </c>
      <c r="F778" s="63">
        <v>80</v>
      </c>
      <c r="G778" s="356">
        <f t="shared" si="108"/>
        <v>160</v>
      </c>
      <c r="H778" s="350">
        <f t="shared" si="109"/>
        <v>160</v>
      </c>
      <c r="I778" s="235">
        <f t="shared" si="110"/>
        <v>2.6666666666666665</v>
      </c>
      <c r="J778" s="193">
        <f t="shared" si="111"/>
        <v>2.6666666666666665</v>
      </c>
      <c r="K778" s="488">
        <f>'Gasto Energético'!GN778</f>
        <v>0</v>
      </c>
      <c r="L778" s="495">
        <f t="shared" si="112"/>
        <v>320</v>
      </c>
      <c r="M778" s="356">
        <f t="shared" si="113"/>
        <v>320</v>
      </c>
      <c r="N778" s="359">
        <f t="shared" si="114"/>
        <v>5.333333333333333</v>
      </c>
      <c r="O778">
        <f t="shared" si="115"/>
        <v>504</v>
      </c>
      <c r="P778" s="239">
        <f t="shared" si="116"/>
        <v>299.7362942401092</v>
      </c>
    </row>
    <row r="779" spans="2:16" x14ac:dyDescent="0.25">
      <c r="B779" s="181">
        <v>0.53819444444444442</v>
      </c>
      <c r="C779" s="61">
        <v>80</v>
      </c>
      <c r="D779" s="349">
        <v>80</v>
      </c>
      <c r="E779" s="349">
        <v>80</v>
      </c>
      <c r="F779" s="63">
        <v>80</v>
      </c>
      <c r="G779" s="356">
        <f t="shared" si="108"/>
        <v>160</v>
      </c>
      <c r="H779" s="350">
        <f t="shared" si="109"/>
        <v>160</v>
      </c>
      <c r="I779" s="235">
        <f t="shared" si="110"/>
        <v>2.6666666666666665</v>
      </c>
      <c r="J779" s="193">
        <f t="shared" si="111"/>
        <v>2.6666666666666665</v>
      </c>
      <c r="K779" s="488">
        <f>'Gasto Energético'!GN779</f>
        <v>0</v>
      </c>
      <c r="L779" s="495">
        <f t="shared" si="112"/>
        <v>320</v>
      </c>
      <c r="M779" s="356">
        <f t="shared" si="113"/>
        <v>320</v>
      </c>
      <c r="N779" s="359">
        <f t="shared" si="114"/>
        <v>5.333333333333333</v>
      </c>
      <c r="O779">
        <f t="shared" si="115"/>
        <v>504</v>
      </c>
      <c r="P779" s="239">
        <f t="shared" si="116"/>
        <v>299.7362942401092</v>
      </c>
    </row>
    <row r="780" spans="2:16" x14ac:dyDescent="0.25">
      <c r="B780" s="181">
        <v>0.53888888888888886</v>
      </c>
      <c r="C780" s="61">
        <v>80</v>
      </c>
      <c r="D780" s="349">
        <v>80</v>
      </c>
      <c r="E780" s="349">
        <v>80</v>
      </c>
      <c r="F780" s="63">
        <v>80</v>
      </c>
      <c r="G780" s="356">
        <f t="shared" si="108"/>
        <v>160</v>
      </c>
      <c r="H780" s="350">
        <f t="shared" si="109"/>
        <v>160</v>
      </c>
      <c r="I780" s="235">
        <f t="shared" si="110"/>
        <v>2.6666666666666665</v>
      </c>
      <c r="J780" s="193">
        <f t="shared" si="111"/>
        <v>2.6666666666666665</v>
      </c>
      <c r="K780" s="488">
        <f>'Gasto Energético'!GN780</f>
        <v>0</v>
      </c>
      <c r="L780" s="495">
        <f t="shared" si="112"/>
        <v>320</v>
      </c>
      <c r="M780" s="356">
        <f t="shared" si="113"/>
        <v>320</v>
      </c>
      <c r="N780" s="359">
        <f t="shared" si="114"/>
        <v>5.333333333333333</v>
      </c>
      <c r="O780">
        <f t="shared" si="115"/>
        <v>504</v>
      </c>
      <c r="P780" s="239">
        <f t="shared" si="116"/>
        <v>299.7362942401092</v>
      </c>
    </row>
    <row r="781" spans="2:16" x14ac:dyDescent="0.25">
      <c r="B781" s="181">
        <v>0.5395833333333333</v>
      </c>
      <c r="C781" s="61">
        <v>80</v>
      </c>
      <c r="D781" s="349">
        <v>80</v>
      </c>
      <c r="E781" s="349">
        <v>80</v>
      </c>
      <c r="F781" s="63">
        <v>80</v>
      </c>
      <c r="G781" s="356">
        <f t="shared" si="108"/>
        <v>160</v>
      </c>
      <c r="H781" s="350">
        <f t="shared" si="109"/>
        <v>160</v>
      </c>
      <c r="I781" s="235">
        <f t="shared" si="110"/>
        <v>2.6666666666666665</v>
      </c>
      <c r="J781" s="193">
        <f t="shared" si="111"/>
        <v>2.6666666666666665</v>
      </c>
      <c r="K781" s="488">
        <f>'Gasto Energético'!GN781</f>
        <v>0</v>
      </c>
      <c r="L781" s="495">
        <f t="shared" si="112"/>
        <v>320</v>
      </c>
      <c r="M781" s="356">
        <f t="shared" si="113"/>
        <v>320</v>
      </c>
      <c r="N781" s="359">
        <f t="shared" si="114"/>
        <v>5.333333333333333</v>
      </c>
      <c r="O781">
        <f t="shared" si="115"/>
        <v>504</v>
      </c>
      <c r="P781" s="239">
        <f t="shared" si="116"/>
        <v>299.7362942401092</v>
      </c>
    </row>
    <row r="782" spans="2:16" x14ac:dyDescent="0.25">
      <c r="B782" s="181">
        <v>0.54027777777777775</v>
      </c>
      <c r="C782" s="61">
        <v>80</v>
      </c>
      <c r="D782" s="349">
        <v>80</v>
      </c>
      <c r="E782" s="349">
        <v>80</v>
      </c>
      <c r="F782" s="63">
        <v>80</v>
      </c>
      <c r="G782" s="356">
        <f t="shared" si="108"/>
        <v>160</v>
      </c>
      <c r="H782" s="350">
        <f t="shared" si="109"/>
        <v>160</v>
      </c>
      <c r="I782" s="235">
        <f t="shared" si="110"/>
        <v>2.6666666666666665</v>
      </c>
      <c r="J782" s="193">
        <f t="shared" si="111"/>
        <v>2.6666666666666665</v>
      </c>
      <c r="K782" s="488">
        <f>'Gasto Energético'!GN782</f>
        <v>0</v>
      </c>
      <c r="L782" s="495">
        <f t="shared" si="112"/>
        <v>320</v>
      </c>
      <c r="M782" s="356">
        <f t="shared" si="113"/>
        <v>320</v>
      </c>
      <c r="N782" s="359">
        <f t="shared" si="114"/>
        <v>5.333333333333333</v>
      </c>
      <c r="O782">
        <f t="shared" si="115"/>
        <v>504</v>
      </c>
      <c r="P782" s="239">
        <f t="shared" si="116"/>
        <v>299.7362942401092</v>
      </c>
    </row>
    <row r="783" spans="2:16" x14ac:dyDescent="0.25">
      <c r="B783" s="181">
        <v>0.54097222222222219</v>
      </c>
      <c r="C783" s="61">
        <v>80</v>
      </c>
      <c r="D783" s="349">
        <v>80</v>
      </c>
      <c r="E783" s="349">
        <v>80</v>
      </c>
      <c r="F783" s="63">
        <v>80</v>
      </c>
      <c r="G783" s="356">
        <f t="shared" si="108"/>
        <v>160</v>
      </c>
      <c r="H783" s="350">
        <f t="shared" si="109"/>
        <v>160</v>
      </c>
      <c r="I783" s="235">
        <f t="shared" si="110"/>
        <v>2.6666666666666665</v>
      </c>
      <c r="J783" s="193">
        <f t="shared" si="111"/>
        <v>2.6666666666666665</v>
      </c>
      <c r="K783" s="488">
        <f>'Gasto Energético'!GN783</f>
        <v>0</v>
      </c>
      <c r="L783" s="495">
        <f t="shared" si="112"/>
        <v>320</v>
      </c>
      <c r="M783" s="356">
        <f t="shared" si="113"/>
        <v>320</v>
      </c>
      <c r="N783" s="359">
        <f t="shared" si="114"/>
        <v>5.333333333333333</v>
      </c>
      <c r="O783">
        <f t="shared" si="115"/>
        <v>504</v>
      </c>
      <c r="P783" s="239">
        <f t="shared" si="116"/>
        <v>299.7362942401092</v>
      </c>
    </row>
    <row r="784" spans="2:16" x14ac:dyDescent="0.25">
      <c r="B784" s="181">
        <v>0.54166666666666663</v>
      </c>
      <c r="C784" s="61">
        <v>80</v>
      </c>
      <c r="D784" s="349">
        <v>80</v>
      </c>
      <c r="E784" s="349">
        <v>80</v>
      </c>
      <c r="F784" s="63">
        <v>80</v>
      </c>
      <c r="G784" s="356">
        <f t="shared" si="108"/>
        <v>160</v>
      </c>
      <c r="H784" s="350">
        <f t="shared" si="109"/>
        <v>160</v>
      </c>
      <c r="I784" s="235">
        <f t="shared" si="110"/>
        <v>2.6666666666666665</v>
      </c>
      <c r="J784" s="193">
        <f t="shared" si="111"/>
        <v>2.6666666666666665</v>
      </c>
      <c r="K784" s="488">
        <f>'Gasto Energético'!GN784</f>
        <v>0</v>
      </c>
      <c r="L784" s="495">
        <f t="shared" si="112"/>
        <v>320</v>
      </c>
      <c r="M784" s="356">
        <f t="shared" si="113"/>
        <v>320</v>
      </c>
      <c r="N784" s="359">
        <f t="shared" si="114"/>
        <v>5.333333333333333</v>
      </c>
      <c r="O784">
        <f t="shared" si="115"/>
        <v>504</v>
      </c>
      <c r="P784" s="239">
        <f t="shared" si="116"/>
        <v>299.7362942401092</v>
      </c>
    </row>
    <row r="785" spans="2:16" x14ac:dyDescent="0.25">
      <c r="B785" s="181">
        <v>0.54236111111111118</v>
      </c>
      <c r="C785" s="61">
        <v>80</v>
      </c>
      <c r="D785" s="349">
        <v>80</v>
      </c>
      <c r="E785" s="349">
        <v>80</v>
      </c>
      <c r="F785" s="63">
        <v>80</v>
      </c>
      <c r="G785" s="356">
        <f t="shared" si="108"/>
        <v>160</v>
      </c>
      <c r="H785" s="350">
        <f t="shared" si="109"/>
        <v>160</v>
      </c>
      <c r="I785" s="235">
        <f t="shared" si="110"/>
        <v>2.6666666666666665</v>
      </c>
      <c r="J785" s="193">
        <f t="shared" si="111"/>
        <v>2.6666666666666665</v>
      </c>
      <c r="K785" s="488">
        <f>'Gasto Energético'!GN785</f>
        <v>0</v>
      </c>
      <c r="L785" s="495">
        <f t="shared" si="112"/>
        <v>320</v>
      </c>
      <c r="M785" s="356">
        <f t="shared" si="113"/>
        <v>320</v>
      </c>
      <c r="N785" s="359">
        <f t="shared" si="114"/>
        <v>5.333333333333333</v>
      </c>
      <c r="O785">
        <f t="shared" si="115"/>
        <v>504</v>
      </c>
      <c r="P785" s="239">
        <f t="shared" si="116"/>
        <v>299.7362942401092</v>
      </c>
    </row>
    <row r="786" spans="2:16" x14ac:dyDescent="0.25">
      <c r="B786" s="181">
        <v>0.54305555555555551</v>
      </c>
      <c r="C786" s="61">
        <v>80</v>
      </c>
      <c r="D786" s="349">
        <v>80</v>
      </c>
      <c r="E786" s="349">
        <v>80</v>
      </c>
      <c r="F786" s="63">
        <v>80</v>
      </c>
      <c r="G786" s="356">
        <f t="shared" si="108"/>
        <v>160</v>
      </c>
      <c r="H786" s="350">
        <f t="shared" si="109"/>
        <v>160</v>
      </c>
      <c r="I786" s="235">
        <f t="shared" si="110"/>
        <v>2.6666666666666665</v>
      </c>
      <c r="J786" s="193">
        <f t="shared" si="111"/>
        <v>2.6666666666666665</v>
      </c>
      <c r="K786" s="488">
        <f>'Gasto Energético'!GN786</f>
        <v>0</v>
      </c>
      <c r="L786" s="495">
        <f t="shared" si="112"/>
        <v>320</v>
      </c>
      <c r="M786" s="356">
        <f t="shared" si="113"/>
        <v>320</v>
      </c>
      <c r="N786" s="359">
        <f t="shared" si="114"/>
        <v>5.333333333333333</v>
      </c>
      <c r="O786">
        <f t="shared" si="115"/>
        <v>504</v>
      </c>
      <c r="P786" s="239">
        <f t="shared" si="116"/>
        <v>299.7362942401092</v>
      </c>
    </row>
    <row r="787" spans="2:16" x14ac:dyDescent="0.25">
      <c r="B787" s="181">
        <v>0.54375000000000007</v>
      </c>
      <c r="C787" s="61">
        <v>80</v>
      </c>
      <c r="D787" s="349">
        <v>80</v>
      </c>
      <c r="E787" s="349">
        <v>80</v>
      </c>
      <c r="F787" s="63">
        <v>80</v>
      </c>
      <c r="G787" s="356">
        <f t="shared" si="108"/>
        <v>160</v>
      </c>
      <c r="H787" s="350">
        <f t="shared" si="109"/>
        <v>160</v>
      </c>
      <c r="I787" s="235">
        <f t="shared" si="110"/>
        <v>2.6666666666666665</v>
      </c>
      <c r="J787" s="193">
        <f t="shared" si="111"/>
        <v>2.6666666666666665</v>
      </c>
      <c r="K787" s="488">
        <f>'Gasto Energético'!GN787</f>
        <v>0</v>
      </c>
      <c r="L787" s="495">
        <f t="shared" si="112"/>
        <v>320</v>
      </c>
      <c r="M787" s="356">
        <f t="shared" si="113"/>
        <v>320</v>
      </c>
      <c r="N787" s="359">
        <f t="shared" si="114"/>
        <v>5.333333333333333</v>
      </c>
      <c r="O787">
        <f t="shared" si="115"/>
        <v>504</v>
      </c>
      <c r="P787" s="239">
        <f t="shared" si="116"/>
        <v>299.7362942401092</v>
      </c>
    </row>
    <row r="788" spans="2:16" x14ac:dyDescent="0.25">
      <c r="B788" s="181">
        <v>0.5444444444444444</v>
      </c>
      <c r="C788" s="61">
        <v>80</v>
      </c>
      <c r="D788" s="349">
        <v>80</v>
      </c>
      <c r="E788" s="349">
        <v>80</v>
      </c>
      <c r="F788" s="63">
        <v>80</v>
      </c>
      <c r="G788" s="356">
        <f t="shared" si="108"/>
        <v>160</v>
      </c>
      <c r="H788" s="350">
        <f t="shared" si="109"/>
        <v>160</v>
      </c>
      <c r="I788" s="235">
        <f t="shared" si="110"/>
        <v>2.6666666666666665</v>
      </c>
      <c r="J788" s="193">
        <f t="shared" si="111"/>
        <v>2.6666666666666665</v>
      </c>
      <c r="K788" s="488">
        <f>'Gasto Energético'!GN788</f>
        <v>0</v>
      </c>
      <c r="L788" s="495">
        <f t="shared" si="112"/>
        <v>320</v>
      </c>
      <c r="M788" s="356">
        <f t="shared" si="113"/>
        <v>320</v>
      </c>
      <c r="N788" s="359">
        <f t="shared" si="114"/>
        <v>5.333333333333333</v>
      </c>
      <c r="O788">
        <f t="shared" si="115"/>
        <v>504</v>
      </c>
      <c r="P788" s="239">
        <f t="shared" si="116"/>
        <v>299.7362942401092</v>
      </c>
    </row>
    <row r="789" spans="2:16" x14ac:dyDescent="0.25">
      <c r="B789" s="181">
        <v>0.54513888888888895</v>
      </c>
      <c r="C789" s="61">
        <v>80</v>
      </c>
      <c r="D789" s="349">
        <v>80</v>
      </c>
      <c r="E789" s="349">
        <v>80</v>
      </c>
      <c r="F789" s="63">
        <v>80</v>
      </c>
      <c r="G789" s="356">
        <f t="shared" si="108"/>
        <v>160</v>
      </c>
      <c r="H789" s="350">
        <f t="shared" si="109"/>
        <v>160</v>
      </c>
      <c r="I789" s="235">
        <f t="shared" si="110"/>
        <v>2.6666666666666665</v>
      </c>
      <c r="J789" s="193">
        <f t="shared" si="111"/>
        <v>2.6666666666666665</v>
      </c>
      <c r="K789" s="488">
        <f>'Gasto Energético'!GN789</f>
        <v>0</v>
      </c>
      <c r="L789" s="495">
        <f t="shared" si="112"/>
        <v>320</v>
      </c>
      <c r="M789" s="356">
        <f t="shared" si="113"/>
        <v>320</v>
      </c>
      <c r="N789" s="359">
        <f t="shared" si="114"/>
        <v>5.333333333333333</v>
      </c>
      <c r="O789">
        <f t="shared" si="115"/>
        <v>504</v>
      </c>
      <c r="P789" s="239">
        <f t="shared" si="116"/>
        <v>299.7362942401092</v>
      </c>
    </row>
    <row r="790" spans="2:16" x14ac:dyDescent="0.25">
      <c r="B790" s="181">
        <v>0.54583333333333328</v>
      </c>
      <c r="C790" s="61">
        <v>80</v>
      </c>
      <c r="D790" s="349">
        <v>80</v>
      </c>
      <c r="E790" s="349">
        <v>80</v>
      </c>
      <c r="F790" s="63">
        <v>80</v>
      </c>
      <c r="G790" s="356">
        <f t="shared" si="108"/>
        <v>160</v>
      </c>
      <c r="H790" s="350">
        <f t="shared" si="109"/>
        <v>160</v>
      </c>
      <c r="I790" s="235">
        <f t="shared" si="110"/>
        <v>2.6666666666666665</v>
      </c>
      <c r="J790" s="193">
        <f t="shared" si="111"/>
        <v>2.6666666666666665</v>
      </c>
      <c r="K790" s="488">
        <f>'Gasto Energético'!GN790</f>
        <v>0</v>
      </c>
      <c r="L790" s="495">
        <f t="shared" si="112"/>
        <v>320</v>
      </c>
      <c r="M790" s="356">
        <f t="shared" si="113"/>
        <v>320</v>
      </c>
      <c r="N790" s="359">
        <f t="shared" si="114"/>
        <v>5.333333333333333</v>
      </c>
      <c r="O790">
        <f t="shared" si="115"/>
        <v>504</v>
      </c>
      <c r="P790" s="239">
        <f t="shared" si="116"/>
        <v>299.7362942401092</v>
      </c>
    </row>
    <row r="791" spans="2:16" x14ac:dyDescent="0.25">
      <c r="B791" s="181">
        <v>0.54652777777777783</v>
      </c>
      <c r="C791" s="61">
        <v>80</v>
      </c>
      <c r="D791" s="349">
        <v>80</v>
      </c>
      <c r="E791" s="349">
        <v>80</v>
      </c>
      <c r="F791" s="63">
        <v>80</v>
      </c>
      <c r="G791" s="356">
        <f t="shared" si="108"/>
        <v>160</v>
      </c>
      <c r="H791" s="350">
        <f t="shared" si="109"/>
        <v>160</v>
      </c>
      <c r="I791" s="235">
        <f t="shared" si="110"/>
        <v>2.6666666666666665</v>
      </c>
      <c r="J791" s="193">
        <f t="shared" si="111"/>
        <v>2.6666666666666665</v>
      </c>
      <c r="K791" s="488">
        <f>'Gasto Energético'!GN791</f>
        <v>0</v>
      </c>
      <c r="L791" s="495">
        <f t="shared" si="112"/>
        <v>320</v>
      </c>
      <c r="M791" s="356">
        <f t="shared" si="113"/>
        <v>320</v>
      </c>
      <c r="N791" s="359">
        <f t="shared" si="114"/>
        <v>5.333333333333333</v>
      </c>
      <c r="O791">
        <f t="shared" si="115"/>
        <v>504</v>
      </c>
      <c r="P791" s="239">
        <f t="shared" si="116"/>
        <v>299.7362942401092</v>
      </c>
    </row>
    <row r="792" spans="2:16" x14ac:dyDescent="0.25">
      <c r="B792" s="181">
        <v>0.54722222222222217</v>
      </c>
      <c r="C792" s="61">
        <v>80</v>
      </c>
      <c r="D792" s="349">
        <v>80</v>
      </c>
      <c r="E792" s="349">
        <v>80</v>
      </c>
      <c r="F792" s="63">
        <v>80</v>
      </c>
      <c r="G792" s="356">
        <f t="shared" si="108"/>
        <v>160</v>
      </c>
      <c r="H792" s="350">
        <f t="shared" si="109"/>
        <v>160</v>
      </c>
      <c r="I792" s="235">
        <f t="shared" si="110"/>
        <v>2.6666666666666665</v>
      </c>
      <c r="J792" s="193">
        <f t="shared" si="111"/>
        <v>2.6666666666666665</v>
      </c>
      <c r="K792" s="488">
        <f>'Gasto Energético'!GN792</f>
        <v>0</v>
      </c>
      <c r="L792" s="495">
        <f t="shared" si="112"/>
        <v>320</v>
      </c>
      <c r="M792" s="356">
        <f t="shared" si="113"/>
        <v>320</v>
      </c>
      <c r="N792" s="359">
        <f t="shared" si="114"/>
        <v>5.333333333333333</v>
      </c>
      <c r="O792">
        <f t="shared" si="115"/>
        <v>504</v>
      </c>
      <c r="P792" s="239">
        <f t="shared" si="116"/>
        <v>299.7362942401092</v>
      </c>
    </row>
    <row r="793" spans="2:16" x14ac:dyDescent="0.25">
      <c r="B793" s="181">
        <v>0.54791666666666672</v>
      </c>
      <c r="C793" s="61">
        <v>80</v>
      </c>
      <c r="D793" s="349">
        <v>80</v>
      </c>
      <c r="E793" s="349">
        <v>80</v>
      </c>
      <c r="F793" s="63">
        <v>80</v>
      </c>
      <c r="G793" s="356">
        <f t="shared" si="108"/>
        <v>160</v>
      </c>
      <c r="H793" s="350">
        <f t="shared" si="109"/>
        <v>160</v>
      </c>
      <c r="I793" s="235">
        <f t="shared" si="110"/>
        <v>2.6666666666666665</v>
      </c>
      <c r="J793" s="193">
        <f t="shared" si="111"/>
        <v>2.6666666666666665</v>
      </c>
      <c r="K793" s="488">
        <f>'Gasto Energético'!GN793</f>
        <v>0</v>
      </c>
      <c r="L793" s="495">
        <f t="shared" si="112"/>
        <v>320</v>
      </c>
      <c r="M793" s="356">
        <f t="shared" si="113"/>
        <v>320</v>
      </c>
      <c r="N793" s="359">
        <f t="shared" si="114"/>
        <v>5.333333333333333</v>
      </c>
      <c r="O793">
        <f t="shared" si="115"/>
        <v>504</v>
      </c>
      <c r="P793" s="239">
        <f t="shared" si="116"/>
        <v>299.7362942401092</v>
      </c>
    </row>
    <row r="794" spans="2:16" x14ac:dyDescent="0.25">
      <c r="B794" s="181">
        <v>0.54861111111111105</v>
      </c>
      <c r="C794" s="61">
        <v>80</v>
      </c>
      <c r="D794" s="349">
        <v>80</v>
      </c>
      <c r="E794" s="349">
        <v>80</v>
      </c>
      <c r="F794" s="63">
        <v>80</v>
      </c>
      <c r="G794" s="356">
        <f t="shared" si="108"/>
        <v>160</v>
      </c>
      <c r="H794" s="350">
        <f t="shared" si="109"/>
        <v>160</v>
      </c>
      <c r="I794" s="235">
        <f t="shared" si="110"/>
        <v>2.6666666666666665</v>
      </c>
      <c r="J794" s="193">
        <f t="shared" si="111"/>
        <v>2.6666666666666665</v>
      </c>
      <c r="K794" s="488">
        <f>'Gasto Energético'!GN794</f>
        <v>0</v>
      </c>
      <c r="L794" s="495">
        <f t="shared" si="112"/>
        <v>320</v>
      </c>
      <c r="M794" s="356">
        <f t="shared" si="113"/>
        <v>320</v>
      </c>
      <c r="N794" s="359">
        <f t="shared" si="114"/>
        <v>5.333333333333333</v>
      </c>
      <c r="O794">
        <f t="shared" si="115"/>
        <v>504</v>
      </c>
      <c r="P794" s="239">
        <f t="shared" si="116"/>
        <v>299.7362942401092</v>
      </c>
    </row>
    <row r="795" spans="2:16" x14ac:dyDescent="0.25">
      <c r="B795" s="181">
        <v>0.5493055555555556</v>
      </c>
      <c r="C795" s="61">
        <v>80</v>
      </c>
      <c r="D795" s="349">
        <v>80</v>
      </c>
      <c r="E795" s="349">
        <v>80</v>
      </c>
      <c r="F795" s="63">
        <v>80</v>
      </c>
      <c r="G795" s="356">
        <f t="shared" si="108"/>
        <v>160</v>
      </c>
      <c r="H795" s="350">
        <f t="shared" si="109"/>
        <v>160</v>
      </c>
      <c r="I795" s="235">
        <f t="shared" si="110"/>
        <v>2.6666666666666665</v>
      </c>
      <c r="J795" s="193">
        <f t="shared" si="111"/>
        <v>2.6666666666666665</v>
      </c>
      <c r="K795" s="488">
        <f>'Gasto Energético'!GN795</f>
        <v>0</v>
      </c>
      <c r="L795" s="495">
        <f t="shared" si="112"/>
        <v>320</v>
      </c>
      <c r="M795" s="356">
        <f t="shared" si="113"/>
        <v>320</v>
      </c>
      <c r="N795" s="359">
        <f t="shared" si="114"/>
        <v>5.333333333333333</v>
      </c>
      <c r="O795">
        <f t="shared" si="115"/>
        <v>504</v>
      </c>
      <c r="P795" s="239">
        <f t="shared" si="116"/>
        <v>299.7362942401092</v>
      </c>
    </row>
    <row r="796" spans="2:16" x14ac:dyDescent="0.25">
      <c r="B796" s="181">
        <v>0.54999999999999993</v>
      </c>
      <c r="C796" s="61">
        <v>80</v>
      </c>
      <c r="D796" s="349">
        <v>80</v>
      </c>
      <c r="E796" s="349">
        <v>80</v>
      </c>
      <c r="F796" s="63">
        <v>80</v>
      </c>
      <c r="G796" s="356">
        <f t="shared" si="108"/>
        <v>160</v>
      </c>
      <c r="H796" s="350">
        <f t="shared" si="109"/>
        <v>160</v>
      </c>
      <c r="I796" s="235">
        <f t="shared" si="110"/>
        <v>2.6666666666666665</v>
      </c>
      <c r="J796" s="193">
        <f t="shared" si="111"/>
        <v>2.6666666666666665</v>
      </c>
      <c r="K796" s="488">
        <f>'Gasto Energético'!GN796</f>
        <v>0</v>
      </c>
      <c r="L796" s="495">
        <f t="shared" si="112"/>
        <v>320</v>
      </c>
      <c r="M796" s="356">
        <f t="shared" si="113"/>
        <v>320</v>
      </c>
      <c r="N796" s="359">
        <f t="shared" si="114"/>
        <v>5.333333333333333</v>
      </c>
      <c r="O796">
        <f t="shared" si="115"/>
        <v>504</v>
      </c>
      <c r="P796" s="239">
        <f t="shared" si="116"/>
        <v>299.7362942401092</v>
      </c>
    </row>
    <row r="797" spans="2:16" x14ac:dyDescent="0.25">
      <c r="B797" s="181">
        <v>0.55069444444444449</v>
      </c>
      <c r="C797" s="61">
        <v>80</v>
      </c>
      <c r="D797" s="349">
        <v>80</v>
      </c>
      <c r="E797" s="349">
        <v>80</v>
      </c>
      <c r="F797" s="63">
        <v>80</v>
      </c>
      <c r="G797" s="356">
        <f t="shared" si="108"/>
        <v>160</v>
      </c>
      <c r="H797" s="350">
        <f t="shared" si="109"/>
        <v>160</v>
      </c>
      <c r="I797" s="235">
        <f t="shared" si="110"/>
        <v>2.6666666666666665</v>
      </c>
      <c r="J797" s="193">
        <f t="shared" si="111"/>
        <v>2.6666666666666665</v>
      </c>
      <c r="K797" s="488">
        <f>'Gasto Energético'!GN797</f>
        <v>0</v>
      </c>
      <c r="L797" s="495">
        <f t="shared" si="112"/>
        <v>320</v>
      </c>
      <c r="M797" s="356">
        <f t="shared" si="113"/>
        <v>320</v>
      </c>
      <c r="N797" s="359">
        <f t="shared" si="114"/>
        <v>5.333333333333333</v>
      </c>
      <c r="O797">
        <f t="shared" si="115"/>
        <v>504</v>
      </c>
      <c r="P797" s="239">
        <f t="shared" si="116"/>
        <v>299.7362942401092</v>
      </c>
    </row>
    <row r="798" spans="2:16" x14ac:dyDescent="0.25">
      <c r="B798" s="181">
        <v>0.55138888888888882</v>
      </c>
      <c r="C798" s="61">
        <v>80</v>
      </c>
      <c r="D798" s="349">
        <v>80</v>
      </c>
      <c r="E798" s="349">
        <v>80</v>
      </c>
      <c r="F798" s="63">
        <v>80</v>
      </c>
      <c r="G798" s="356">
        <f t="shared" si="108"/>
        <v>160</v>
      </c>
      <c r="H798" s="350">
        <f t="shared" si="109"/>
        <v>160</v>
      </c>
      <c r="I798" s="235">
        <f t="shared" si="110"/>
        <v>2.6666666666666665</v>
      </c>
      <c r="J798" s="193">
        <f t="shared" si="111"/>
        <v>2.6666666666666665</v>
      </c>
      <c r="K798" s="488">
        <f>'Gasto Energético'!GN798</f>
        <v>0</v>
      </c>
      <c r="L798" s="495">
        <f t="shared" si="112"/>
        <v>320</v>
      </c>
      <c r="M798" s="356">
        <f t="shared" si="113"/>
        <v>320</v>
      </c>
      <c r="N798" s="359">
        <f t="shared" si="114"/>
        <v>5.333333333333333</v>
      </c>
      <c r="O798">
        <f t="shared" si="115"/>
        <v>504</v>
      </c>
      <c r="P798" s="239">
        <f t="shared" si="116"/>
        <v>299.7362942401092</v>
      </c>
    </row>
    <row r="799" spans="2:16" x14ac:dyDescent="0.25">
      <c r="B799" s="181">
        <v>0.55208333333333337</v>
      </c>
      <c r="C799" s="61">
        <v>80</v>
      </c>
      <c r="D799" s="349">
        <v>80</v>
      </c>
      <c r="E799" s="349">
        <v>80</v>
      </c>
      <c r="F799" s="63">
        <v>80</v>
      </c>
      <c r="G799" s="356">
        <f t="shared" si="108"/>
        <v>160</v>
      </c>
      <c r="H799" s="350">
        <f t="shared" si="109"/>
        <v>160</v>
      </c>
      <c r="I799" s="235">
        <f t="shared" si="110"/>
        <v>2.6666666666666665</v>
      </c>
      <c r="J799" s="193">
        <f t="shared" si="111"/>
        <v>2.6666666666666665</v>
      </c>
      <c r="K799" s="488">
        <f>'Gasto Energético'!GN799</f>
        <v>0</v>
      </c>
      <c r="L799" s="495">
        <f t="shared" si="112"/>
        <v>320</v>
      </c>
      <c r="M799" s="356">
        <f t="shared" si="113"/>
        <v>320</v>
      </c>
      <c r="N799" s="359">
        <f t="shared" si="114"/>
        <v>5.333333333333333</v>
      </c>
      <c r="O799">
        <f t="shared" si="115"/>
        <v>504</v>
      </c>
      <c r="P799" s="239">
        <f t="shared" si="116"/>
        <v>299.7362942401092</v>
      </c>
    </row>
    <row r="800" spans="2:16" x14ac:dyDescent="0.25">
      <c r="B800" s="181">
        <v>0.55277777777777781</v>
      </c>
      <c r="C800" s="61">
        <v>80</v>
      </c>
      <c r="D800" s="349">
        <v>80</v>
      </c>
      <c r="E800" s="349">
        <v>80</v>
      </c>
      <c r="F800" s="63">
        <v>80</v>
      </c>
      <c r="G800" s="356">
        <f t="shared" si="108"/>
        <v>160</v>
      </c>
      <c r="H800" s="350">
        <f t="shared" si="109"/>
        <v>160</v>
      </c>
      <c r="I800" s="235">
        <f t="shared" si="110"/>
        <v>2.6666666666666665</v>
      </c>
      <c r="J800" s="193">
        <f t="shared" si="111"/>
        <v>2.6666666666666665</v>
      </c>
      <c r="K800" s="488">
        <f>'Gasto Energético'!GN800</f>
        <v>0</v>
      </c>
      <c r="L800" s="495">
        <f t="shared" si="112"/>
        <v>320</v>
      </c>
      <c r="M800" s="356">
        <f t="shared" si="113"/>
        <v>320</v>
      </c>
      <c r="N800" s="359">
        <f t="shared" si="114"/>
        <v>5.333333333333333</v>
      </c>
      <c r="O800">
        <f t="shared" si="115"/>
        <v>504</v>
      </c>
      <c r="P800" s="239">
        <f t="shared" si="116"/>
        <v>299.7362942401092</v>
      </c>
    </row>
    <row r="801" spans="2:16" x14ac:dyDescent="0.25">
      <c r="B801" s="181">
        <v>0.55347222222222225</v>
      </c>
      <c r="C801" s="61">
        <v>80</v>
      </c>
      <c r="D801" s="349">
        <v>80</v>
      </c>
      <c r="E801" s="349">
        <v>80</v>
      </c>
      <c r="F801" s="63">
        <v>80</v>
      </c>
      <c r="G801" s="356">
        <f t="shared" si="108"/>
        <v>160</v>
      </c>
      <c r="H801" s="350">
        <f t="shared" si="109"/>
        <v>160</v>
      </c>
      <c r="I801" s="235">
        <f t="shared" si="110"/>
        <v>2.6666666666666665</v>
      </c>
      <c r="J801" s="193">
        <f t="shared" si="111"/>
        <v>2.6666666666666665</v>
      </c>
      <c r="K801" s="488">
        <f>'Gasto Energético'!GN801</f>
        <v>0</v>
      </c>
      <c r="L801" s="495">
        <f t="shared" si="112"/>
        <v>320</v>
      </c>
      <c r="M801" s="356">
        <f t="shared" si="113"/>
        <v>320</v>
      </c>
      <c r="N801" s="359">
        <f t="shared" si="114"/>
        <v>5.333333333333333</v>
      </c>
      <c r="O801">
        <f t="shared" si="115"/>
        <v>504</v>
      </c>
      <c r="P801" s="239">
        <f t="shared" si="116"/>
        <v>299.7362942401092</v>
      </c>
    </row>
    <row r="802" spans="2:16" x14ac:dyDescent="0.25">
      <c r="B802" s="181">
        <v>0.5541666666666667</v>
      </c>
      <c r="C802" s="61">
        <v>80</v>
      </c>
      <c r="D802" s="349">
        <v>80</v>
      </c>
      <c r="E802" s="349">
        <v>80</v>
      </c>
      <c r="F802" s="63">
        <v>80</v>
      </c>
      <c r="G802" s="356">
        <f t="shared" si="108"/>
        <v>160</v>
      </c>
      <c r="H802" s="350">
        <f t="shared" si="109"/>
        <v>160</v>
      </c>
      <c r="I802" s="235">
        <f t="shared" si="110"/>
        <v>2.6666666666666665</v>
      </c>
      <c r="J802" s="193">
        <f t="shared" si="111"/>
        <v>2.6666666666666665</v>
      </c>
      <c r="K802" s="488">
        <f>'Gasto Energético'!GN802</f>
        <v>0</v>
      </c>
      <c r="L802" s="495">
        <f t="shared" si="112"/>
        <v>320</v>
      </c>
      <c r="M802" s="356">
        <f t="shared" si="113"/>
        <v>320</v>
      </c>
      <c r="N802" s="359">
        <f t="shared" si="114"/>
        <v>5.333333333333333</v>
      </c>
      <c r="O802">
        <f t="shared" si="115"/>
        <v>504</v>
      </c>
      <c r="P802" s="239">
        <f t="shared" si="116"/>
        <v>299.7362942401092</v>
      </c>
    </row>
    <row r="803" spans="2:16" x14ac:dyDescent="0.25">
      <c r="B803" s="181">
        <v>0.55486111111111114</v>
      </c>
      <c r="C803" s="61">
        <v>80</v>
      </c>
      <c r="D803" s="349">
        <v>80</v>
      </c>
      <c r="E803" s="349">
        <v>80</v>
      </c>
      <c r="F803" s="63">
        <v>80</v>
      </c>
      <c r="G803" s="356">
        <f t="shared" si="108"/>
        <v>160</v>
      </c>
      <c r="H803" s="350">
        <f t="shared" si="109"/>
        <v>160</v>
      </c>
      <c r="I803" s="235">
        <f t="shared" si="110"/>
        <v>2.6666666666666665</v>
      </c>
      <c r="J803" s="193">
        <f t="shared" si="111"/>
        <v>2.6666666666666665</v>
      </c>
      <c r="K803" s="488">
        <f>'Gasto Energético'!GN803</f>
        <v>0</v>
      </c>
      <c r="L803" s="495">
        <f t="shared" si="112"/>
        <v>320</v>
      </c>
      <c r="M803" s="356">
        <f t="shared" si="113"/>
        <v>320</v>
      </c>
      <c r="N803" s="359">
        <f t="shared" si="114"/>
        <v>5.333333333333333</v>
      </c>
      <c r="O803">
        <f t="shared" si="115"/>
        <v>504</v>
      </c>
      <c r="P803" s="239">
        <f t="shared" si="116"/>
        <v>299.7362942401092</v>
      </c>
    </row>
    <row r="804" spans="2:16" x14ac:dyDescent="0.25">
      <c r="B804" s="181">
        <v>0.55555555555555558</v>
      </c>
      <c r="C804" s="61">
        <v>80</v>
      </c>
      <c r="D804" s="349">
        <v>80</v>
      </c>
      <c r="E804" s="349">
        <v>80</v>
      </c>
      <c r="F804" s="63">
        <v>80</v>
      </c>
      <c r="G804" s="356">
        <f t="shared" si="108"/>
        <v>160</v>
      </c>
      <c r="H804" s="350">
        <f t="shared" si="109"/>
        <v>160</v>
      </c>
      <c r="I804" s="235">
        <f t="shared" si="110"/>
        <v>2.6666666666666665</v>
      </c>
      <c r="J804" s="193">
        <f t="shared" si="111"/>
        <v>2.6666666666666665</v>
      </c>
      <c r="K804" s="488">
        <f>'Gasto Energético'!GN804</f>
        <v>0</v>
      </c>
      <c r="L804" s="495">
        <f t="shared" si="112"/>
        <v>320</v>
      </c>
      <c r="M804" s="356">
        <f t="shared" si="113"/>
        <v>320</v>
      </c>
      <c r="N804" s="359">
        <f t="shared" si="114"/>
        <v>5.333333333333333</v>
      </c>
      <c r="O804">
        <f t="shared" si="115"/>
        <v>504</v>
      </c>
      <c r="P804" s="239">
        <f t="shared" si="116"/>
        <v>299.7362942401092</v>
      </c>
    </row>
    <row r="805" spans="2:16" x14ac:dyDescent="0.25">
      <c r="B805" s="181">
        <v>0.55625000000000002</v>
      </c>
      <c r="C805" s="61">
        <v>80</v>
      </c>
      <c r="D805" s="349">
        <v>80</v>
      </c>
      <c r="E805" s="349">
        <v>80</v>
      </c>
      <c r="F805" s="63">
        <v>80</v>
      </c>
      <c r="G805" s="356">
        <f t="shared" si="108"/>
        <v>160</v>
      </c>
      <c r="H805" s="350">
        <f t="shared" si="109"/>
        <v>160</v>
      </c>
      <c r="I805" s="235">
        <f t="shared" si="110"/>
        <v>2.6666666666666665</v>
      </c>
      <c r="J805" s="193">
        <f t="shared" si="111"/>
        <v>2.6666666666666665</v>
      </c>
      <c r="K805" s="488">
        <f>'Gasto Energético'!GN805</f>
        <v>0</v>
      </c>
      <c r="L805" s="495">
        <f t="shared" si="112"/>
        <v>320</v>
      </c>
      <c r="M805" s="356">
        <f t="shared" si="113"/>
        <v>320</v>
      </c>
      <c r="N805" s="359">
        <f t="shared" si="114"/>
        <v>5.333333333333333</v>
      </c>
      <c r="O805">
        <f t="shared" si="115"/>
        <v>504</v>
      </c>
      <c r="P805" s="239">
        <f t="shared" si="116"/>
        <v>299.7362942401092</v>
      </c>
    </row>
    <row r="806" spans="2:16" x14ac:dyDescent="0.25">
      <c r="B806" s="181">
        <v>0.55694444444444446</v>
      </c>
      <c r="C806" s="61">
        <v>80</v>
      </c>
      <c r="D806" s="349">
        <v>80</v>
      </c>
      <c r="E806" s="349">
        <v>80</v>
      </c>
      <c r="F806" s="63">
        <v>80</v>
      </c>
      <c r="G806" s="356">
        <f t="shared" si="108"/>
        <v>160</v>
      </c>
      <c r="H806" s="350">
        <f t="shared" si="109"/>
        <v>160</v>
      </c>
      <c r="I806" s="235">
        <f t="shared" si="110"/>
        <v>2.6666666666666665</v>
      </c>
      <c r="J806" s="193">
        <f t="shared" si="111"/>
        <v>2.6666666666666665</v>
      </c>
      <c r="K806" s="488">
        <f>'Gasto Energético'!GN806</f>
        <v>0</v>
      </c>
      <c r="L806" s="495">
        <f t="shared" si="112"/>
        <v>320</v>
      </c>
      <c r="M806" s="356">
        <f t="shared" si="113"/>
        <v>320</v>
      </c>
      <c r="N806" s="359">
        <f t="shared" si="114"/>
        <v>5.333333333333333</v>
      </c>
      <c r="O806">
        <f t="shared" si="115"/>
        <v>504</v>
      </c>
      <c r="P806" s="239">
        <f t="shared" si="116"/>
        <v>299.7362942401092</v>
      </c>
    </row>
    <row r="807" spans="2:16" x14ac:dyDescent="0.25">
      <c r="B807" s="181">
        <v>0.55763888888888891</v>
      </c>
      <c r="C807" s="61">
        <v>80</v>
      </c>
      <c r="D807" s="349">
        <v>80</v>
      </c>
      <c r="E807" s="349">
        <v>80</v>
      </c>
      <c r="F807" s="63">
        <v>80</v>
      </c>
      <c r="G807" s="356">
        <f t="shared" si="108"/>
        <v>160</v>
      </c>
      <c r="H807" s="350">
        <f t="shared" si="109"/>
        <v>160</v>
      </c>
      <c r="I807" s="235">
        <f t="shared" si="110"/>
        <v>2.6666666666666665</v>
      </c>
      <c r="J807" s="193">
        <f t="shared" si="111"/>
        <v>2.6666666666666665</v>
      </c>
      <c r="K807" s="488">
        <f>'Gasto Energético'!GN807</f>
        <v>0</v>
      </c>
      <c r="L807" s="495">
        <f t="shared" si="112"/>
        <v>320</v>
      </c>
      <c r="M807" s="356">
        <f t="shared" si="113"/>
        <v>320</v>
      </c>
      <c r="N807" s="359">
        <f t="shared" si="114"/>
        <v>5.333333333333333</v>
      </c>
      <c r="O807">
        <f t="shared" si="115"/>
        <v>504</v>
      </c>
      <c r="P807" s="239">
        <f t="shared" si="116"/>
        <v>299.7362942401092</v>
      </c>
    </row>
    <row r="808" spans="2:16" x14ac:dyDescent="0.25">
      <c r="B808" s="181">
        <v>0.55833333333333335</v>
      </c>
      <c r="C808" s="61">
        <v>80</v>
      </c>
      <c r="D808" s="349">
        <v>80</v>
      </c>
      <c r="E808" s="349">
        <v>80</v>
      </c>
      <c r="F808" s="63">
        <v>80</v>
      </c>
      <c r="G808" s="356">
        <f t="shared" si="108"/>
        <v>160</v>
      </c>
      <c r="H808" s="350">
        <f t="shared" si="109"/>
        <v>160</v>
      </c>
      <c r="I808" s="235">
        <f t="shared" si="110"/>
        <v>2.6666666666666665</v>
      </c>
      <c r="J808" s="193">
        <f t="shared" si="111"/>
        <v>2.6666666666666665</v>
      </c>
      <c r="K808" s="488">
        <f>'Gasto Energético'!GN808</f>
        <v>0</v>
      </c>
      <c r="L808" s="495">
        <f t="shared" si="112"/>
        <v>320</v>
      </c>
      <c r="M808" s="356">
        <f t="shared" si="113"/>
        <v>320</v>
      </c>
      <c r="N808" s="359">
        <f t="shared" si="114"/>
        <v>5.333333333333333</v>
      </c>
      <c r="O808">
        <f t="shared" si="115"/>
        <v>504</v>
      </c>
      <c r="P808" s="239">
        <f t="shared" si="116"/>
        <v>299.7362942401092</v>
      </c>
    </row>
    <row r="809" spans="2:16" x14ac:dyDescent="0.25">
      <c r="B809" s="181">
        <v>0.55902777777777779</v>
      </c>
      <c r="C809" s="61">
        <v>80</v>
      </c>
      <c r="D809" s="349">
        <v>80</v>
      </c>
      <c r="E809" s="349">
        <v>80</v>
      </c>
      <c r="F809" s="63">
        <v>80</v>
      </c>
      <c r="G809" s="356">
        <f t="shared" si="108"/>
        <v>160</v>
      </c>
      <c r="H809" s="350">
        <f t="shared" si="109"/>
        <v>160</v>
      </c>
      <c r="I809" s="235">
        <f t="shared" si="110"/>
        <v>2.6666666666666665</v>
      </c>
      <c r="J809" s="193">
        <f t="shared" si="111"/>
        <v>2.6666666666666665</v>
      </c>
      <c r="K809" s="488">
        <f>'Gasto Energético'!GN809</f>
        <v>0</v>
      </c>
      <c r="L809" s="495">
        <f t="shared" si="112"/>
        <v>320</v>
      </c>
      <c r="M809" s="356">
        <f t="shared" si="113"/>
        <v>320</v>
      </c>
      <c r="N809" s="359">
        <f t="shared" si="114"/>
        <v>5.333333333333333</v>
      </c>
      <c r="O809">
        <f t="shared" si="115"/>
        <v>504</v>
      </c>
      <c r="P809" s="239">
        <f t="shared" si="116"/>
        <v>299.7362942401092</v>
      </c>
    </row>
    <row r="810" spans="2:16" x14ac:dyDescent="0.25">
      <c r="B810" s="181">
        <v>0.55972222222222223</v>
      </c>
      <c r="C810" s="61">
        <v>80</v>
      </c>
      <c r="D810" s="349">
        <v>80</v>
      </c>
      <c r="E810" s="349">
        <v>80</v>
      </c>
      <c r="F810" s="63">
        <v>80</v>
      </c>
      <c r="G810" s="356">
        <f t="shared" si="108"/>
        <v>160</v>
      </c>
      <c r="H810" s="350">
        <f t="shared" si="109"/>
        <v>160</v>
      </c>
      <c r="I810" s="235">
        <f t="shared" si="110"/>
        <v>2.6666666666666665</v>
      </c>
      <c r="J810" s="193">
        <f t="shared" si="111"/>
        <v>2.6666666666666665</v>
      </c>
      <c r="K810" s="488">
        <f>'Gasto Energético'!GN810</f>
        <v>0</v>
      </c>
      <c r="L810" s="495">
        <f t="shared" si="112"/>
        <v>320</v>
      </c>
      <c r="M810" s="356">
        <f t="shared" si="113"/>
        <v>320</v>
      </c>
      <c r="N810" s="359">
        <f t="shared" si="114"/>
        <v>5.333333333333333</v>
      </c>
      <c r="O810">
        <f t="shared" si="115"/>
        <v>504</v>
      </c>
      <c r="P810" s="239">
        <f t="shared" si="116"/>
        <v>299.7362942401092</v>
      </c>
    </row>
    <row r="811" spans="2:16" x14ac:dyDescent="0.25">
      <c r="B811" s="181">
        <v>0.56041666666666667</v>
      </c>
      <c r="C811" s="61">
        <v>80</v>
      </c>
      <c r="D811" s="349">
        <v>80</v>
      </c>
      <c r="E811" s="349">
        <v>80</v>
      </c>
      <c r="F811" s="63">
        <v>80</v>
      </c>
      <c r="G811" s="356">
        <f t="shared" si="108"/>
        <v>160</v>
      </c>
      <c r="H811" s="350">
        <f t="shared" si="109"/>
        <v>160</v>
      </c>
      <c r="I811" s="235">
        <f t="shared" si="110"/>
        <v>2.6666666666666665</v>
      </c>
      <c r="J811" s="193">
        <f t="shared" si="111"/>
        <v>2.6666666666666665</v>
      </c>
      <c r="K811" s="488">
        <f>'Gasto Energético'!GN811</f>
        <v>0</v>
      </c>
      <c r="L811" s="495">
        <f t="shared" si="112"/>
        <v>320</v>
      </c>
      <c r="M811" s="356">
        <f t="shared" si="113"/>
        <v>320</v>
      </c>
      <c r="N811" s="359">
        <f t="shared" si="114"/>
        <v>5.333333333333333</v>
      </c>
      <c r="O811">
        <f t="shared" si="115"/>
        <v>504</v>
      </c>
      <c r="P811" s="239">
        <f t="shared" si="116"/>
        <v>299.7362942401092</v>
      </c>
    </row>
    <row r="812" spans="2:16" x14ac:dyDescent="0.25">
      <c r="B812" s="181">
        <v>0.56111111111111112</v>
      </c>
      <c r="C812" s="61">
        <v>80</v>
      </c>
      <c r="D812" s="349">
        <v>80</v>
      </c>
      <c r="E812" s="349">
        <v>80</v>
      </c>
      <c r="F812" s="63">
        <v>80</v>
      </c>
      <c r="G812" s="356">
        <f t="shared" si="108"/>
        <v>160</v>
      </c>
      <c r="H812" s="350">
        <f t="shared" si="109"/>
        <v>160</v>
      </c>
      <c r="I812" s="235">
        <f t="shared" si="110"/>
        <v>2.6666666666666665</v>
      </c>
      <c r="J812" s="193">
        <f t="shared" si="111"/>
        <v>2.6666666666666665</v>
      </c>
      <c r="K812" s="488">
        <f>'Gasto Energético'!GN812</f>
        <v>0</v>
      </c>
      <c r="L812" s="495">
        <f t="shared" si="112"/>
        <v>320</v>
      </c>
      <c r="M812" s="356">
        <f t="shared" si="113"/>
        <v>320</v>
      </c>
      <c r="N812" s="359">
        <f t="shared" si="114"/>
        <v>5.333333333333333</v>
      </c>
      <c r="O812">
        <f t="shared" si="115"/>
        <v>504</v>
      </c>
      <c r="P812" s="239">
        <f t="shared" si="116"/>
        <v>299.7362942401092</v>
      </c>
    </row>
    <row r="813" spans="2:16" x14ac:dyDescent="0.25">
      <c r="B813" s="181">
        <v>0.56180555555555556</v>
      </c>
      <c r="C813" s="61">
        <v>80</v>
      </c>
      <c r="D813" s="349">
        <v>80</v>
      </c>
      <c r="E813" s="349">
        <v>80</v>
      </c>
      <c r="F813" s="63">
        <v>80</v>
      </c>
      <c r="G813" s="356">
        <f t="shared" si="108"/>
        <v>160</v>
      </c>
      <c r="H813" s="350">
        <f t="shared" si="109"/>
        <v>160</v>
      </c>
      <c r="I813" s="235">
        <f t="shared" si="110"/>
        <v>2.6666666666666665</v>
      </c>
      <c r="J813" s="193">
        <f t="shared" si="111"/>
        <v>2.6666666666666665</v>
      </c>
      <c r="K813" s="488">
        <f>'Gasto Energético'!GN813</f>
        <v>0</v>
      </c>
      <c r="L813" s="495">
        <f t="shared" si="112"/>
        <v>320</v>
      </c>
      <c r="M813" s="356">
        <f t="shared" si="113"/>
        <v>320</v>
      </c>
      <c r="N813" s="359">
        <f t="shared" si="114"/>
        <v>5.333333333333333</v>
      </c>
      <c r="O813">
        <f t="shared" si="115"/>
        <v>504</v>
      </c>
      <c r="P813" s="239">
        <f t="shared" si="116"/>
        <v>299.7362942401092</v>
      </c>
    </row>
    <row r="814" spans="2:16" x14ac:dyDescent="0.25">
      <c r="B814" s="181">
        <v>0.5625</v>
      </c>
      <c r="C814" s="61">
        <v>80</v>
      </c>
      <c r="D814" s="349">
        <v>80</v>
      </c>
      <c r="E814" s="349">
        <v>80</v>
      </c>
      <c r="F814" s="63">
        <v>80</v>
      </c>
      <c r="G814" s="356">
        <f t="shared" si="108"/>
        <v>160</v>
      </c>
      <c r="H814" s="350">
        <f t="shared" si="109"/>
        <v>160</v>
      </c>
      <c r="I814" s="235">
        <f t="shared" si="110"/>
        <v>2.6666666666666665</v>
      </c>
      <c r="J814" s="193">
        <f t="shared" si="111"/>
        <v>2.6666666666666665</v>
      </c>
      <c r="K814" s="488">
        <f>'Gasto Energético'!GN814</f>
        <v>0</v>
      </c>
      <c r="L814" s="495">
        <f t="shared" si="112"/>
        <v>320</v>
      </c>
      <c r="M814" s="356">
        <f t="shared" si="113"/>
        <v>320</v>
      </c>
      <c r="N814" s="359">
        <f t="shared" si="114"/>
        <v>5.333333333333333</v>
      </c>
      <c r="O814">
        <f t="shared" si="115"/>
        <v>504</v>
      </c>
      <c r="P814" s="239">
        <f t="shared" si="116"/>
        <v>299.7362942401092</v>
      </c>
    </row>
    <row r="815" spans="2:16" x14ac:dyDescent="0.25">
      <c r="B815" s="181">
        <v>0.56319444444444444</v>
      </c>
      <c r="C815" s="61">
        <v>80</v>
      </c>
      <c r="D815" s="349">
        <v>80</v>
      </c>
      <c r="E815" s="349">
        <v>80</v>
      </c>
      <c r="F815" s="63">
        <v>80</v>
      </c>
      <c r="G815" s="356">
        <f t="shared" si="108"/>
        <v>160</v>
      </c>
      <c r="H815" s="350">
        <f t="shared" si="109"/>
        <v>160</v>
      </c>
      <c r="I815" s="235">
        <f t="shared" si="110"/>
        <v>2.6666666666666665</v>
      </c>
      <c r="J815" s="193">
        <f t="shared" si="111"/>
        <v>2.6666666666666665</v>
      </c>
      <c r="K815" s="488">
        <f>'Gasto Energético'!GN815</f>
        <v>0</v>
      </c>
      <c r="L815" s="495">
        <f t="shared" si="112"/>
        <v>320</v>
      </c>
      <c r="M815" s="356">
        <f t="shared" si="113"/>
        <v>320</v>
      </c>
      <c r="N815" s="359">
        <f t="shared" si="114"/>
        <v>5.333333333333333</v>
      </c>
      <c r="O815">
        <f t="shared" si="115"/>
        <v>504</v>
      </c>
      <c r="P815" s="239">
        <f t="shared" si="116"/>
        <v>299.7362942401092</v>
      </c>
    </row>
    <row r="816" spans="2:16" x14ac:dyDescent="0.25">
      <c r="B816" s="181">
        <v>0.56388888888888888</v>
      </c>
      <c r="C816" s="61">
        <v>80</v>
      </c>
      <c r="D816" s="349">
        <v>80</v>
      </c>
      <c r="E816" s="349">
        <v>80</v>
      </c>
      <c r="F816" s="63">
        <v>80</v>
      </c>
      <c r="G816" s="356">
        <f t="shared" si="108"/>
        <v>160</v>
      </c>
      <c r="H816" s="350">
        <f t="shared" si="109"/>
        <v>160</v>
      </c>
      <c r="I816" s="235">
        <f t="shared" si="110"/>
        <v>2.6666666666666665</v>
      </c>
      <c r="J816" s="193">
        <f t="shared" si="111"/>
        <v>2.6666666666666665</v>
      </c>
      <c r="K816" s="488">
        <f>'Gasto Energético'!GN816</f>
        <v>0</v>
      </c>
      <c r="L816" s="495">
        <f t="shared" si="112"/>
        <v>320</v>
      </c>
      <c r="M816" s="356">
        <f t="shared" si="113"/>
        <v>320</v>
      </c>
      <c r="N816" s="359">
        <f t="shared" si="114"/>
        <v>5.333333333333333</v>
      </c>
      <c r="O816">
        <f t="shared" si="115"/>
        <v>504</v>
      </c>
      <c r="P816" s="239">
        <f t="shared" si="116"/>
        <v>299.7362942401092</v>
      </c>
    </row>
    <row r="817" spans="2:16" x14ac:dyDescent="0.25">
      <c r="B817" s="181">
        <v>0.56458333333333333</v>
      </c>
      <c r="C817" s="61">
        <v>80</v>
      </c>
      <c r="D817" s="349">
        <v>80</v>
      </c>
      <c r="E817" s="349">
        <v>80</v>
      </c>
      <c r="F817" s="63">
        <v>80</v>
      </c>
      <c r="G817" s="356">
        <f t="shared" si="108"/>
        <v>160</v>
      </c>
      <c r="H817" s="350">
        <f t="shared" si="109"/>
        <v>160</v>
      </c>
      <c r="I817" s="235">
        <f t="shared" si="110"/>
        <v>2.6666666666666665</v>
      </c>
      <c r="J817" s="193">
        <f t="shared" si="111"/>
        <v>2.6666666666666665</v>
      </c>
      <c r="K817" s="488">
        <f>'Gasto Energético'!GN817</f>
        <v>0</v>
      </c>
      <c r="L817" s="495">
        <f t="shared" si="112"/>
        <v>320</v>
      </c>
      <c r="M817" s="356">
        <f t="shared" si="113"/>
        <v>320</v>
      </c>
      <c r="N817" s="359">
        <f t="shared" si="114"/>
        <v>5.333333333333333</v>
      </c>
      <c r="O817">
        <f t="shared" si="115"/>
        <v>504</v>
      </c>
      <c r="P817" s="239">
        <f t="shared" si="116"/>
        <v>299.7362942401092</v>
      </c>
    </row>
    <row r="818" spans="2:16" x14ac:dyDescent="0.25">
      <c r="B818" s="181">
        <v>0.56527777777777777</v>
      </c>
      <c r="C818" s="61">
        <v>80</v>
      </c>
      <c r="D818" s="349">
        <v>80</v>
      </c>
      <c r="E818" s="349">
        <v>80</v>
      </c>
      <c r="F818" s="63">
        <v>80</v>
      </c>
      <c r="G818" s="356">
        <f t="shared" si="108"/>
        <v>160</v>
      </c>
      <c r="H818" s="350">
        <f t="shared" si="109"/>
        <v>160</v>
      </c>
      <c r="I818" s="235">
        <f t="shared" si="110"/>
        <v>2.6666666666666665</v>
      </c>
      <c r="J818" s="193">
        <f t="shared" si="111"/>
        <v>2.6666666666666665</v>
      </c>
      <c r="K818" s="488">
        <f>'Gasto Energético'!GN818</f>
        <v>0</v>
      </c>
      <c r="L818" s="495">
        <f t="shared" si="112"/>
        <v>320</v>
      </c>
      <c r="M818" s="356">
        <f t="shared" si="113"/>
        <v>320</v>
      </c>
      <c r="N818" s="359">
        <f t="shared" si="114"/>
        <v>5.333333333333333</v>
      </c>
      <c r="O818">
        <f t="shared" si="115"/>
        <v>504</v>
      </c>
      <c r="P818" s="239">
        <f t="shared" si="116"/>
        <v>299.7362942401092</v>
      </c>
    </row>
    <row r="819" spans="2:16" x14ac:dyDescent="0.25">
      <c r="B819" s="181">
        <v>0.56597222222222221</v>
      </c>
      <c r="C819" s="61">
        <v>80</v>
      </c>
      <c r="D819" s="349">
        <v>80</v>
      </c>
      <c r="E819" s="349">
        <v>80</v>
      </c>
      <c r="F819" s="63">
        <v>80</v>
      </c>
      <c r="G819" s="356">
        <f t="shared" si="108"/>
        <v>160</v>
      </c>
      <c r="H819" s="350">
        <f t="shared" si="109"/>
        <v>160</v>
      </c>
      <c r="I819" s="235">
        <f t="shared" si="110"/>
        <v>2.6666666666666665</v>
      </c>
      <c r="J819" s="193">
        <f t="shared" si="111"/>
        <v>2.6666666666666665</v>
      </c>
      <c r="K819" s="488">
        <f>'Gasto Energético'!GN819</f>
        <v>0</v>
      </c>
      <c r="L819" s="495">
        <f t="shared" si="112"/>
        <v>320</v>
      </c>
      <c r="M819" s="356">
        <f t="shared" si="113"/>
        <v>320</v>
      </c>
      <c r="N819" s="359">
        <f t="shared" si="114"/>
        <v>5.333333333333333</v>
      </c>
      <c r="O819">
        <f t="shared" si="115"/>
        <v>504</v>
      </c>
      <c r="P819" s="239">
        <f t="shared" si="116"/>
        <v>299.7362942401092</v>
      </c>
    </row>
    <row r="820" spans="2:16" x14ac:dyDescent="0.25">
      <c r="B820" s="181">
        <v>0.56666666666666665</v>
      </c>
      <c r="C820" s="61">
        <v>80</v>
      </c>
      <c r="D820" s="349">
        <v>80</v>
      </c>
      <c r="E820" s="349">
        <v>80</v>
      </c>
      <c r="F820" s="63">
        <v>80</v>
      </c>
      <c r="G820" s="356">
        <f t="shared" si="108"/>
        <v>160</v>
      </c>
      <c r="H820" s="350">
        <f t="shared" si="109"/>
        <v>160</v>
      </c>
      <c r="I820" s="235">
        <f t="shared" si="110"/>
        <v>2.6666666666666665</v>
      </c>
      <c r="J820" s="193">
        <f t="shared" si="111"/>
        <v>2.6666666666666665</v>
      </c>
      <c r="K820" s="488">
        <f>'Gasto Energético'!GN820</f>
        <v>0</v>
      </c>
      <c r="L820" s="495">
        <f t="shared" si="112"/>
        <v>320</v>
      </c>
      <c r="M820" s="356">
        <f t="shared" si="113"/>
        <v>320</v>
      </c>
      <c r="N820" s="359">
        <f t="shared" si="114"/>
        <v>5.333333333333333</v>
      </c>
      <c r="O820">
        <f t="shared" si="115"/>
        <v>504</v>
      </c>
      <c r="P820" s="239">
        <f t="shared" si="116"/>
        <v>299.7362942401092</v>
      </c>
    </row>
    <row r="821" spans="2:16" x14ac:dyDescent="0.25">
      <c r="B821" s="181">
        <v>0.56736111111111109</v>
      </c>
      <c r="C821" s="61">
        <v>80</v>
      </c>
      <c r="D821" s="349">
        <v>80</v>
      </c>
      <c r="E821" s="349">
        <v>80</v>
      </c>
      <c r="F821" s="63">
        <v>80</v>
      </c>
      <c r="G821" s="356">
        <f t="shared" si="108"/>
        <v>160</v>
      </c>
      <c r="H821" s="350">
        <f t="shared" si="109"/>
        <v>160</v>
      </c>
      <c r="I821" s="235">
        <f t="shared" si="110"/>
        <v>2.6666666666666665</v>
      </c>
      <c r="J821" s="193">
        <f t="shared" si="111"/>
        <v>2.6666666666666665</v>
      </c>
      <c r="K821" s="488">
        <f>'Gasto Energético'!GN821</f>
        <v>0</v>
      </c>
      <c r="L821" s="495">
        <f t="shared" si="112"/>
        <v>320</v>
      </c>
      <c r="M821" s="356">
        <f t="shared" si="113"/>
        <v>320</v>
      </c>
      <c r="N821" s="359">
        <f t="shared" si="114"/>
        <v>5.333333333333333</v>
      </c>
      <c r="O821">
        <f t="shared" si="115"/>
        <v>504</v>
      </c>
      <c r="P821" s="239">
        <f t="shared" si="116"/>
        <v>299.7362942401092</v>
      </c>
    </row>
    <row r="822" spans="2:16" x14ac:dyDescent="0.25">
      <c r="B822" s="181">
        <v>0.56805555555555554</v>
      </c>
      <c r="C822" s="61">
        <v>80</v>
      </c>
      <c r="D822" s="349">
        <v>80</v>
      </c>
      <c r="E822" s="349">
        <v>80</v>
      </c>
      <c r="F822" s="63">
        <v>80</v>
      </c>
      <c r="G822" s="356">
        <f t="shared" si="108"/>
        <v>160</v>
      </c>
      <c r="H822" s="350">
        <f t="shared" si="109"/>
        <v>160</v>
      </c>
      <c r="I822" s="235">
        <f t="shared" si="110"/>
        <v>2.6666666666666665</v>
      </c>
      <c r="J822" s="193">
        <f t="shared" si="111"/>
        <v>2.6666666666666665</v>
      </c>
      <c r="K822" s="488">
        <f>'Gasto Energético'!GN822</f>
        <v>0</v>
      </c>
      <c r="L822" s="495">
        <f t="shared" si="112"/>
        <v>320</v>
      </c>
      <c r="M822" s="356">
        <f t="shared" si="113"/>
        <v>320</v>
      </c>
      <c r="N822" s="359">
        <f t="shared" si="114"/>
        <v>5.333333333333333</v>
      </c>
      <c r="O822">
        <f t="shared" si="115"/>
        <v>504</v>
      </c>
      <c r="P822" s="239">
        <f t="shared" si="116"/>
        <v>299.7362942401092</v>
      </c>
    </row>
    <row r="823" spans="2:16" x14ac:dyDescent="0.25">
      <c r="B823" s="181">
        <v>0.56874999999999998</v>
      </c>
      <c r="C823" s="61">
        <v>80</v>
      </c>
      <c r="D823" s="349">
        <v>80</v>
      </c>
      <c r="E823" s="349">
        <v>80</v>
      </c>
      <c r="F823" s="63">
        <v>80</v>
      </c>
      <c r="G823" s="356">
        <f t="shared" si="108"/>
        <v>160</v>
      </c>
      <c r="H823" s="350">
        <f t="shared" si="109"/>
        <v>160</v>
      </c>
      <c r="I823" s="235">
        <f t="shared" si="110"/>
        <v>2.6666666666666665</v>
      </c>
      <c r="J823" s="193">
        <f t="shared" si="111"/>
        <v>2.6666666666666665</v>
      </c>
      <c r="K823" s="488">
        <f>'Gasto Energético'!GN823</f>
        <v>0</v>
      </c>
      <c r="L823" s="495">
        <f t="shared" si="112"/>
        <v>320</v>
      </c>
      <c r="M823" s="356">
        <f t="shared" si="113"/>
        <v>320</v>
      </c>
      <c r="N823" s="359">
        <f t="shared" si="114"/>
        <v>5.333333333333333</v>
      </c>
      <c r="O823">
        <f t="shared" si="115"/>
        <v>504</v>
      </c>
      <c r="P823" s="239">
        <f t="shared" si="116"/>
        <v>299.7362942401092</v>
      </c>
    </row>
    <row r="824" spans="2:16" x14ac:dyDescent="0.25">
      <c r="B824" s="181">
        <v>0.56944444444444442</v>
      </c>
      <c r="C824" s="61">
        <v>80</v>
      </c>
      <c r="D824" s="349">
        <v>80</v>
      </c>
      <c r="E824" s="349">
        <v>80</v>
      </c>
      <c r="F824" s="63">
        <v>80</v>
      </c>
      <c r="G824" s="356">
        <f t="shared" si="108"/>
        <v>160</v>
      </c>
      <c r="H824" s="350">
        <f t="shared" si="109"/>
        <v>160</v>
      </c>
      <c r="I824" s="235">
        <f t="shared" si="110"/>
        <v>2.6666666666666665</v>
      </c>
      <c r="J824" s="193">
        <f t="shared" si="111"/>
        <v>2.6666666666666665</v>
      </c>
      <c r="K824" s="488">
        <f>'Gasto Energético'!GN824</f>
        <v>0</v>
      </c>
      <c r="L824" s="495">
        <f t="shared" si="112"/>
        <v>320</v>
      </c>
      <c r="M824" s="356">
        <f t="shared" si="113"/>
        <v>320</v>
      </c>
      <c r="N824" s="359">
        <f t="shared" si="114"/>
        <v>5.333333333333333</v>
      </c>
      <c r="O824">
        <f t="shared" si="115"/>
        <v>504</v>
      </c>
      <c r="P824" s="239">
        <f t="shared" si="116"/>
        <v>299.7362942401092</v>
      </c>
    </row>
    <row r="825" spans="2:16" x14ac:dyDescent="0.25">
      <c r="B825" s="181">
        <v>0.57013888888888886</v>
      </c>
      <c r="C825" s="61">
        <v>80</v>
      </c>
      <c r="D825" s="349">
        <v>80</v>
      </c>
      <c r="E825" s="349">
        <v>80</v>
      </c>
      <c r="F825" s="63">
        <v>80</v>
      </c>
      <c r="G825" s="356">
        <f t="shared" si="108"/>
        <v>160</v>
      </c>
      <c r="H825" s="350">
        <f t="shared" si="109"/>
        <v>160</v>
      </c>
      <c r="I825" s="235">
        <f t="shared" si="110"/>
        <v>2.6666666666666665</v>
      </c>
      <c r="J825" s="193">
        <f t="shared" si="111"/>
        <v>2.6666666666666665</v>
      </c>
      <c r="K825" s="488">
        <f>'Gasto Energético'!GN825</f>
        <v>0</v>
      </c>
      <c r="L825" s="495">
        <f t="shared" si="112"/>
        <v>320</v>
      </c>
      <c r="M825" s="356">
        <f t="shared" si="113"/>
        <v>320</v>
      </c>
      <c r="N825" s="359">
        <f t="shared" si="114"/>
        <v>5.333333333333333</v>
      </c>
      <c r="O825">
        <f t="shared" si="115"/>
        <v>504</v>
      </c>
      <c r="P825" s="239">
        <f t="shared" si="116"/>
        <v>299.7362942401092</v>
      </c>
    </row>
    <row r="826" spans="2:16" x14ac:dyDescent="0.25">
      <c r="B826" s="181">
        <v>0.5708333333333333</v>
      </c>
      <c r="C826" s="61">
        <v>80</v>
      </c>
      <c r="D826" s="349">
        <v>80</v>
      </c>
      <c r="E826" s="349">
        <v>80</v>
      </c>
      <c r="F826" s="63">
        <v>80</v>
      </c>
      <c r="G826" s="356">
        <f t="shared" si="108"/>
        <v>160</v>
      </c>
      <c r="H826" s="350">
        <f t="shared" si="109"/>
        <v>160</v>
      </c>
      <c r="I826" s="235">
        <f t="shared" si="110"/>
        <v>2.6666666666666665</v>
      </c>
      <c r="J826" s="193">
        <f t="shared" si="111"/>
        <v>2.6666666666666665</v>
      </c>
      <c r="K826" s="488">
        <f>'Gasto Energético'!GN826</f>
        <v>0</v>
      </c>
      <c r="L826" s="495">
        <f t="shared" si="112"/>
        <v>320</v>
      </c>
      <c r="M826" s="356">
        <f t="shared" si="113"/>
        <v>320</v>
      </c>
      <c r="N826" s="359">
        <f t="shared" si="114"/>
        <v>5.333333333333333</v>
      </c>
      <c r="O826">
        <f t="shared" si="115"/>
        <v>504</v>
      </c>
      <c r="P826" s="239">
        <f t="shared" si="116"/>
        <v>299.7362942401092</v>
      </c>
    </row>
    <row r="827" spans="2:16" x14ac:dyDescent="0.25">
      <c r="B827" s="181">
        <v>0.57152777777777775</v>
      </c>
      <c r="C827" s="61">
        <v>80</v>
      </c>
      <c r="D827" s="349">
        <v>80</v>
      </c>
      <c r="E827" s="349">
        <v>80</v>
      </c>
      <c r="F827" s="63">
        <v>80</v>
      </c>
      <c r="G827" s="356">
        <f t="shared" si="108"/>
        <v>160</v>
      </c>
      <c r="H827" s="350">
        <f t="shared" si="109"/>
        <v>160</v>
      </c>
      <c r="I827" s="235">
        <f t="shared" si="110"/>
        <v>2.6666666666666665</v>
      </c>
      <c r="J827" s="193">
        <f t="shared" si="111"/>
        <v>2.6666666666666665</v>
      </c>
      <c r="K827" s="488">
        <f>'Gasto Energético'!GN827</f>
        <v>0</v>
      </c>
      <c r="L827" s="495">
        <f t="shared" si="112"/>
        <v>320</v>
      </c>
      <c r="M827" s="356">
        <f t="shared" si="113"/>
        <v>320</v>
      </c>
      <c r="N827" s="359">
        <f t="shared" si="114"/>
        <v>5.333333333333333</v>
      </c>
      <c r="O827">
        <f t="shared" si="115"/>
        <v>504</v>
      </c>
      <c r="P827" s="239">
        <f t="shared" si="116"/>
        <v>299.7362942401092</v>
      </c>
    </row>
    <row r="828" spans="2:16" x14ac:dyDescent="0.25">
      <c r="B828" s="181">
        <v>0.57222222222222219</v>
      </c>
      <c r="C828" s="61">
        <v>80</v>
      </c>
      <c r="D828" s="349">
        <v>80</v>
      </c>
      <c r="E828" s="349">
        <v>80</v>
      </c>
      <c r="F828" s="63">
        <v>80</v>
      </c>
      <c r="G828" s="356">
        <f t="shared" si="108"/>
        <v>160</v>
      </c>
      <c r="H828" s="350">
        <f t="shared" si="109"/>
        <v>160</v>
      </c>
      <c r="I828" s="235">
        <f t="shared" si="110"/>
        <v>2.6666666666666665</v>
      </c>
      <c r="J828" s="193">
        <f t="shared" si="111"/>
        <v>2.6666666666666665</v>
      </c>
      <c r="K828" s="488">
        <f>'Gasto Energético'!GN828</f>
        <v>0</v>
      </c>
      <c r="L828" s="495">
        <f t="shared" si="112"/>
        <v>320</v>
      </c>
      <c r="M828" s="356">
        <f t="shared" si="113"/>
        <v>320</v>
      </c>
      <c r="N828" s="359">
        <f t="shared" si="114"/>
        <v>5.333333333333333</v>
      </c>
      <c r="O828">
        <f t="shared" si="115"/>
        <v>504</v>
      </c>
      <c r="P828" s="239">
        <f t="shared" si="116"/>
        <v>299.7362942401092</v>
      </c>
    </row>
    <row r="829" spans="2:16" x14ac:dyDescent="0.25">
      <c r="B829" s="181">
        <v>0.57291666666666663</v>
      </c>
      <c r="C829" s="61">
        <v>80</v>
      </c>
      <c r="D829" s="349">
        <v>80</v>
      </c>
      <c r="E829" s="349">
        <v>80</v>
      </c>
      <c r="F829" s="63">
        <v>80</v>
      </c>
      <c r="G829" s="356">
        <f t="shared" si="108"/>
        <v>160</v>
      </c>
      <c r="H829" s="350">
        <f t="shared" si="109"/>
        <v>160</v>
      </c>
      <c r="I829" s="235">
        <f t="shared" si="110"/>
        <v>2.6666666666666665</v>
      </c>
      <c r="J829" s="193">
        <f t="shared" si="111"/>
        <v>2.6666666666666665</v>
      </c>
      <c r="K829" s="488">
        <f>'Gasto Energético'!GN829</f>
        <v>0</v>
      </c>
      <c r="L829" s="495">
        <f t="shared" si="112"/>
        <v>320</v>
      </c>
      <c r="M829" s="356">
        <f t="shared" si="113"/>
        <v>320</v>
      </c>
      <c r="N829" s="359">
        <f t="shared" si="114"/>
        <v>5.333333333333333</v>
      </c>
      <c r="O829">
        <f t="shared" si="115"/>
        <v>504</v>
      </c>
      <c r="P829" s="239">
        <f t="shared" si="116"/>
        <v>299.7362942401092</v>
      </c>
    </row>
    <row r="830" spans="2:16" x14ac:dyDescent="0.25">
      <c r="B830" s="181">
        <v>0.57361111111111118</v>
      </c>
      <c r="C830" s="61">
        <v>80</v>
      </c>
      <c r="D830" s="349">
        <v>80</v>
      </c>
      <c r="E830" s="349">
        <v>80</v>
      </c>
      <c r="F830" s="63">
        <v>80</v>
      </c>
      <c r="G830" s="356">
        <f t="shared" si="108"/>
        <v>160</v>
      </c>
      <c r="H830" s="350">
        <f t="shared" si="109"/>
        <v>160</v>
      </c>
      <c r="I830" s="235">
        <f t="shared" si="110"/>
        <v>2.6666666666666665</v>
      </c>
      <c r="J830" s="193">
        <f t="shared" si="111"/>
        <v>2.6666666666666665</v>
      </c>
      <c r="K830" s="488">
        <f>'Gasto Energético'!GN830</f>
        <v>0</v>
      </c>
      <c r="L830" s="495">
        <f t="shared" si="112"/>
        <v>320</v>
      </c>
      <c r="M830" s="356">
        <f t="shared" si="113"/>
        <v>320</v>
      </c>
      <c r="N830" s="359">
        <f t="shared" si="114"/>
        <v>5.333333333333333</v>
      </c>
      <c r="O830">
        <f t="shared" si="115"/>
        <v>504</v>
      </c>
      <c r="P830" s="239">
        <f t="shared" si="116"/>
        <v>299.7362942401092</v>
      </c>
    </row>
    <row r="831" spans="2:16" x14ac:dyDescent="0.25">
      <c r="B831" s="181">
        <v>0.57430555555555551</v>
      </c>
      <c r="C831" s="61">
        <v>80</v>
      </c>
      <c r="D831" s="349">
        <v>80</v>
      </c>
      <c r="E831" s="349">
        <v>80</v>
      </c>
      <c r="F831" s="63">
        <v>80</v>
      </c>
      <c r="G831" s="356">
        <f t="shared" si="108"/>
        <v>160</v>
      </c>
      <c r="H831" s="350">
        <f t="shared" si="109"/>
        <v>160</v>
      </c>
      <c r="I831" s="235">
        <f t="shared" si="110"/>
        <v>2.6666666666666665</v>
      </c>
      <c r="J831" s="193">
        <f t="shared" si="111"/>
        <v>2.6666666666666665</v>
      </c>
      <c r="K831" s="488">
        <f>'Gasto Energético'!GN831</f>
        <v>0</v>
      </c>
      <c r="L831" s="495">
        <f t="shared" si="112"/>
        <v>320</v>
      </c>
      <c r="M831" s="356">
        <f t="shared" si="113"/>
        <v>320</v>
      </c>
      <c r="N831" s="359">
        <f t="shared" si="114"/>
        <v>5.333333333333333</v>
      </c>
      <c r="O831">
        <f t="shared" si="115"/>
        <v>504</v>
      </c>
      <c r="P831" s="239">
        <f t="shared" si="116"/>
        <v>299.7362942401092</v>
      </c>
    </row>
    <row r="832" spans="2:16" x14ac:dyDescent="0.25">
      <c r="B832" s="181">
        <v>0.57500000000000007</v>
      </c>
      <c r="C832" s="61">
        <v>80</v>
      </c>
      <c r="D832" s="349">
        <v>80</v>
      </c>
      <c r="E832" s="349">
        <v>80</v>
      </c>
      <c r="F832" s="63">
        <v>80</v>
      </c>
      <c r="G832" s="356">
        <f t="shared" si="108"/>
        <v>160</v>
      </c>
      <c r="H832" s="350">
        <f t="shared" si="109"/>
        <v>160</v>
      </c>
      <c r="I832" s="235">
        <f t="shared" si="110"/>
        <v>2.6666666666666665</v>
      </c>
      <c r="J832" s="193">
        <f t="shared" si="111"/>
        <v>2.6666666666666665</v>
      </c>
      <c r="K832" s="488">
        <f>'Gasto Energético'!GN832</f>
        <v>0</v>
      </c>
      <c r="L832" s="495">
        <f t="shared" si="112"/>
        <v>320</v>
      </c>
      <c r="M832" s="356">
        <f t="shared" si="113"/>
        <v>320</v>
      </c>
      <c r="N832" s="359">
        <f t="shared" si="114"/>
        <v>5.333333333333333</v>
      </c>
      <c r="O832">
        <f t="shared" si="115"/>
        <v>504</v>
      </c>
      <c r="P832" s="239">
        <f t="shared" si="116"/>
        <v>299.7362942401092</v>
      </c>
    </row>
    <row r="833" spans="2:16" x14ac:dyDescent="0.25">
      <c r="B833" s="181">
        <v>0.5756944444444444</v>
      </c>
      <c r="C833" s="61">
        <v>80</v>
      </c>
      <c r="D833" s="349">
        <v>80</v>
      </c>
      <c r="E833" s="349">
        <v>80</v>
      </c>
      <c r="F833" s="63">
        <v>80</v>
      </c>
      <c r="G833" s="356">
        <f t="shared" si="108"/>
        <v>160</v>
      </c>
      <c r="H833" s="350">
        <f t="shared" si="109"/>
        <v>160</v>
      </c>
      <c r="I833" s="235">
        <f t="shared" si="110"/>
        <v>2.6666666666666665</v>
      </c>
      <c r="J833" s="193">
        <f t="shared" si="111"/>
        <v>2.6666666666666665</v>
      </c>
      <c r="K833" s="488">
        <f>'Gasto Energético'!GN833</f>
        <v>0</v>
      </c>
      <c r="L833" s="495">
        <f t="shared" si="112"/>
        <v>320</v>
      </c>
      <c r="M833" s="356">
        <f t="shared" si="113"/>
        <v>320</v>
      </c>
      <c r="N833" s="359">
        <f t="shared" si="114"/>
        <v>5.333333333333333</v>
      </c>
      <c r="O833">
        <f t="shared" si="115"/>
        <v>504</v>
      </c>
      <c r="P833" s="239">
        <f t="shared" si="116"/>
        <v>299.7362942401092</v>
      </c>
    </row>
    <row r="834" spans="2:16" x14ac:dyDescent="0.25">
      <c r="B834" s="181">
        <v>0.57638888888888895</v>
      </c>
      <c r="C834" s="61">
        <v>80</v>
      </c>
      <c r="D834" s="349">
        <v>80</v>
      </c>
      <c r="E834" s="349">
        <v>80</v>
      </c>
      <c r="F834" s="63">
        <v>80</v>
      </c>
      <c r="G834" s="356">
        <f t="shared" si="108"/>
        <v>160</v>
      </c>
      <c r="H834" s="350">
        <f t="shared" si="109"/>
        <v>160</v>
      </c>
      <c r="I834" s="235">
        <f t="shared" si="110"/>
        <v>2.6666666666666665</v>
      </c>
      <c r="J834" s="193">
        <f t="shared" si="111"/>
        <v>2.6666666666666665</v>
      </c>
      <c r="K834" s="488">
        <f>'Gasto Energético'!GN834</f>
        <v>0</v>
      </c>
      <c r="L834" s="495">
        <f t="shared" si="112"/>
        <v>320</v>
      </c>
      <c r="M834" s="356">
        <f t="shared" si="113"/>
        <v>320</v>
      </c>
      <c r="N834" s="359">
        <f t="shared" si="114"/>
        <v>5.333333333333333</v>
      </c>
      <c r="O834">
        <f t="shared" si="115"/>
        <v>504</v>
      </c>
      <c r="P834" s="239">
        <f t="shared" si="116"/>
        <v>299.7362942401092</v>
      </c>
    </row>
    <row r="835" spans="2:16" x14ac:dyDescent="0.25">
      <c r="B835" s="181">
        <v>0.57708333333333328</v>
      </c>
      <c r="C835" s="61">
        <v>80</v>
      </c>
      <c r="D835" s="349">
        <v>80</v>
      </c>
      <c r="E835" s="349">
        <v>80</v>
      </c>
      <c r="F835" s="63">
        <v>80</v>
      </c>
      <c r="G835" s="356">
        <f t="shared" si="108"/>
        <v>160</v>
      </c>
      <c r="H835" s="350">
        <f t="shared" si="109"/>
        <v>160</v>
      </c>
      <c r="I835" s="235">
        <f t="shared" si="110"/>
        <v>2.6666666666666665</v>
      </c>
      <c r="J835" s="193">
        <f t="shared" si="111"/>
        <v>2.6666666666666665</v>
      </c>
      <c r="K835" s="488">
        <f>'Gasto Energético'!GN835</f>
        <v>0</v>
      </c>
      <c r="L835" s="495">
        <f t="shared" si="112"/>
        <v>320</v>
      </c>
      <c r="M835" s="356">
        <f t="shared" si="113"/>
        <v>320</v>
      </c>
      <c r="N835" s="359">
        <f t="shared" si="114"/>
        <v>5.333333333333333</v>
      </c>
      <c r="O835">
        <f t="shared" si="115"/>
        <v>504</v>
      </c>
      <c r="P835" s="239">
        <f t="shared" si="116"/>
        <v>299.7362942401092</v>
      </c>
    </row>
    <row r="836" spans="2:16" x14ac:dyDescent="0.25">
      <c r="B836" s="181">
        <v>0.57777777777777783</v>
      </c>
      <c r="C836" s="61">
        <v>80</v>
      </c>
      <c r="D836" s="349">
        <v>80</v>
      </c>
      <c r="E836" s="349">
        <v>80</v>
      </c>
      <c r="F836" s="63">
        <v>80</v>
      </c>
      <c r="G836" s="356">
        <f t="shared" si="108"/>
        <v>160</v>
      </c>
      <c r="H836" s="350">
        <f t="shared" si="109"/>
        <v>160</v>
      </c>
      <c r="I836" s="235">
        <f t="shared" si="110"/>
        <v>2.6666666666666665</v>
      </c>
      <c r="J836" s="193">
        <f t="shared" si="111"/>
        <v>2.6666666666666665</v>
      </c>
      <c r="K836" s="488">
        <f>'Gasto Energético'!GN836</f>
        <v>0</v>
      </c>
      <c r="L836" s="495">
        <f t="shared" si="112"/>
        <v>320</v>
      </c>
      <c r="M836" s="356">
        <f t="shared" si="113"/>
        <v>320</v>
      </c>
      <c r="N836" s="359">
        <f t="shared" si="114"/>
        <v>5.333333333333333</v>
      </c>
      <c r="O836">
        <f t="shared" si="115"/>
        <v>504</v>
      </c>
      <c r="P836" s="239">
        <f t="shared" si="116"/>
        <v>299.7362942401092</v>
      </c>
    </row>
    <row r="837" spans="2:16" x14ac:dyDescent="0.25">
      <c r="B837" s="181">
        <v>0.57847222222222217</v>
      </c>
      <c r="C837" s="61">
        <v>80</v>
      </c>
      <c r="D837" s="349">
        <v>80</v>
      </c>
      <c r="E837" s="349">
        <v>80</v>
      </c>
      <c r="F837" s="63">
        <v>80</v>
      </c>
      <c r="G837" s="356">
        <f t="shared" ref="G837:G900" si="117">IF(SUM(C837,E837)=0,0,SUM(C837,E837))</f>
        <v>160</v>
      </c>
      <c r="H837" s="350">
        <f t="shared" ref="H837:H900" si="118">IF(SUM(D837,F837)=0,0,SUM(D837,F837))</f>
        <v>160</v>
      </c>
      <c r="I837" s="235">
        <f t="shared" ref="I837:I900" si="119">IF(G837="","",G837*(1/60))</f>
        <v>2.6666666666666665</v>
      </c>
      <c r="J837" s="193">
        <f t="shared" ref="J837:J900" si="120">IF(H837="","",H837*(1/60))</f>
        <v>2.6666666666666665</v>
      </c>
      <c r="K837" s="488">
        <f>'Gasto Energético'!GN837</f>
        <v>0</v>
      </c>
      <c r="L837" s="495">
        <f t="shared" ref="L837:L900" si="121">SUM(G837:H837)</f>
        <v>320</v>
      </c>
      <c r="M837" s="356">
        <f t="shared" ref="M837:M900" si="122">K837+L837</f>
        <v>320</v>
      </c>
      <c r="N837" s="359">
        <f t="shared" ref="N837:N900" si="123">M837/60</f>
        <v>5.333333333333333</v>
      </c>
      <c r="O837">
        <f t="shared" ref="O837:O900" si="124">1.05*MAX($M$4:$M$1444)</f>
        <v>504</v>
      </c>
      <c r="P837" s="239">
        <f t="shared" ref="P837:P900" si="125">SUM($N$4:$N$1444)/(COUNT($N$4:$N$1444)/60)</f>
        <v>299.7362942401092</v>
      </c>
    </row>
    <row r="838" spans="2:16" x14ac:dyDescent="0.25">
      <c r="B838" s="181">
        <v>0.57916666666666672</v>
      </c>
      <c r="C838" s="61">
        <v>80</v>
      </c>
      <c r="D838" s="349">
        <v>80</v>
      </c>
      <c r="E838" s="349">
        <v>80</v>
      </c>
      <c r="F838" s="63">
        <v>80</v>
      </c>
      <c r="G838" s="356">
        <f t="shared" si="117"/>
        <v>160</v>
      </c>
      <c r="H838" s="350">
        <f t="shared" si="118"/>
        <v>160</v>
      </c>
      <c r="I838" s="235">
        <f t="shared" si="119"/>
        <v>2.6666666666666665</v>
      </c>
      <c r="J838" s="193">
        <f t="shared" si="120"/>
        <v>2.6666666666666665</v>
      </c>
      <c r="K838" s="488">
        <f>'Gasto Energético'!GN838</f>
        <v>0</v>
      </c>
      <c r="L838" s="495">
        <f t="shared" si="121"/>
        <v>320</v>
      </c>
      <c r="M838" s="356">
        <f t="shared" si="122"/>
        <v>320</v>
      </c>
      <c r="N838" s="359">
        <f t="shared" si="123"/>
        <v>5.333333333333333</v>
      </c>
      <c r="O838">
        <f t="shared" si="124"/>
        <v>504</v>
      </c>
      <c r="P838" s="239">
        <f t="shared" si="125"/>
        <v>299.7362942401092</v>
      </c>
    </row>
    <row r="839" spans="2:16" x14ac:dyDescent="0.25">
      <c r="B839" s="181">
        <v>0.57986111111111105</v>
      </c>
      <c r="C839" s="61">
        <v>80</v>
      </c>
      <c r="D839" s="349">
        <v>80</v>
      </c>
      <c r="E839" s="349">
        <v>80</v>
      </c>
      <c r="F839" s="63">
        <v>80</v>
      </c>
      <c r="G839" s="356">
        <f t="shared" si="117"/>
        <v>160</v>
      </c>
      <c r="H839" s="350">
        <f t="shared" si="118"/>
        <v>160</v>
      </c>
      <c r="I839" s="235">
        <f t="shared" si="119"/>
        <v>2.6666666666666665</v>
      </c>
      <c r="J839" s="193">
        <f t="shared" si="120"/>
        <v>2.6666666666666665</v>
      </c>
      <c r="K839" s="488">
        <f>'Gasto Energético'!GN839</f>
        <v>0</v>
      </c>
      <c r="L839" s="495">
        <f t="shared" si="121"/>
        <v>320</v>
      </c>
      <c r="M839" s="356">
        <f t="shared" si="122"/>
        <v>320</v>
      </c>
      <c r="N839" s="359">
        <f t="shared" si="123"/>
        <v>5.333333333333333</v>
      </c>
      <c r="O839">
        <f t="shared" si="124"/>
        <v>504</v>
      </c>
      <c r="P839" s="239">
        <f t="shared" si="125"/>
        <v>299.7362942401092</v>
      </c>
    </row>
    <row r="840" spans="2:16" x14ac:dyDescent="0.25">
      <c r="B840" s="181">
        <v>0.5805555555555556</v>
      </c>
      <c r="C840" s="61">
        <v>80</v>
      </c>
      <c r="D840" s="349">
        <v>80</v>
      </c>
      <c r="E840" s="349">
        <v>80</v>
      </c>
      <c r="F840" s="63">
        <v>80</v>
      </c>
      <c r="G840" s="356">
        <f t="shared" si="117"/>
        <v>160</v>
      </c>
      <c r="H840" s="350">
        <f t="shared" si="118"/>
        <v>160</v>
      </c>
      <c r="I840" s="235">
        <f t="shared" si="119"/>
        <v>2.6666666666666665</v>
      </c>
      <c r="J840" s="193">
        <f t="shared" si="120"/>
        <v>2.6666666666666665</v>
      </c>
      <c r="K840" s="488">
        <f>'Gasto Energético'!GN840</f>
        <v>0</v>
      </c>
      <c r="L840" s="495">
        <f t="shared" si="121"/>
        <v>320</v>
      </c>
      <c r="M840" s="356">
        <f t="shared" si="122"/>
        <v>320</v>
      </c>
      <c r="N840" s="359">
        <f t="shared" si="123"/>
        <v>5.333333333333333</v>
      </c>
      <c r="O840">
        <f t="shared" si="124"/>
        <v>504</v>
      </c>
      <c r="P840" s="239">
        <f t="shared" si="125"/>
        <v>299.7362942401092</v>
      </c>
    </row>
    <row r="841" spans="2:16" x14ac:dyDescent="0.25">
      <c r="B841" s="181">
        <v>0.58124999999999993</v>
      </c>
      <c r="C841" s="61">
        <v>80</v>
      </c>
      <c r="D841" s="349">
        <v>80</v>
      </c>
      <c r="E841" s="349">
        <v>80</v>
      </c>
      <c r="F841" s="63">
        <v>80</v>
      </c>
      <c r="G841" s="356">
        <f t="shared" si="117"/>
        <v>160</v>
      </c>
      <c r="H841" s="350">
        <f t="shared" si="118"/>
        <v>160</v>
      </c>
      <c r="I841" s="235">
        <f t="shared" si="119"/>
        <v>2.6666666666666665</v>
      </c>
      <c r="J841" s="193">
        <f t="shared" si="120"/>
        <v>2.6666666666666665</v>
      </c>
      <c r="K841" s="488">
        <f>'Gasto Energético'!GN841</f>
        <v>0</v>
      </c>
      <c r="L841" s="495">
        <f t="shared" si="121"/>
        <v>320</v>
      </c>
      <c r="M841" s="356">
        <f t="shared" si="122"/>
        <v>320</v>
      </c>
      <c r="N841" s="359">
        <f t="shared" si="123"/>
        <v>5.333333333333333</v>
      </c>
      <c r="O841">
        <f t="shared" si="124"/>
        <v>504</v>
      </c>
      <c r="P841" s="239">
        <f t="shared" si="125"/>
        <v>299.7362942401092</v>
      </c>
    </row>
    <row r="842" spans="2:16" x14ac:dyDescent="0.25">
      <c r="B842" s="181">
        <v>0.58194444444444449</v>
      </c>
      <c r="C842" s="61">
        <v>80</v>
      </c>
      <c r="D842" s="349">
        <v>80</v>
      </c>
      <c r="E842" s="349">
        <v>80</v>
      </c>
      <c r="F842" s="63">
        <v>80</v>
      </c>
      <c r="G842" s="356">
        <f t="shared" si="117"/>
        <v>160</v>
      </c>
      <c r="H842" s="350">
        <f t="shared" si="118"/>
        <v>160</v>
      </c>
      <c r="I842" s="235">
        <f t="shared" si="119"/>
        <v>2.6666666666666665</v>
      </c>
      <c r="J842" s="193">
        <f t="shared" si="120"/>
        <v>2.6666666666666665</v>
      </c>
      <c r="K842" s="488">
        <f>'Gasto Energético'!GN842</f>
        <v>0</v>
      </c>
      <c r="L842" s="495">
        <f t="shared" si="121"/>
        <v>320</v>
      </c>
      <c r="M842" s="356">
        <f t="shared" si="122"/>
        <v>320</v>
      </c>
      <c r="N842" s="359">
        <f t="shared" si="123"/>
        <v>5.333333333333333</v>
      </c>
      <c r="O842">
        <f t="shared" si="124"/>
        <v>504</v>
      </c>
      <c r="P842" s="239">
        <f t="shared" si="125"/>
        <v>299.7362942401092</v>
      </c>
    </row>
    <row r="843" spans="2:16" x14ac:dyDescent="0.25">
      <c r="B843" s="181">
        <v>0.58263888888888882</v>
      </c>
      <c r="C843" s="61">
        <v>80</v>
      </c>
      <c r="D843" s="349">
        <v>80</v>
      </c>
      <c r="E843" s="349">
        <v>80</v>
      </c>
      <c r="F843" s="63">
        <v>80</v>
      </c>
      <c r="G843" s="356">
        <f t="shared" si="117"/>
        <v>160</v>
      </c>
      <c r="H843" s="350">
        <f t="shared" si="118"/>
        <v>160</v>
      </c>
      <c r="I843" s="235">
        <f t="shared" si="119"/>
        <v>2.6666666666666665</v>
      </c>
      <c r="J843" s="193">
        <f t="shared" si="120"/>
        <v>2.6666666666666665</v>
      </c>
      <c r="K843" s="488">
        <f>'Gasto Energético'!GN843</f>
        <v>0</v>
      </c>
      <c r="L843" s="495">
        <f t="shared" si="121"/>
        <v>320</v>
      </c>
      <c r="M843" s="356">
        <f t="shared" si="122"/>
        <v>320</v>
      </c>
      <c r="N843" s="359">
        <f t="shared" si="123"/>
        <v>5.333333333333333</v>
      </c>
      <c r="O843">
        <f t="shared" si="124"/>
        <v>504</v>
      </c>
      <c r="P843" s="239">
        <f t="shared" si="125"/>
        <v>299.7362942401092</v>
      </c>
    </row>
    <row r="844" spans="2:16" x14ac:dyDescent="0.25">
      <c r="B844" s="181">
        <v>0.58333333333333337</v>
      </c>
      <c r="C844" s="61">
        <v>80</v>
      </c>
      <c r="D844" s="349">
        <v>80</v>
      </c>
      <c r="E844" s="349">
        <v>80</v>
      </c>
      <c r="F844" s="63">
        <v>80</v>
      </c>
      <c r="G844" s="356">
        <f t="shared" si="117"/>
        <v>160</v>
      </c>
      <c r="H844" s="350">
        <f t="shared" si="118"/>
        <v>160</v>
      </c>
      <c r="I844" s="235">
        <f t="shared" si="119"/>
        <v>2.6666666666666665</v>
      </c>
      <c r="J844" s="193">
        <f t="shared" si="120"/>
        <v>2.6666666666666665</v>
      </c>
      <c r="K844" s="488">
        <f>'Gasto Energético'!GN844</f>
        <v>0</v>
      </c>
      <c r="L844" s="495">
        <f t="shared" si="121"/>
        <v>320</v>
      </c>
      <c r="M844" s="356">
        <f t="shared" si="122"/>
        <v>320</v>
      </c>
      <c r="N844" s="359">
        <f t="shared" si="123"/>
        <v>5.333333333333333</v>
      </c>
      <c r="O844">
        <f t="shared" si="124"/>
        <v>504</v>
      </c>
      <c r="P844" s="239">
        <f t="shared" si="125"/>
        <v>299.7362942401092</v>
      </c>
    </row>
    <row r="845" spans="2:16" x14ac:dyDescent="0.25">
      <c r="B845" s="181">
        <v>0.58402777777777781</v>
      </c>
      <c r="C845" s="61">
        <v>80</v>
      </c>
      <c r="D845" s="349">
        <v>80</v>
      </c>
      <c r="E845" s="349">
        <v>80</v>
      </c>
      <c r="F845" s="63">
        <v>80</v>
      </c>
      <c r="G845" s="356">
        <f t="shared" si="117"/>
        <v>160</v>
      </c>
      <c r="H845" s="350">
        <f t="shared" si="118"/>
        <v>160</v>
      </c>
      <c r="I845" s="235">
        <f t="shared" si="119"/>
        <v>2.6666666666666665</v>
      </c>
      <c r="J845" s="193">
        <f t="shared" si="120"/>
        <v>2.6666666666666665</v>
      </c>
      <c r="K845" s="488">
        <f>'Gasto Energético'!GN845</f>
        <v>0</v>
      </c>
      <c r="L845" s="495">
        <f t="shared" si="121"/>
        <v>320</v>
      </c>
      <c r="M845" s="356">
        <f t="shared" si="122"/>
        <v>320</v>
      </c>
      <c r="N845" s="359">
        <f t="shared" si="123"/>
        <v>5.333333333333333</v>
      </c>
      <c r="O845">
        <f t="shared" si="124"/>
        <v>504</v>
      </c>
      <c r="P845" s="239">
        <f t="shared" si="125"/>
        <v>299.7362942401092</v>
      </c>
    </row>
    <row r="846" spans="2:16" x14ac:dyDescent="0.25">
      <c r="B846" s="181">
        <v>0.58472222222222225</v>
      </c>
      <c r="C846" s="61">
        <v>80</v>
      </c>
      <c r="D846" s="349">
        <v>80</v>
      </c>
      <c r="E846" s="349">
        <v>80</v>
      </c>
      <c r="F846" s="63">
        <v>80</v>
      </c>
      <c r="G846" s="356">
        <f t="shared" si="117"/>
        <v>160</v>
      </c>
      <c r="H846" s="350">
        <f t="shared" si="118"/>
        <v>160</v>
      </c>
      <c r="I846" s="235">
        <f t="shared" si="119"/>
        <v>2.6666666666666665</v>
      </c>
      <c r="J846" s="193">
        <f t="shared" si="120"/>
        <v>2.6666666666666665</v>
      </c>
      <c r="K846" s="488">
        <f>'Gasto Energético'!GN846</f>
        <v>0</v>
      </c>
      <c r="L846" s="495">
        <f t="shared" si="121"/>
        <v>320</v>
      </c>
      <c r="M846" s="356">
        <f t="shared" si="122"/>
        <v>320</v>
      </c>
      <c r="N846" s="359">
        <f t="shared" si="123"/>
        <v>5.333333333333333</v>
      </c>
      <c r="O846">
        <f t="shared" si="124"/>
        <v>504</v>
      </c>
      <c r="P846" s="239">
        <f t="shared" si="125"/>
        <v>299.7362942401092</v>
      </c>
    </row>
    <row r="847" spans="2:16" x14ac:dyDescent="0.25">
      <c r="B847" s="181">
        <v>0.5854166666666667</v>
      </c>
      <c r="C847" s="61">
        <v>80</v>
      </c>
      <c r="D847" s="349">
        <v>80</v>
      </c>
      <c r="E847" s="349">
        <v>80</v>
      </c>
      <c r="F847" s="63">
        <v>80</v>
      </c>
      <c r="G847" s="356">
        <f t="shared" si="117"/>
        <v>160</v>
      </c>
      <c r="H847" s="350">
        <f t="shared" si="118"/>
        <v>160</v>
      </c>
      <c r="I847" s="235">
        <f t="shared" si="119"/>
        <v>2.6666666666666665</v>
      </c>
      <c r="J847" s="193">
        <f t="shared" si="120"/>
        <v>2.6666666666666665</v>
      </c>
      <c r="K847" s="488">
        <f>'Gasto Energético'!GN847</f>
        <v>0</v>
      </c>
      <c r="L847" s="495">
        <f t="shared" si="121"/>
        <v>320</v>
      </c>
      <c r="M847" s="356">
        <f t="shared" si="122"/>
        <v>320</v>
      </c>
      <c r="N847" s="359">
        <f t="shared" si="123"/>
        <v>5.333333333333333</v>
      </c>
      <c r="O847">
        <f t="shared" si="124"/>
        <v>504</v>
      </c>
      <c r="P847" s="239">
        <f t="shared" si="125"/>
        <v>299.7362942401092</v>
      </c>
    </row>
    <row r="848" spans="2:16" x14ac:dyDescent="0.25">
      <c r="B848" s="181">
        <v>0.58611111111111114</v>
      </c>
      <c r="C848" s="61">
        <v>80</v>
      </c>
      <c r="D848" s="349">
        <v>80</v>
      </c>
      <c r="E848" s="349">
        <v>80</v>
      </c>
      <c r="F848" s="63">
        <v>80</v>
      </c>
      <c r="G848" s="356">
        <f t="shared" si="117"/>
        <v>160</v>
      </c>
      <c r="H848" s="350">
        <f t="shared" si="118"/>
        <v>160</v>
      </c>
      <c r="I848" s="235">
        <f t="shared" si="119"/>
        <v>2.6666666666666665</v>
      </c>
      <c r="J848" s="193">
        <f t="shared" si="120"/>
        <v>2.6666666666666665</v>
      </c>
      <c r="K848" s="488">
        <f>'Gasto Energético'!GN848</f>
        <v>0</v>
      </c>
      <c r="L848" s="495">
        <f t="shared" si="121"/>
        <v>320</v>
      </c>
      <c r="M848" s="356">
        <f t="shared" si="122"/>
        <v>320</v>
      </c>
      <c r="N848" s="359">
        <f t="shared" si="123"/>
        <v>5.333333333333333</v>
      </c>
      <c r="O848">
        <f t="shared" si="124"/>
        <v>504</v>
      </c>
      <c r="P848" s="239">
        <f t="shared" si="125"/>
        <v>299.7362942401092</v>
      </c>
    </row>
    <row r="849" spans="2:16" x14ac:dyDescent="0.25">
      <c r="B849" s="181">
        <v>0.58680555555555558</v>
      </c>
      <c r="C849" s="61">
        <v>80</v>
      </c>
      <c r="D849" s="349">
        <v>80</v>
      </c>
      <c r="E849" s="349">
        <v>80</v>
      </c>
      <c r="F849" s="63">
        <v>80</v>
      </c>
      <c r="G849" s="356">
        <f t="shared" si="117"/>
        <v>160</v>
      </c>
      <c r="H849" s="350">
        <f t="shared" si="118"/>
        <v>160</v>
      </c>
      <c r="I849" s="235">
        <f t="shared" si="119"/>
        <v>2.6666666666666665</v>
      </c>
      <c r="J849" s="193">
        <f t="shared" si="120"/>
        <v>2.6666666666666665</v>
      </c>
      <c r="K849" s="488">
        <f>'Gasto Energético'!GN849</f>
        <v>0</v>
      </c>
      <c r="L849" s="495">
        <f t="shared" si="121"/>
        <v>320</v>
      </c>
      <c r="M849" s="356">
        <f t="shared" si="122"/>
        <v>320</v>
      </c>
      <c r="N849" s="359">
        <f t="shared" si="123"/>
        <v>5.333333333333333</v>
      </c>
      <c r="O849">
        <f t="shared" si="124"/>
        <v>504</v>
      </c>
      <c r="P849" s="239">
        <f t="shared" si="125"/>
        <v>299.7362942401092</v>
      </c>
    </row>
    <row r="850" spans="2:16" x14ac:dyDescent="0.25">
      <c r="B850" s="181">
        <v>0.58750000000000002</v>
      </c>
      <c r="C850" s="61">
        <v>80</v>
      </c>
      <c r="D850" s="349">
        <v>80</v>
      </c>
      <c r="E850" s="349">
        <v>80</v>
      </c>
      <c r="F850" s="63">
        <v>80</v>
      </c>
      <c r="G850" s="356">
        <f t="shared" si="117"/>
        <v>160</v>
      </c>
      <c r="H850" s="350">
        <f t="shared" si="118"/>
        <v>160</v>
      </c>
      <c r="I850" s="235">
        <f t="shared" si="119"/>
        <v>2.6666666666666665</v>
      </c>
      <c r="J850" s="193">
        <f t="shared" si="120"/>
        <v>2.6666666666666665</v>
      </c>
      <c r="K850" s="488">
        <f>'Gasto Energético'!GN850</f>
        <v>0</v>
      </c>
      <c r="L850" s="495">
        <f t="shared" si="121"/>
        <v>320</v>
      </c>
      <c r="M850" s="356">
        <f t="shared" si="122"/>
        <v>320</v>
      </c>
      <c r="N850" s="359">
        <f t="shared" si="123"/>
        <v>5.333333333333333</v>
      </c>
      <c r="O850">
        <f t="shared" si="124"/>
        <v>504</v>
      </c>
      <c r="P850" s="239">
        <f t="shared" si="125"/>
        <v>299.7362942401092</v>
      </c>
    </row>
    <row r="851" spans="2:16" x14ac:dyDescent="0.25">
      <c r="B851" s="181">
        <v>0.58819444444444446</v>
      </c>
      <c r="C851" s="61">
        <v>80</v>
      </c>
      <c r="D851" s="349">
        <v>80</v>
      </c>
      <c r="E851" s="349">
        <v>80</v>
      </c>
      <c r="F851" s="63">
        <v>80</v>
      </c>
      <c r="G851" s="356">
        <f t="shared" si="117"/>
        <v>160</v>
      </c>
      <c r="H851" s="350">
        <f t="shared" si="118"/>
        <v>160</v>
      </c>
      <c r="I851" s="235">
        <f t="shared" si="119"/>
        <v>2.6666666666666665</v>
      </c>
      <c r="J851" s="193">
        <f t="shared" si="120"/>
        <v>2.6666666666666665</v>
      </c>
      <c r="K851" s="488">
        <f>'Gasto Energético'!GN851</f>
        <v>0</v>
      </c>
      <c r="L851" s="495">
        <f t="shared" si="121"/>
        <v>320</v>
      </c>
      <c r="M851" s="356">
        <f t="shared" si="122"/>
        <v>320</v>
      </c>
      <c r="N851" s="359">
        <f t="shared" si="123"/>
        <v>5.333333333333333</v>
      </c>
      <c r="O851">
        <f t="shared" si="124"/>
        <v>504</v>
      </c>
      <c r="P851" s="239">
        <f t="shared" si="125"/>
        <v>299.7362942401092</v>
      </c>
    </row>
    <row r="852" spans="2:16" x14ac:dyDescent="0.25">
      <c r="B852" s="181">
        <v>0.58888888888888891</v>
      </c>
      <c r="C852" s="61">
        <v>80</v>
      </c>
      <c r="D852" s="349">
        <v>80</v>
      </c>
      <c r="E852" s="349">
        <v>80</v>
      </c>
      <c r="F852" s="63">
        <v>80</v>
      </c>
      <c r="G852" s="356">
        <f t="shared" si="117"/>
        <v>160</v>
      </c>
      <c r="H852" s="350">
        <f t="shared" si="118"/>
        <v>160</v>
      </c>
      <c r="I852" s="235">
        <f t="shared" si="119"/>
        <v>2.6666666666666665</v>
      </c>
      <c r="J852" s="193">
        <f t="shared" si="120"/>
        <v>2.6666666666666665</v>
      </c>
      <c r="K852" s="488">
        <f>'Gasto Energético'!GN852</f>
        <v>0</v>
      </c>
      <c r="L852" s="495">
        <f t="shared" si="121"/>
        <v>320</v>
      </c>
      <c r="M852" s="356">
        <f t="shared" si="122"/>
        <v>320</v>
      </c>
      <c r="N852" s="359">
        <f t="shared" si="123"/>
        <v>5.333333333333333</v>
      </c>
      <c r="O852">
        <f t="shared" si="124"/>
        <v>504</v>
      </c>
      <c r="P852" s="239">
        <f t="shared" si="125"/>
        <v>299.7362942401092</v>
      </c>
    </row>
    <row r="853" spans="2:16" x14ac:dyDescent="0.25">
      <c r="B853" s="181">
        <v>0.58958333333333335</v>
      </c>
      <c r="C853" s="61">
        <v>80</v>
      </c>
      <c r="D853" s="349">
        <v>80</v>
      </c>
      <c r="E853" s="349">
        <v>80</v>
      </c>
      <c r="F853" s="63">
        <v>80</v>
      </c>
      <c r="G853" s="356">
        <f t="shared" si="117"/>
        <v>160</v>
      </c>
      <c r="H853" s="350">
        <f t="shared" si="118"/>
        <v>160</v>
      </c>
      <c r="I853" s="235">
        <f t="shared" si="119"/>
        <v>2.6666666666666665</v>
      </c>
      <c r="J853" s="193">
        <f t="shared" si="120"/>
        <v>2.6666666666666665</v>
      </c>
      <c r="K853" s="488">
        <f>'Gasto Energético'!GN853</f>
        <v>0</v>
      </c>
      <c r="L853" s="495">
        <f t="shared" si="121"/>
        <v>320</v>
      </c>
      <c r="M853" s="356">
        <f t="shared" si="122"/>
        <v>320</v>
      </c>
      <c r="N853" s="359">
        <f t="shared" si="123"/>
        <v>5.333333333333333</v>
      </c>
      <c r="O853">
        <f t="shared" si="124"/>
        <v>504</v>
      </c>
      <c r="P853" s="239">
        <f t="shared" si="125"/>
        <v>299.7362942401092</v>
      </c>
    </row>
    <row r="854" spans="2:16" x14ac:dyDescent="0.25">
      <c r="B854" s="181">
        <v>0.59027777777777779</v>
      </c>
      <c r="C854" s="61">
        <v>80</v>
      </c>
      <c r="D854" s="349">
        <v>80</v>
      </c>
      <c r="E854" s="349">
        <v>80</v>
      </c>
      <c r="F854" s="63">
        <v>80</v>
      </c>
      <c r="G854" s="356">
        <f t="shared" si="117"/>
        <v>160</v>
      </c>
      <c r="H854" s="350">
        <f t="shared" si="118"/>
        <v>160</v>
      </c>
      <c r="I854" s="235">
        <f t="shared" si="119"/>
        <v>2.6666666666666665</v>
      </c>
      <c r="J854" s="193">
        <f t="shared" si="120"/>
        <v>2.6666666666666665</v>
      </c>
      <c r="K854" s="488">
        <f>'Gasto Energético'!GN854</f>
        <v>0</v>
      </c>
      <c r="L854" s="495">
        <f t="shared" si="121"/>
        <v>320</v>
      </c>
      <c r="M854" s="356">
        <f t="shared" si="122"/>
        <v>320</v>
      </c>
      <c r="N854" s="359">
        <f t="shared" si="123"/>
        <v>5.333333333333333</v>
      </c>
      <c r="O854">
        <f t="shared" si="124"/>
        <v>504</v>
      </c>
      <c r="P854" s="239">
        <f t="shared" si="125"/>
        <v>299.7362942401092</v>
      </c>
    </row>
    <row r="855" spans="2:16" x14ac:dyDescent="0.25">
      <c r="B855" s="181">
        <v>0.59097222222222223</v>
      </c>
      <c r="C855" s="61">
        <v>80</v>
      </c>
      <c r="D855" s="349">
        <v>80</v>
      </c>
      <c r="E855" s="349">
        <v>80</v>
      </c>
      <c r="F855" s="63">
        <v>80</v>
      </c>
      <c r="G855" s="356">
        <f t="shared" si="117"/>
        <v>160</v>
      </c>
      <c r="H855" s="350">
        <f t="shared" si="118"/>
        <v>160</v>
      </c>
      <c r="I855" s="235">
        <f t="shared" si="119"/>
        <v>2.6666666666666665</v>
      </c>
      <c r="J855" s="193">
        <f t="shared" si="120"/>
        <v>2.6666666666666665</v>
      </c>
      <c r="K855" s="488">
        <f>'Gasto Energético'!GN855</f>
        <v>0</v>
      </c>
      <c r="L855" s="495">
        <f t="shared" si="121"/>
        <v>320</v>
      </c>
      <c r="M855" s="356">
        <f t="shared" si="122"/>
        <v>320</v>
      </c>
      <c r="N855" s="359">
        <f t="shared" si="123"/>
        <v>5.333333333333333</v>
      </c>
      <c r="O855">
        <f t="shared" si="124"/>
        <v>504</v>
      </c>
      <c r="P855" s="239">
        <f t="shared" si="125"/>
        <v>299.7362942401092</v>
      </c>
    </row>
    <row r="856" spans="2:16" x14ac:dyDescent="0.25">
      <c r="B856" s="181">
        <v>0.59166666666666667</v>
      </c>
      <c r="C856" s="61">
        <v>80</v>
      </c>
      <c r="D856" s="349">
        <v>80</v>
      </c>
      <c r="E856" s="349">
        <v>80</v>
      </c>
      <c r="F856" s="63">
        <v>80</v>
      </c>
      <c r="G856" s="356">
        <f t="shared" si="117"/>
        <v>160</v>
      </c>
      <c r="H856" s="350">
        <f t="shared" si="118"/>
        <v>160</v>
      </c>
      <c r="I856" s="235">
        <f t="shared" si="119"/>
        <v>2.6666666666666665</v>
      </c>
      <c r="J856" s="193">
        <f t="shared" si="120"/>
        <v>2.6666666666666665</v>
      </c>
      <c r="K856" s="488">
        <f>'Gasto Energético'!GN856</f>
        <v>0</v>
      </c>
      <c r="L856" s="495">
        <f t="shared" si="121"/>
        <v>320</v>
      </c>
      <c r="M856" s="356">
        <f t="shared" si="122"/>
        <v>320</v>
      </c>
      <c r="N856" s="359">
        <f t="shared" si="123"/>
        <v>5.333333333333333</v>
      </c>
      <c r="O856">
        <f t="shared" si="124"/>
        <v>504</v>
      </c>
      <c r="P856" s="239">
        <f t="shared" si="125"/>
        <v>299.7362942401092</v>
      </c>
    </row>
    <row r="857" spans="2:16" x14ac:dyDescent="0.25">
      <c r="B857" s="181">
        <v>0.59236111111111112</v>
      </c>
      <c r="C857" s="61">
        <v>80</v>
      </c>
      <c r="D857" s="349">
        <v>80</v>
      </c>
      <c r="E857" s="349">
        <v>80</v>
      </c>
      <c r="F857" s="63">
        <v>80</v>
      </c>
      <c r="G857" s="356">
        <f t="shared" si="117"/>
        <v>160</v>
      </c>
      <c r="H857" s="350">
        <f t="shared" si="118"/>
        <v>160</v>
      </c>
      <c r="I857" s="235">
        <f t="shared" si="119"/>
        <v>2.6666666666666665</v>
      </c>
      <c r="J857" s="193">
        <f t="shared" si="120"/>
        <v>2.6666666666666665</v>
      </c>
      <c r="K857" s="488">
        <f>'Gasto Energético'!GN857</f>
        <v>0</v>
      </c>
      <c r="L857" s="495">
        <f t="shared" si="121"/>
        <v>320</v>
      </c>
      <c r="M857" s="356">
        <f t="shared" si="122"/>
        <v>320</v>
      </c>
      <c r="N857" s="359">
        <f t="shared" si="123"/>
        <v>5.333333333333333</v>
      </c>
      <c r="O857">
        <f t="shared" si="124"/>
        <v>504</v>
      </c>
      <c r="P857" s="239">
        <f t="shared" si="125"/>
        <v>299.7362942401092</v>
      </c>
    </row>
    <row r="858" spans="2:16" x14ac:dyDescent="0.25">
      <c r="B858" s="181">
        <v>0.59305555555555556</v>
      </c>
      <c r="C858" s="61">
        <v>80</v>
      </c>
      <c r="D858" s="349">
        <v>80</v>
      </c>
      <c r="E858" s="349">
        <v>80</v>
      </c>
      <c r="F858" s="63">
        <v>80</v>
      </c>
      <c r="G858" s="356">
        <f t="shared" si="117"/>
        <v>160</v>
      </c>
      <c r="H858" s="350">
        <f t="shared" si="118"/>
        <v>160</v>
      </c>
      <c r="I858" s="235">
        <f t="shared" si="119"/>
        <v>2.6666666666666665</v>
      </c>
      <c r="J858" s="193">
        <f t="shared" si="120"/>
        <v>2.6666666666666665</v>
      </c>
      <c r="K858" s="488">
        <f>'Gasto Energético'!GN858</f>
        <v>0</v>
      </c>
      <c r="L858" s="495">
        <f t="shared" si="121"/>
        <v>320</v>
      </c>
      <c r="M858" s="356">
        <f t="shared" si="122"/>
        <v>320</v>
      </c>
      <c r="N858" s="359">
        <f t="shared" si="123"/>
        <v>5.333333333333333</v>
      </c>
      <c r="O858">
        <f t="shared" si="124"/>
        <v>504</v>
      </c>
      <c r="P858" s="239">
        <f t="shared" si="125"/>
        <v>299.7362942401092</v>
      </c>
    </row>
    <row r="859" spans="2:16" x14ac:dyDescent="0.25">
      <c r="B859" s="181">
        <v>0.59375</v>
      </c>
      <c r="C859" s="61">
        <v>80</v>
      </c>
      <c r="D859" s="349">
        <v>80</v>
      </c>
      <c r="E859" s="349">
        <v>80</v>
      </c>
      <c r="F859" s="63">
        <v>80</v>
      </c>
      <c r="G859" s="356">
        <f t="shared" si="117"/>
        <v>160</v>
      </c>
      <c r="H859" s="350">
        <f t="shared" si="118"/>
        <v>160</v>
      </c>
      <c r="I859" s="235">
        <f t="shared" si="119"/>
        <v>2.6666666666666665</v>
      </c>
      <c r="J859" s="193">
        <f t="shared" si="120"/>
        <v>2.6666666666666665</v>
      </c>
      <c r="K859" s="488">
        <f>'Gasto Energético'!GN859</f>
        <v>0</v>
      </c>
      <c r="L859" s="495">
        <f t="shared" si="121"/>
        <v>320</v>
      </c>
      <c r="M859" s="356">
        <f t="shared" si="122"/>
        <v>320</v>
      </c>
      <c r="N859" s="359">
        <f t="shared" si="123"/>
        <v>5.333333333333333</v>
      </c>
      <c r="O859">
        <f t="shared" si="124"/>
        <v>504</v>
      </c>
      <c r="P859" s="239">
        <f t="shared" si="125"/>
        <v>299.7362942401092</v>
      </c>
    </row>
    <row r="860" spans="2:16" x14ac:dyDescent="0.25">
      <c r="B860" s="181">
        <v>0.59444444444444444</v>
      </c>
      <c r="C860" s="61">
        <v>80</v>
      </c>
      <c r="D860" s="349">
        <v>80</v>
      </c>
      <c r="E860" s="349">
        <v>80</v>
      </c>
      <c r="F860" s="63">
        <v>80</v>
      </c>
      <c r="G860" s="356">
        <f t="shared" si="117"/>
        <v>160</v>
      </c>
      <c r="H860" s="350">
        <f t="shared" si="118"/>
        <v>160</v>
      </c>
      <c r="I860" s="235">
        <f t="shared" si="119"/>
        <v>2.6666666666666665</v>
      </c>
      <c r="J860" s="193">
        <f t="shared" si="120"/>
        <v>2.6666666666666665</v>
      </c>
      <c r="K860" s="488">
        <f>'Gasto Energético'!GN860</f>
        <v>0</v>
      </c>
      <c r="L860" s="495">
        <f t="shared" si="121"/>
        <v>320</v>
      </c>
      <c r="M860" s="356">
        <f t="shared" si="122"/>
        <v>320</v>
      </c>
      <c r="N860" s="359">
        <f t="shared" si="123"/>
        <v>5.333333333333333</v>
      </c>
      <c r="O860">
        <f t="shared" si="124"/>
        <v>504</v>
      </c>
      <c r="P860" s="239">
        <f t="shared" si="125"/>
        <v>299.7362942401092</v>
      </c>
    </row>
    <row r="861" spans="2:16" x14ac:dyDescent="0.25">
      <c r="B861" s="181">
        <v>0.59513888888888888</v>
      </c>
      <c r="C861" s="61">
        <v>80</v>
      </c>
      <c r="D861" s="349">
        <v>80</v>
      </c>
      <c r="E861" s="349">
        <v>80</v>
      </c>
      <c r="F861" s="63">
        <v>80</v>
      </c>
      <c r="G861" s="356">
        <f t="shared" si="117"/>
        <v>160</v>
      </c>
      <c r="H861" s="350">
        <f t="shared" si="118"/>
        <v>160</v>
      </c>
      <c r="I861" s="235">
        <f t="shared" si="119"/>
        <v>2.6666666666666665</v>
      </c>
      <c r="J861" s="193">
        <f t="shared" si="120"/>
        <v>2.6666666666666665</v>
      </c>
      <c r="K861" s="488">
        <f>'Gasto Energético'!GN861</f>
        <v>0</v>
      </c>
      <c r="L861" s="495">
        <f t="shared" si="121"/>
        <v>320</v>
      </c>
      <c r="M861" s="356">
        <f t="shared" si="122"/>
        <v>320</v>
      </c>
      <c r="N861" s="359">
        <f t="shared" si="123"/>
        <v>5.333333333333333</v>
      </c>
      <c r="O861">
        <f t="shared" si="124"/>
        <v>504</v>
      </c>
      <c r="P861" s="239">
        <f t="shared" si="125"/>
        <v>299.7362942401092</v>
      </c>
    </row>
    <row r="862" spans="2:16" x14ac:dyDescent="0.25">
      <c r="B862" s="181">
        <v>0.59583333333333333</v>
      </c>
      <c r="C862" s="61">
        <v>80</v>
      </c>
      <c r="D862" s="349">
        <v>80</v>
      </c>
      <c r="E862" s="349">
        <v>80</v>
      </c>
      <c r="F862" s="63">
        <v>80</v>
      </c>
      <c r="G862" s="356">
        <f t="shared" si="117"/>
        <v>160</v>
      </c>
      <c r="H862" s="350">
        <f t="shared" si="118"/>
        <v>160</v>
      </c>
      <c r="I862" s="235">
        <f t="shared" si="119"/>
        <v>2.6666666666666665</v>
      </c>
      <c r="J862" s="193">
        <f t="shared" si="120"/>
        <v>2.6666666666666665</v>
      </c>
      <c r="K862" s="488">
        <f>'Gasto Energético'!GN862</f>
        <v>0</v>
      </c>
      <c r="L862" s="495">
        <f t="shared" si="121"/>
        <v>320</v>
      </c>
      <c r="M862" s="356">
        <f t="shared" si="122"/>
        <v>320</v>
      </c>
      <c r="N862" s="359">
        <f t="shared" si="123"/>
        <v>5.333333333333333</v>
      </c>
      <c r="O862">
        <f t="shared" si="124"/>
        <v>504</v>
      </c>
      <c r="P862" s="239">
        <f t="shared" si="125"/>
        <v>299.7362942401092</v>
      </c>
    </row>
    <row r="863" spans="2:16" x14ac:dyDescent="0.25">
      <c r="B863" s="181">
        <v>0.59652777777777777</v>
      </c>
      <c r="C863" s="61">
        <v>80</v>
      </c>
      <c r="D863" s="349">
        <v>80</v>
      </c>
      <c r="E863" s="349">
        <v>80</v>
      </c>
      <c r="F863" s="63">
        <v>80</v>
      </c>
      <c r="G863" s="356">
        <f t="shared" si="117"/>
        <v>160</v>
      </c>
      <c r="H863" s="350">
        <f t="shared" si="118"/>
        <v>160</v>
      </c>
      <c r="I863" s="235">
        <f t="shared" si="119"/>
        <v>2.6666666666666665</v>
      </c>
      <c r="J863" s="193">
        <f t="shared" si="120"/>
        <v>2.6666666666666665</v>
      </c>
      <c r="K863" s="488">
        <f>'Gasto Energético'!GN863</f>
        <v>0</v>
      </c>
      <c r="L863" s="495">
        <f t="shared" si="121"/>
        <v>320</v>
      </c>
      <c r="M863" s="356">
        <f t="shared" si="122"/>
        <v>320</v>
      </c>
      <c r="N863" s="359">
        <f t="shared" si="123"/>
        <v>5.333333333333333</v>
      </c>
      <c r="O863">
        <f t="shared" si="124"/>
        <v>504</v>
      </c>
      <c r="P863" s="239">
        <f t="shared" si="125"/>
        <v>299.7362942401092</v>
      </c>
    </row>
    <row r="864" spans="2:16" x14ac:dyDescent="0.25">
      <c r="B864" s="181">
        <v>0.59722222222222221</v>
      </c>
      <c r="C864" s="61">
        <v>80</v>
      </c>
      <c r="D864" s="349">
        <v>80</v>
      </c>
      <c r="E864" s="349">
        <v>80</v>
      </c>
      <c r="F864" s="63">
        <v>80</v>
      </c>
      <c r="G864" s="356">
        <f t="shared" si="117"/>
        <v>160</v>
      </c>
      <c r="H864" s="350">
        <f t="shared" si="118"/>
        <v>160</v>
      </c>
      <c r="I864" s="235">
        <f t="shared" si="119"/>
        <v>2.6666666666666665</v>
      </c>
      <c r="J864" s="193">
        <f t="shared" si="120"/>
        <v>2.6666666666666665</v>
      </c>
      <c r="K864" s="488">
        <f>'Gasto Energético'!GN864</f>
        <v>0</v>
      </c>
      <c r="L864" s="495">
        <f t="shared" si="121"/>
        <v>320</v>
      </c>
      <c r="M864" s="356">
        <f t="shared" si="122"/>
        <v>320</v>
      </c>
      <c r="N864" s="359">
        <f t="shared" si="123"/>
        <v>5.333333333333333</v>
      </c>
      <c r="O864">
        <f t="shared" si="124"/>
        <v>504</v>
      </c>
      <c r="P864" s="239">
        <f t="shared" si="125"/>
        <v>299.7362942401092</v>
      </c>
    </row>
    <row r="865" spans="2:16" x14ac:dyDescent="0.25">
      <c r="B865" s="181">
        <v>0.59791666666666665</v>
      </c>
      <c r="C865" s="61">
        <v>80</v>
      </c>
      <c r="D865" s="349">
        <v>80</v>
      </c>
      <c r="E865" s="349">
        <v>80</v>
      </c>
      <c r="F865" s="63">
        <v>80</v>
      </c>
      <c r="G865" s="356">
        <f t="shared" si="117"/>
        <v>160</v>
      </c>
      <c r="H865" s="350">
        <f t="shared" si="118"/>
        <v>160</v>
      </c>
      <c r="I865" s="235">
        <f t="shared" si="119"/>
        <v>2.6666666666666665</v>
      </c>
      <c r="J865" s="193">
        <f t="shared" si="120"/>
        <v>2.6666666666666665</v>
      </c>
      <c r="K865" s="488">
        <f>'Gasto Energético'!GN865</f>
        <v>0</v>
      </c>
      <c r="L865" s="495">
        <f t="shared" si="121"/>
        <v>320</v>
      </c>
      <c r="M865" s="356">
        <f t="shared" si="122"/>
        <v>320</v>
      </c>
      <c r="N865" s="359">
        <f t="shared" si="123"/>
        <v>5.333333333333333</v>
      </c>
      <c r="O865">
        <f t="shared" si="124"/>
        <v>504</v>
      </c>
      <c r="P865" s="239">
        <f t="shared" si="125"/>
        <v>299.7362942401092</v>
      </c>
    </row>
    <row r="866" spans="2:16" x14ac:dyDescent="0.25">
      <c r="B866" s="181">
        <v>0.59861111111111109</v>
      </c>
      <c r="C866" s="61">
        <v>80</v>
      </c>
      <c r="D866" s="349">
        <v>80</v>
      </c>
      <c r="E866" s="349">
        <v>80</v>
      </c>
      <c r="F866" s="63">
        <v>80</v>
      </c>
      <c r="G866" s="356">
        <f t="shared" si="117"/>
        <v>160</v>
      </c>
      <c r="H866" s="350">
        <f t="shared" si="118"/>
        <v>160</v>
      </c>
      <c r="I866" s="235">
        <f t="shared" si="119"/>
        <v>2.6666666666666665</v>
      </c>
      <c r="J866" s="193">
        <f t="shared" si="120"/>
        <v>2.6666666666666665</v>
      </c>
      <c r="K866" s="488">
        <f>'Gasto Energético'!GN866</f>
        <v>0</v>
      </c>
      <c r="L866" s="495">
        <f t="shared" si="121"/>
        <v>320</v>
      </c>
      <c r="M866" s="356">
        <f t="shared" si="122"/>
        <v>320</v>
      </c>
      <c r="N866" s="359">
        <f t="shared" si="123"/>
        <v>5.333333333333333</v>
      </c>
      <c r="O866">
        <f t="shared" si="124"/>
        <v>504</v>
      </c>
      <c r="P866" s="239">
        <f t="shared" si="125"/>
        <v>299.7362942401092</v>
      </c>
    </row>
    <row r="867" spans="2:16" x14ac:dyDescent="0.25">
      <c r="B867" s="181">
        <v>0.59930555555555554</v>
      </c>
      <c r="C867" s="61">
        <v>80</v>
      </c>
      <c r="D867" s="349">
        <v>80</v>
      </c>
      <c r="E867" s="349">
        <v>80</v>
      </c>
      <c r="F867" s="63">
        <v>80</v>
      </c>
      <c r="G867" s="356">
        <f t="shared" si="117"/>
        <v>160</v>
      </c>
      <c r="H867" s="350">
        <f t="shared" si="118"/>
        <v>160</v>
      </c>
      <c r="I867" s="235">
        <f t="shared" si="119"/>
        <v>2.6666666666666665</v>
      </c>
      <c r="J867" s="193">
        <f t="shared" si="120"/>
        <v>2.6666666666666665</v>
      </c>
      <c r="K867" s="488">
        <f>'Gasto Energético'!GN867</f>
        <v>0</v>
      </c>
      <c r="L867" s="495">
        <f t="shared" si="121"/>
        <v>320</v>
      </c>
      <c r="M867" s="356">
        <f t="shared" si="122"/>
        <v>320</v>
      </c>
      <c r="N867" s="359">
        <f t="shared" si="123"/>
        <v>5.333333333333333</v>
      </c>
      <c r="O867">
        <f t="shared" si="124"/>
        <v>504</v>
      </c>
      <c r="P867" s="239">
        <f t="shared" si="125"/>
        <v>299.7362942401092</v>
      </c>
    </row>
    <row r="868" spans="2:16" x14ac:dyDescent="0.25">
      <c r="B868" s="181">
        <v>0.6</v>
      </c>
      <c r="C868" s="61">
        <v>80</v>
      </c>
      <c r="D868" s="349">
        <v>80</v>
      </c>
      <c r="E868" s="349">
        <v>80</v>
      </c>
      <c r="F868" s="63">
        <v>80</v>
      </c>
      <c r="G868" s="356">
        <f t="shared" si="117"/>
        <v>160</v>
      </c>
      <c r="H868" s="350">
        <f t="shared" si="118"/>
        <v>160</v>
      </c>
      <c r="I868" s="235">
        <f t="shared" si="119"/>
        <v>2.6666666666666665</v>
      </c>
      <c r="J868" s="193">
        <f t="shared" si="120"/>
        <v>2.6666666666666665</v>
      </c>
      <c r="K868" s="488">
        <f>'Gasto Energético'!GN868</f>
        <v>0</v>
      </c>
      <c r="L868" s="495">
        <f t="shared" si="121"/>
        <v>320</v>
      </c>
      <c r="M868" s="356">
        <f t="shared" si="122"/>
        <v>320</v>
      </c>
      <c r="N868" s="359">
        <f t="shared" si="123"/>
        <v>5.333333333333333</v>
      </c>
      <c r="O868">
        <f t="shared" si="124"/>
        <v>504</v>
      </c>
      <c r="P868" s="239">
        <f t="shared" si="125"/>
        <v>299.7362942401092</v>
      </c>
    </row>
    <row r="869" spans="2:16" x14ac:dyDescent="0.25">
      <c r="B869" s="181">
        <v>0.60069444444444442</v>
      </c>
      <c r="C869" s="61">
        <v>80</v>
      </c>
      <c r="D869" s="349">
        <v>80</v>
      </c>
      <c r="E869" s="349">
        <v>80</v>
      </c>
      <c r="F869" s="63">
        <v>80</v>
      </c>
      <c r="G869" s="356">
        <f t="shared" si="117"/>
        <v>160</v>
      </c>
      <c r="H869" s="350">
        <f t="shared" si="118"/>
        <v>160</v>
      </c>
      <c r="I869" s="235">
        <f t="shared" si="119"/>
        <v>2.6666666666666665</v>
      </c>
      <c r="J869" s="193">
        <f t="shared" si="120"/>
        <v>2.6666666666666665</v>
      </c>
      <c r="K869" s="488">
        <f>'Gasto Energético'!GN869</f>
        <v>0</v>
      </c>
      <c r="L869" s="495">
        <f t="shared" si="121"/>
        <v>320</v>
      </c>
      <c r="M869" s="356">
        <f t="shared" si="122"/>
        <v>320</v>
      </c>
      <c r="N869" s="359">
        <f t="shared" si="123"/>
        <v>5.333333333333333</v>
      </c>
      <c r="O869">
        <f t="shared" si="124"/>
        <v>504</v>
      </c>
      <c r="P869" s="239">
        <f t="shared" si="125"/>
        <v>299.7362942401092</v>
      </c>
    </row>
    <row r="870" spans="2:16" x14ac:dyDescent="0.25">
      <c r="B870" s="181">
        <v>0.60138888888888886</v>
      </c>
      <c r="C870" s="61">
        <v>80</v>
      </c>
      <c r="D870" s="349">
        <v>80</v>
      </c>
      <c r="E870" s="349">
        <v>80</v>
      </c>
      <c r="F870" s="63">
        <v>80</v>
      </c>
      <c r="G870" s="356">
        <f t="shared" si="117"/>
        <v>160</v>
      </c>
      <c r="H870" s="350">
        <f t="shared" si="118"/>
        <v>160</v>
      </c>
      <c r="I870" s="235">
        <f t="shared" si="119"/>
        <v>2.6666666666666665</v>
      </c>
      <c r="J870" s="193">
        <f t="shared" si="120"/>
        <v>2.6666666666666665</v>
      </c>
      <c r="K870" s="488">
        <f>'Gasto Energético'!GN870</f>
        <v>0</v>
      </c>
      <c r="L870" s="495">
        <f t="shared" si="121"/>
        <v>320</v>
      </c>
      <c r="M870" s="356">
        <f t="shared" si="122"/>
        <v>320</v>
      </c>
      <c r="N870" s="359">
        <f t="shared" si="123"/>
        <v>5.333333333333333</v>
      </c>
      <c r="O870">
        <f t="shared" si="124"/>
        <v>504</v>
      </c>
      <c r="P870" s="239">
        <f t="shared" si="125"/>
        <v>299.7362942401092</v>
      </c>
    </row>
    <row r="871" spans="2:16" x14ac:dyDescent="0.25">
      <c r="B871" s="181">
        <v>0.6020833333333333</v>
      </c>
      <c r="C871" s="61">
        <v>80</v>
      </c>
      <c r="D871" s="349">
        <v>80</v>
      </c>
      <c r="E871" s="349">
        <v>80</v>
      </c>
      <c r="F871" s="63">
        <v>80</v>
      </c>
      <c r="G871" s="356">
        <f t="shared" si="117"/>
        <v>160</v>
      </c>
      <c r="H871" s="350">
        <f t="shared" si="118"/>
        <v>160</v>
      </c>
      <c r="I871" s="235">
        <f t="shared" si="119"/>
        <v>2.6666666666666665</v>
      </c>
      <c r="J871" s="193">
        <f t="shared" si="120"/>
        <v>2.6666666666666665</v>
      </c>
      <c r="K871" s="488">
        <f>'Gasto Energético'!GN871</f>
        <v>0</v>
      </c>
      <c r="L871" s="495">
        <f t="shared" si="121"/>
        <v>320</v>
      </c>
      <c r="M871" s="356">
        <f t="shared" si="122"/>
        <v>320</v>
      </c>
      <c r="N871" s="359">
        <f t="shared" si="123"/>
        <v>5.333333333333333</v>
      </c>
      <c r="O871">
        <f t="shared" si="124"/>
        <v>504</v>
      </c>
      <c r="P871" s="239">
        <f t="shared" si="125"/>
        <v>299.7362942401092</v>
      </c>
    </row>
    <row r="872" spans="2:16" x14ac:dyDescent="0.25">
      <c r="B872" s="181">
        <v>0.60277777777777775</v>
      </c>
      <c r="C872" s="61">
        <v>80</v>
      </c>
      <c r="D872" s="349">
        <v>80</v>
      </c>
      <c r="E872" s="349">
        <v>80</v>
      </c>
      <c r="F872" s="63">
        <v>80</v>
      </c>
      <c r="G872" s="356">
        <f t="shared" si="117"/>
        <v>160</v>
      </c>
      <c r="H872" s="350">
        <f t="shared" si="118"/>
        <v>160</v>
      </c>
      <c r="I872" s="235">
        <f t="shared" si="119"/>
        <v>2.6666666666666665</v>
      </c>
      <c r="J872" s="193">
        <f t="shared" si="120"/>
        <v>2.6666666666666665</v>
      </c>
      <c r="K872" s="488">
        <f>'Gasto Energético'!GN872</f>
        <v>0</v>
      </c>
      <c r="L872" s="495">
        <f t="shared" si="121"/>
        <v>320</v>
      </c>
      <c r="M872" s="356">
        <f t="shared" si="122"/>
        <v>320</v>
      </c>
      <c r="N872" s="359">
        <f t="shared" si="123"/>
        <v>5.333333333333333</v>
      </c>
      <c r="O872">
        <f t="shared" si="124"/>
        <v>504</v>
      </c>
      <c r="P872" s="239">
        <f t="shared" si="125"/>
        <v>299.7362942401092</v>
      </c>
    </row>
    <row r="873" spans="2:16" x14ac:dyDescent="0.25">
      <c r="B873" s="181">
        <v>0.60347222222222219</v>
      </c>
      <c r="C873" s="61">
        <v>80</v>
      </c>
      <c r="D873" s="349">
        <v>80</v>
      </c>
      <c r="E873" s="349">
        <v>80</v>
      </c>
      <c r="F873" s="63">
        <v>80</v>
      </c>
      <c r="G873" s="356">
        <f t="shared" si="117"/>
        <v>160</v>
      </c>
      <c r="H873" s="350">
        <f t="shared" si="118"/>
        <v>160</v>
      </c>
      <c r="I873" s="235">
        <f t="shared" si="119"/>
        <v>2.6666666666666665</v>
      </c>
      <c r="J873" s="193">
        <f t="shared" si="120"/>
        <v>2.6666666666666665</v>
      </c>
      <c r="K873" s="488">
        <f>'Gasto Energético'!GN873</f>
        <v>0</v>
      </c>
      <c r="L873" s="495">
        <f t="shared" si="121"/>
        <v>320</v>
      </c>
      <c r="M873" s="356">
        <f t="shared" si="122"/>
        <v>320</v>
      </c>
      <c r="N873" s="359">
        <f t="shared" si="123"/>
        <v>5.333333333333333</v>
      </c>
      <c r="O873">
        <f t="shared" si="124"/>
        <v>504</v>
      </c>
      <c r="P873" s="239">
        <f t="shared" si="125"/>
        <v>299.7362942401092</v>
      </c>
    </row>
    <row r="874" spans="2:16" x14ac:dyDescent="0.25">
      <c r="B874" s="181">
        <v>0.60416666666666663</v>
      </c>
      <c r="C874" s="61">
        <v>80</v>
      </c>
      <c r="D874" s="349">
        <v>80</v>
      </c>
      <c r="E874" s="349">
        <v>80</v>
      </c>
      <c r="F874" s="63">
        <v>80</v>
      </c>
      <c r="G874" s="356">
        <f t="shared" si="117"/>
        <v>160</v>
      </c>
      <c r="H874" s="350">
        <f t="shared" si="118"/>
        <v>160</v>
      </c>
      <c r="I874" s="235">
        <f t="shared" si="119"/>
        <v>2.6666666666666665</v>
      </c>
      <c r="J874" s="193">
        <f t="shared" si="120"/>
        <v>2.6666666666666665</v>
      </c>
      <c r="K874" s="488">
        <f>'Gasto Energético'!GN874</f>
        <v>0</v>
      </c>
      <c r="L874" s="495">
        <f t="shared" si="121"/>
        <v>320</v>
      </c>
      <c r="M874" s="356">
        <f t="shared" si="122"/>
        <v>320</v>
      </c>
      <c r="N874" s="359">
        <f t="shared" si="123"/>
        <v>5.333333333333333</v>
      </c>
      <c r="O874">
        <f t="shared" si="124"/>
        <v>504</v>
      </c>
      <c r="P874" s="239">
        <f t="shared" si="125"/>
        <v>299.7362942401092</v>
      </c>
    </row>
    <row r="875" spans="2:16" x14ac:dyDescent="0.25">
      <c r="B875" s="181">
        <v>0.60486111111111118</v>
      </c>
      <c r="C875" s="61">
        <v>80</v>
      </c>
      <c r="D875" s="349">
        <v>80</v>
      </c>
      <c r="E875" s="349">
        <v>80</v>
      </c>
      <c r="F875" s="63">
        <v>80</v>
      </c>
      <c r="G875" s="356">
        <f t="shared" si="117"/>
        <v>160</v>
      </c>
      <c r="H875" s="350">
        <f t="shared" si="118"/>
        <v>160</v>
      </c>
      <c r="I875" s="235">
        <f t="shared" si="119"/>
        <v>2.6666666666666665</v>
      </c>
      <c r="J875" s="193">
        <f t="shared" si="120"/>
        <v>2.6666666666666665</v>
      </c>
      <c r="K875" s="488">
        <f>'Gasto Energético'!GN875</f>
        <v>0</v>
      </c>
      <c r="L875" s="495">
        <f t="shared" si="121"/>
        <v>320</v>
      </c>
      <c r="M875" s="356">
        <f t="shared" si="122"/>
        <v>320</v>
      </c>
      <c r="N875" s="359">
        <f t="shared" si="123"/>
        <v>5.333333333333333</v>
      </c>
      <c r="O875">
        <f t="shared" si="124"/>
        <v>504</v>
      </c>
      <c r="P875" s="239">
        <f t="shared" si="125"/>
        <v>299.7362942401092</v>
      </c>
    </row>
    <row r="876" spans="2:16" x14ac:dyDescent="0.25">
      <c r="B876" s="181">
        <v>0.60555555555555551</v>
      </c>
      <c r="C876" s="61">
        <v>80</v>
      </c>
      <c r="D876" s="349">
        <v>80</v>
      </c>
      <c r="E876" s="349">
        <v>80</v>
      </c>
      <c r="F876" s="63">
        <v>80</v>
      </c>
      <c r="G876" s="356">
        <f t="shared" si="117"/>
        <v>160</v>
      </c>
      <c r="H876" s="350">
        <f t="shared" si="118"/>
        <v>160</v>
      </c>
      <c r="I876" s="235">
        <f t="shared" si="119"/>
        <v>2.6666666666666665</v>
      </c>
      <c r="J876" s="193">
        <f t="shared" si="120"/>
        <v>2.6666666666666665</v>
      </c>
      <c r="K876" s="488">
        <f>'Gasto Energético'!GN876</f>
        <v>0</v>
      </c>
      <c r="L876" s="495">
        <f t="shared" si="121"/>
        <v>320</v>
      </c>
      <c r="M876" s="356">
        <f t="shared" si="122"/>
        <v>320</v>
      </c>
      <c r="N876" s="359">
        <f t="shared" si="123"/>
        <v>5.333333333333333</v>
      </c>
      <c r="O876">
        <f t="shared" si="124"/>
        <v>504</v>
      </c>
      <c r="P876" s="239">
        <f t="shared" si="125"/>
        <v>299.7362942401092</v>
      </c>
    </row>
    <row r="877" spans="2:16" x14ac:dyDescent="0.25">
      <c r="B877" s="181">
        <v>0.60625000000000007</v>
      </c>
      <c r="C877" s="61">
        <v>80</v>
      </c>
      <c r="D877" s="349">
        <v>80</v>
      </c>
      <c r="E877" s="349">
        <v>80</v>
      </c>
      <c r="F877" s="63">
        <v>80</v>
      </c>
      <c r="G877" s="356">
        <f t="shared" si="117"/>
        <v>160</v>
      </c>
      <c r="H877" s="350">
        <f t="shared" si="118"/>
        <v>160</v>
      </c>
      <c r="I877" s="235">
        <f t="shared" si="119"/>
        <v>2.6666666666666665</v>
      </c>
      <c r="J877" s="193">
        <f t="shared" si="120"/>
        <v>2.6666666666666665</v>
      </c>
      <c r="K877" s="488">
        <f>'Gasto Energético'!GN877</f>
        <v>0</v>
      </c>
      <c r="L877" s="495">
        <f t="shared" si="121"/>
        <v>320</v>
      </c>
      <c r="M877" s="356">
        <f t="shared" si="122"/>
        <v>320</v>
      </c>
      <c r="N877" s="359">
        <f t="shared" si="123"/>
        <v>5.333333333333333</v>
      </c>
      <c r="O877">
        <f t="shared" si="124"/>
        <v>504</v>
      </c>
      <c r="P877" s="239">
        <f t="shared" si="125"/>
        <v>299.7362942401092</v>
      </c>
    </row>
    <row r="878" spans="2:16" x14ac:dyDescent="0.25">
      <c r="B878" s="181">
        <v>0.6069444444444444</v>
      </c>
      <c r="C878" s="61">
        <v>80</v>
      </c>
      <c r="D878" s="349">
        <v>80</v>
      </c>
      <c r="E878" s="349">
        <v>80</v>
      </c>
      <c r="F878" s="63">
        <v>80</v>
      </c>
      <c r="G878" s="356">
        <f t="shared" si="117"/>
        <v>160</v>
      </c>
      <c r="H878" s="350">
        <f t="shared" si="118"/>
        <v>160</v>
      </c>
      <c r="I878" s="235">
        <f t="shared" si="119"/>
        <v>2.6666666666666665</v>
      </c>
      <c r="J878" s="193">
        <f t="shared" si="120"/>
        <v>2.6666666666666665</v>
      </c>
      <c r="K878" s="488">
        <f>'Gasto Energético'!GN878</f>
        <v>0</v>
      </c>
      <c r="L878" s="495">
        <f t="shared" si="121"/>
        <v>320</v>
      </c>
      <c r="M878" s="356">
        <f t="shared" si="122"/>
        <v>320</v>
      </c>
      <c r="N878" s="359">
        <f t="shared" si="123"/>
        <v>5.333333333333333</v>
      </c>
      <c r="O878">
        <f t="shared" si="124"/>
        <v>504</v>
      </c>
      <c r="P878" s="239">
        <f t="shared" si="125"/>
        <v>299.7362942401092</v>
      </c>
    </row>
    <row r="879" spans="2:16" x14ac:dyDescent="0.25">
      <c r="B879" s="181">
        <v>0.60763888888888895</v>
      </c>
      <c r="C879" s="61">
        <v>80</v>
      </c>
      <c r="D879" s="349">
        <v>80</v>
      </c>
      <c r="E879" s="349">
        <v>80</v>
      </c>
      <c r="F879" s="63">
        <v>80</v>
      </c>
      <c r="G879" s="356">
        <f t="shared" si="117"/>
        <v>160</v>
      </c>
      <c r="H879" s="350">
        <f t="shared" si="118"/>
        <v>160</v>
      </c>
      <c r="I879" s="235">
        <f t="shared" si="119"/>
        <v>2.6666666666666665</v>
      </c>
      <c r="J879" s="193">
        <f t="shared" si="120"/>
        <v>2.6666666666666665</v>
      </c>
      <c r="K879" s="488">
        <f>'Gasto Energético'!GN879</f>
        <v>0</v>
      </c>
      <c r="L879" s="495">
        <f t="shared" si="121"/>
        <v>320</v>
      </c>
      <c r="M879" s="356">
        <f t="shared" si="122"/>
        <v>320</v>
      </c>
      <c r="N879" s="359">
        <f t="shared" si="123"/>
        <v>5.333333333333333</v>
      </c>
      <c r="O879">
        <f t="shared" si="124"/>
        <v>504</v>
      </c>
      <c r="P879" s="239">
        <f t="shared" si="125"/>
        <v>299.7362942401092</v>
      </c>
    </row>
    <row r="880" spans="2:16" x14ac:dyDescent="0.25">
      <c r="B880" s="181">
        <v>0.60833333333333328</v>
      </c>
      <c r="C880" s="61">
        <v>80</v>
      </c>
      <c r="D880" s="349">
        <v>80</v>
      </c>
      <c r="E880" s="349">
        <v>80</v>
      </c>
      <c r="F880" s="63">
        <v>80</v>
      </c>
      <c r="G880" s="356">
        <f t="shared" si="117"/>
        <v>160</v>
      </c>
      <c r="H880" s="350">
        <f t="shared" si="118"/>
        <v>160</v>
      </c>
      <c r="I880" s="235">
        <f t="shared" si="119"/>
        <v>2.6666666666666665</v>
      </c>
      <c r="J880" s="193">
        <f t="shared" si="120"/>
        <v>2.6666666666666665</v>
      </c>
      <c r="K880" s="488">
        <f>'Gasto Energético'!GN880</f>
        <v>0</v>
      </c>
      <c r="L880" s="495">
        <f t="shared" si="121"/>
        <v>320</v>
      </c>
      <c r="M880" s="356">
        <f t="shared" si="122"/>
        <v>320</v>
      </c>
      <c r="N880" s="359">
        <f t="shared" si="123"/>
        <v>5.333333333333333</v>
      </c>
      <c r="O880">
        <f t="shared" si="124"/>
        <v>504</v>
      </c>
      <c r="P880" s="239">
        <f t="shared" si="125"/>
        <v>299.7362942401092</v>
      </c>
    </row>
    <row r="881" spans="2:16" x14ac:dyDescent="0.25">
      <c r="B881" s="181">
        <v>0.60902777777777783</v>
      </c>
      <c r="C881" s="61">
        <v>80</v>
      </c>
      <c r="D881" s="349">
        <v>80</v>
      </c>
      <c r="E881" s="349">
        <v>80</v>
      </c>
      <c r="F881" s="63">
        <v>80</v>
      </c>
      <c r="G881" s="356">
        <f t="shared" si="117"/>
        <v>160</v>
      </c>
      <c r="H881" s="350">
        <f t="shared" si="118"/>
        <v>160</v>
      </c>
      <c r="I881" s="235">
        <f t="shared" si="119"/>
        <v>2.6666666666666665</v>
      </c>
      <c r="J881" s="193">
        <f t="shared" si="120"/>
        <v>2.6666666666666665</v>
      </c>
      <c r="K881" s="488">
        <f>'Gasto Energético'!GN881</f>
        <v>0</v>
      </c>
      <c r="L881" s="495">
        <f t="shared" si="121"/>
        <v>320</v>
      </c>
      <c r="M881" s="356">
        <f t="shared" si="122"/>
        <v>320</v>
      </c>
      <c r="N881" s="359">
        <f t="shared" si="123"/>
        <v>5.333333333333333</v>
      </c>
      <c r="O881">
        <f t="shared" si="124"/>
        <v>504</v>
      </c>
      <c r="P881" s="239">
        <f t="shared" si="125"/>
        <v>299.7362942401092</v>
      </c>
    </row>
    <row r="882" spans="2:16" x14ac:dyDescent="0.25">
      <c r="B882" s="181">
        <v>0.60972222222222217</v>
      </c>
      <c r="C882" s="61">
        <v>80</v>
      </c>
      <c r="D882" s="349">
        <v>80</v>
      </c>
      <c r="E882" s="349">
        <v>80</v>
      </c>
      <c r="F882" s="63">
        <v>80</v>
      </c>
      <c r="G882" s="356">
        <f t="shared" si="117"/>
        <v>160</v>
      </c>
      <c r="H882" s="350">
        <f t="shared" si="118"/>
        <v>160</v>
      </c>
      <c r="I882" s="235">
        <f t="shared" si="119"/>
        <v>2.6666666666666665</v>
      </c>
      <c r="J882" s="193">
        <f t="shared" si="120"/>
        <v>2.6666666666666665</v>
      </c>
      <c r="K882" s="488">
        <f>'Gasto Energético'!GN882</f>
        <v>0</v>
      </c>
      <c r="L882" s="495">
        <f t="shared" si="121"/>
        <v>320</v>
      </c>
      <c r="M882" s="356">
        <f t="shared" si="122"/>
        <v>320</v>
      </c>
      <c r="N882" s="359">
        <f t="shared" si="123"/>
        <v>5.333333333333333</v>
      </c>
      <c r="O882">
        <f t="shared" si="124"/>
        <v>504</v>
      </c>
      <c r="P882" s="239">
        <f t="shared" si="125"/>
        <v>299.7362942401092</v>
      </c>
    </row>
    <row r="883" spans="2:16" x14ac:dyDescent="0.25">
      <c r="B883" s="181">
        <v>0.61041666666666672</v>
      </c>
      <c r="C883" s="61">
        <v>80</v>
      </c>
      <c r="D883" s="349">
        <v>80</v>
      </c>
      <c r="E883" s="349">
        <v>80</v>
      </c>
      <c r="F883" s="63">
        <v>80</v>
      </c>
      <c r="G883" s="356">
        <f t="shared" si="117"/>
        <v>160</v>
      </c>
      <c r="H883" s="350">
        <f t="shared" si="118"/>
        <v>160</v>
      </c>
      <c r="I883" s="235">
        <f t="shared" si="119"/>
        <v>2.6666666666666665</v>
      </c>
      <c r="J883" s="193">
        <f t="shared" si="120"/>
        <v>2.6666666666666665</v>
      </c>
      <c r="K883" s="488">
        <f>'Gasto Energético'!GN883</f>
        <v>0</v>
      </c>
      <c r="L883" s="495">
        <f t="shared" si="121"/>
        <v>320</v>
      </c>
      <c r="M883" s="356">
        <f t="shared" si="122"/>
        <v>320</v>
      </c>
      <c r="N883" s="359">
        <f t="shared" si="123"/>
        <v>5.333333333333333</v>
      </c>
      <c r="O883">
        <f t="shared" si="124"/>
        <v>504</v>
      </c>
      <c r="P883" s="239">
        <f t="shared" si="125"/>
        <v>299.7362942401092</v>
      </c>
    </row>
    <row r="884" spans="2:16" x14ac:dyDescent="0.25">
      <c r="B884" s="181">
        <v>0.61111111111111105</v>
      </c>
      <c r="C884" s="61">
        <v>80</v>
      </c>
      <c r="D884" s="349">
        <v>80</v>
      </c>
      <c r="E884" s="349">
        <v>80</v>
      </c>
      <c r="F884" s="63">
        <v>80</v>
      </c>
      <c r="G884" s="356">
        <f t="shared" si="117"/>
        <v>160</v>
      </c>
      <c r="H884" s="350">
        <f t="shared" si="118"/>
        <v>160</v>
      </c>
      <c r="I884" s="235">
        <f t="shared" si="119"/>
        <v>2.6666666666666665</v>
      </c>
      <c r="J884" s="193">
        <f t="shared" si="120"/>
        <v>2.6666666666666665</v>
      </c>
      <c r="K884" s="488">
        <f>'Gasto Energético'!GN884</f>
        <v>0</v>
      </c>
      <c r="L884" s="495">
        <f t="shared" si="121"/>
        <v>320</v>
      </c>
      <c r="M884" s="356">
        <f t="shared" si="122"/>
        <v>320</v>
      </c>
      <c r="N884" s="359">
        <f t="shared" si="123"/>
        <v>5.333333333333333</v>
      </c>
      <c r="O884">
        <f t="shared" si="124"/>
        <v>504</v>
      </c>
      <c r="P884" s="239">
        <f t="shared" si="125"/>
        <v>299.7362942401092</v>
      </c>
    </row>
    <row r="885" spans="2:16" x14ac:dyDescent="0.25">
      <c r="B885" s="181">
        <v>0.6118055555555556</v>
      </c>
      <c r="C885" s="61">
        <v>80</v>
      </c>
      <c r="D885" s="349">
        <v>80</v>
      </c>
      <c r="E885" s="349">
        <v>80</v>
      </c>
      <c r="F885" s="63">
        <v>80</v>
      </c>
      <c r="G885" s="356">
        <f t="shared" si="117"/>
        <v>160</v>
      </c>
      <c r="H885" s="350">
        <f t="shared" si="118"/>
        <v>160</v>
      </c>
      <c r="I885" s="235">
        <f t="shared" si="119"/>
        <v>2.6666666666666665</v>
      </c>
      <c r="J885" s="193">
        <f t="shared" si="120"/>
        <v>2.6666666666666665</v>
      </c>
      <c r="K885" s="488">
        <f>'Gasto Energético'!GN885</f>
        <v>0</v>
      </c>
      <c r="L885" s="495">
        <f t="shared" si="121"/>
        <v>320</v>
      </c>
      <c r="M885" s="356">
        <f t="shared" si="122"/>
        <v>320</v>
      </c>
      <c r="N885" s="359">
        <f t="shared" si="123"/>
        <v>5.333333333333333</v>
      </c>
      <c r="O885">
        <f t="shared" si="124"/>
        <v>504</v>
      </c>
      <c r="P885" s="239">
        <f t="shared" si="125"/>
        <v>299.7362942401092</v>
      </c>
    </row>
    <row r="886" spans="2:16" x14ac:dyDescent="0.25">
      <c r="B886" s="181">
        <v>0.61249999999999993</v>
      </c>
      <c r="C886" s="61">
        <v>80</v>
      </c>
      <c r="D886" s="349">
        <v>80</v>
      </c>
      <c r="E886" s="349">
        <v>80</v>
      </c>
      <c r="F886" s="63">
        <v>80</v>
      </c>
      <c r="G886" s="356">
        <f t="shared" si="117"/>
        <v>160</v>
      </c>
      <c r="H886" s="350">
        <f t="shared" si="118"/>
        <v>160</v>
      </c>
      <c r="I886" s="235">
        <f t="shared" si="119"/>
        <v>2.6666666666666665</v>
      </c>
      <c r="J886" s="193">
        <f t="shared" si="120"/>
        <v>2.6666666666666665</v>
      </c>
      <c r="K886" s="488">
        <f>'Gasto Energético'!GN886</f>
        <v>0</v>
      </c>
      <c r="L886" s="495">
        <f t="shared" si="121"/>
        <v>320</v>
      </c>
      <c r="M886" s="356">
        <f t="shared" si="122"/>
        <v>320</v>
      </c>
      <c r="N886" s="359">
        <f t="shared" si="123"/>
        <v>5.333333333333333</v>
      </c>
      <c r="O886">
        <f t="shared" si="124"/>
        <v>504</v>
      </c>
      <c r="P886" s="239">
        <f t="shared" si="125"/>
        <v>299.7362942401092</v>
      </c>
    </row>
    <row r="887" spans="2:16" x14ac:dyDescent="0.25">
      <c r="B887" s="181">
        <v>0.61319444444444449</v>
      </c>
      <c r="C887" s="61">
        <v>80</v>
      </c>
      <c r="D887" s="349">
        <v>80</v>
      </c>
      <c r="E887" s="349">
        <v>80</v>
      </c>
      <c r="F887" s="63">
        <v>80</v>
      </c>
      <c r="G887" s="356">
        <f t="shared" si="117"/>
        <v>160</v>
      </c>
      <c r="H887" s="350">
        <f t="shared" si="118"/>
        <v>160</v>
      </c>
      <c r="I887" s="235">
        <f t="shared" si="119"/>
        <v>2.6666666666666665</v>
      </c>
      <c r="J887" s="193">
        <f t="shared" si="120"/>
        <v>2.6666666666666665</v>
      </c>
      <c r="K887" s="488">
        <f>'Gasto Energético'!GN887</f>
        <v>0</v>
      </c>
      <c r="L887" s="495">
        <f t="shared" si="121"/>
        <v>320</v>
      </c>
      <c r="M887" s="356">
        <f t="shared" si="122"/>
        <v>320</v>
      </c>
      <c r="N887" s="359">
        <f t="shared" si="123"/>
        <v>5.333333333333333</v>
      </c>
      <c r="O887">
        <f t="shared" si="124"/>
        <v>504</v>
      </c>
      <c r="P887" s="239">
        <f t="shared" si="125"/>
        <v>299.7362942401092</v>
      </c>
    </row>
    <row r="888" spans="2:16" x14ac:dyDescent="0.25">
      <c r="B888" s="181">
        <v>0.61388888888888882</v>
      </c>
      <c r="C888" s="61">
        <v>80</v>
      </c>
      <c r="D888" s="349">
        <v>80</v>
      </c>
      <c r="E888" s="349">
        <v>80</v>
      </c>
      <c r="F888" s="63">
        <v>80</v>
      </c>
      <c r="G888" s="356">
        <f t="shared" si="117"/>
        <v>160</v>
      </c>
      <c r="H888" s="350">
        <f t="shared" si="118"/>
        <v>160</v>
      </c>
      <c r="I888" s="235">
        <f t="shared" si="119"/>
        <v>2.6666666666666665</v>
      </c>
      <c r="J888" s="193">
        <f t="shared" si="120"/>
        <v>2.6666666666666665</v>
      </c>
      <c r="K888" s="488">
        <f>'Gasto Energético'!GN888</f>
        <v>0</v>
      </c>
      <c r="L888" s="495">
        <f t="shared" si="121"/>
        <v>320</v>
      </c>
      <c r="M888" s="356">
        <f t="shared" si="122"/>
        <v>320</v>
      </c>
      <c r="N888" s="359">
        <f t="shared" si="123"/>
        <v>5.333333333333333</v>
      </c>
      <c r="O888">
        <f t="shared" si="124"/>
        <v>504</v>
      </c>
      <c r="P888" s="239">
        <f t="shared" si="125"/>
        <v>299.7362942401092</v>
      </c>
    </row>
    <row r="889" spans="2:16" x14ac:dyDescent="0.25">
      <c r="B889" s="181">
        <v>0.61458333333333337</v>
      </c>
      <c r="C889" s="61">
        <v>80</v>
      </c>
      <c r="D889" s="349">
        <v>80</v>
      </c>
      <c r="E889" s="349">
        <v>80</v>
      </c>
      <c r="F889" s="63">
        <v>80</v>
      </c>
      <c r="G889" s="356">
        <f t="shared" si="117"/>
        <v>160</v>
      </c>
      <c r="H889" s="350">
        <f t="shared" si="118"/>
        <v>160</v>
      </c>
      <c r="I889" s="235">
        <f t="shared" si="119"/>
        <v>2.6666666666666665</v>
      </c>
      <c r="J889" s="193">
        <f t="shared" si="120"/>
        <v>2.6666666666666665</v>
      </c>
      <c r="K889" s="488">
        <f>'Gasto Energético'!GN889</f>
        <v>0</v>
      </c>
      <c r="L889" s="495">
        <f t="shared" si="121"/>
        <v>320</v>
      </c>
      <c r="M889" s="356">
        <f t="shared" si="122"/>
        <v>320</v>
      </c>
      <c r="N889" s="359">
        <f t="shared" si="123"/>
        <v>5.333333333333333</v>
      </c>
      <c r="O889">
        <f t="shared" si="124"/>
        <v>504</v>
      </c>
      <c r="P889" s="239">
        <f t="shared" si="125"/>
        <v>299.7362942401092</v>
      </c>
    </row>
    <row r="890" spans="2:16" x14ac:dyDescent="0.25">
      <c r="B890" s="181">
        <v>0.61527777777777781</v>
      </c>
      <c r="C890" s="61">
        <v>80</v>
      </c>
      <c r="D890" s="349">
        <v>80</v>
      </c>
      <c r="E890" s="349">
        <v>80</v>
      </c>
      <c r="F890" s="63">
        <v>80</v>
      </c>
      <c r="G890" s="356">
        <f t="shared" si="117"/>
        <v>160</v>
      </c>
      <c r="H890" s="350">
        <f t="shared" si="118"/>
        <v>160</v>
      </c>
      <c r="I890" s="235">
        <f t="shared" si="119"/>
        <v>2.6666666666666665</v>
      </c>
      <c r="J890" s="193">
        <f t="shared" si="120"/>
        <v>2.6666666666666665</v>
      </c>
      <c r="K890" s="488">
        <f>'Gasto Energético'!GN890</f>
        <v>0</v>
      </c>
      <c r="L890" s="495">
        <f t="shared" si="121"/>
        <v>320</v>
      </c>
      <c r="M890" s="356">
        <f t="shared" si="122"/>
        <v>320</v>
      </c>
      <c r="N890" s="359">
        <f t="shared" si="123"/>
        <v>5.333333333333333</v>
      </c>
      <c r="O890">
        <f t="shared" si="124"/>
        <v>504</v>
      </c>
      <c r="P890" s="239">
        <f t="shared" si="125"/>
        <v>299.7362942401092</v>
      </c>
    </row>
    <row r="891" spans="2:16" x14ac:dyDescent="0.25">
      <c r="B891" s="181">
        <v>0.61597222222222225</v>
      </c>
      <c r="C891" s="61">
        <v>80</v>
      </c>
      <c r="D891" s="349">
        <v>80</v>
      </c>
      <c r="E891" s="349">
        <v>80</v>
      </c>
      <c r="F891" s="63">
        <v>80</v>
      </c>
      <c r="G891" s="356">
        <f t="shared" si="117"/>
        <v>160</v>
      </c>
      <c r="H891" s="350">
        <f t="shared" si="118"/>
        <v>160</v>
      </c>
      <c r="I891" s="235">
        <f t="shared" si="119"/>
        <v>2.6666666666666665</v>
      </c>
      <c r="J891" s="193">
        <f t="shared" si="120"/>
        <v>2.6666666666666665</v>
      </c>
      <c r="K891" s="488">
        <f>'Gasto Energético'!GN891</f>
        <v>0</v>
      </c>
      <c r="L891" s="495">
        <f t="shared" si="121"/>
        <v>320</v>
      </c>
      <c r="M891" s="356">
        <f t="shared" si="122"/>
        <v>320</v>
      </c>
      <c r="N891" s="359">
        <f t="shared" si="123"/>
        <v>5.333333333333333</v>
      </c>
      <c r="O891">
        <f t="shared" si="124"/>
        <v>504</v>
      </c>
      <c r="P891" s="239">
        <f t="shared" si="125"/>
        <v>299.7362942401092</v>
      </c>
    </row>
    <row r="892" spans="2:16" x14ac:dyDescent="0.25">
      <c r="B892" s="181">
        <v>0.6166666666666667</v>
      </c>
      <c r="C892" s="61">
        <v>80</v>
      </c>
      <c r="D892" s="349">
        <v>80</v>
      </c>
      <c r="E892" s="349">
        <v>80</v>
      </c>
      <c r="F892" s="63">
        <v>80</v>
      </c>
      <c r="G892" s="356">
        <f t="shared" si="117"/>
        <v>160</v>
      </c>
      <c r="H892" s="350">
        <f t="shared" si="118"/>
        <v>160</v>
      </c>
      <c r="I892" s="235">
        <f t="shared" si="119"/>
        <v>2.6666666666666665</v>
      </c>
      <c r="J892" s="193">
        <f t="shared" si="120"/>
        <v>2.6666666666666665</v>
      </c>
      <c r="K892" s="488">
        <f>'Gasto Energético'!GN892</f>
        <v>0</v>
      </c>
      <c r="L892" s="495">
        <f t="shared" si="121"/>
        <v>320</v>
      </c>
      <c r="M892" s="356">
        <f t="shared" si="122"/>
        <v>320</v>
      </c>
      <c r="N892" s="359">
        <f t="shared" si="123"/>
        <v>5.333333333333333</v>
      </c>
      <c r="O892">
        <f t="shared" si="124"/>
        <v>504</v>
      </c>
      <c r="P892" s="239">
        <f t="shared" si="125"/>
        <v>299.7362942401092</v>
      </c>
    </row>
    <row r="893" spans="2:16" x14ac:dyDescent="0.25">
      <c r="B893" s="181">
        <v>0.61736111111111114</v>
      </c>
      <c r="C893" s="61">
        <v>80</v>
      </c>
      <c r="D893" s="349">
        <v>80</v>
      </c>
      <c r="E893" s="349">
        <v>80</v>
      </c>
      <c r="F893" s="63">
        <v>80</v>
      </c>
      <c r="G893" s="356">
        <f t="shared" si="117"/>
        <v>160</v>
      </c>
      <c r="H893" s="350">
        <f t="shared" si="118"/>
        <v>160</v>
      </c>
      <c r="I893" s="235">
        <f t="shared" si="119"/>
        <v>2.6666666666666665</v>
      </c>
      <c r="J893" s="193">
        <f t="shared" si="120"/>
        <v>2.6666666666666665</v>
      </c>
      <c r="K893" s="488">
        <f>'Gasto Energético'!GN893</f>
        <v>0</v>
      </c>
      <c r="L893" s="495">
        <f t="shared" si="121"/>
        <v>320</v>
      </c>
      <c r="M893" s="356">
        <f t="shared" si="122"/>
        <v>320</v>
      </c>
      <c r="N893" s="359">
        <f t="shared" si="123"/>
        <v>5.333333333333333</v>
      </c>
      <c r="O893">
        <f t="shared" si="124"/>
        <v>504</v>
      </c>
      <c r="P893" s="239">
        <f t="shared" si="125"/>
        <v>299.7362942401092</v>
      </c>
    </row>
    <row r="894" spans="2:16" x14ac:dyDescent="0.25">
      <c r="B894" s="181">
        <v>0.61805555555555558</v>
      </c>
      <c r="C894" s="61">
        <v>80</v>
      </c>
      <c r="D894" s="349">
        <v>80</v>
      </c>
      <c r="E894" s="349">
        <v>80</v>
      </c>
      <c r="F894" s="63">
        <v>80</v>
      </c>
      <c r="G894" s="356">
        <f t="shared" si="117"/>
        <v>160</v>
      </c>
      <c r="H894" s="350">
        <f t="shared" si="118"/>
        <v>160</v>
      </c>
      <c r="I894" s="235">
        <f t="shared" si="119"/>
        <v>2.6666666666666665</v>
      </c>
      <c r="J894" s="193">
        <f t="shared" si="120"/>
        <v>2.6666666666666665</v>
      </c>
      <c r="K894" s="488">
        <f>'Gasto Energético'!GN894</f>
        <v>0</v>
      </c>
      <c r="L894" s="495">
        <f t="shared" si="121"/>
        <v>320</v>
      </c>
      <c r="M894" s="356">
        <f t="shared" si="122"/>
        <v>320</v>
      </c>
      <c r="N894" s="359">
        <f t="shared" si="123"/>
        <v>5.333333333333333</v>
      </c>
      <c r="O894">
        <f t="shared" si="124"/>
        <v>504</v>
      </c>
      <c r="P894" s="239">
        <f t="shared" si="125"/>
        <v>299.7362942401092</v>
      </c>
    </row>
    <row r="895" spans="2:16" x14ac:dyDescent="0.25">
      <c r="B895" s="181">
        <v>0.61875000000000002</v>
      </c>
      <c r="C895" s="61">
        <v>80</v>
      </c>
      <c r="D895" s="349">
        <v>80</v>
      </c>
      <c r="E895" s="349">
        <v>80</v>
      </c>
      <c r="F895" s="63">
        <v>80</v>
      </c>
      <c r="G895" s="356">
        <f t="shared" si="117"/>
        <v>160</v>
      </c>
      <c r="H895" s="350">
        <f t="shared" si="118"/>
        <v>160</v>
      </c>
      <c r="I895" s="235">
        <f t="shared" si="119"/>
        <v>2.6666666666666665</v>
      </c>
      <c r="J895" s="193">
        <f t="shared" si="120"/>
        <v>2.6666666666666665</v>
      </c>
      <c r="K895" s="488">
        <f>'Gasto Energético'!GN895</f>
        <v>0</v>
      </c>
      <c r="L895" s="495">
        <f t="shared" si="121"/>
        <v>320</v>
      </c>
      <c r="M895" s="356">
        <f t="shared" si="122"/>
        <v>320</v>
      </c>
      <c r="N895" s="359">
        <f t="shared" si="123"/>
        <v>5.333333333333333</v>
      </c>
      <c r="O895">
        <f t="shared" si="124"/>
        <v>504</v>
      </c>
      <c r="P895" s="239">
        <f t="shared" si="125"/>
        <v>299.7362942401092</v>
      </c>
    </row>
    <row r="896" spans="2:16" x14ac:dyDescent="0.25">
      <c r="B896" s="181">
        <v>0.61944444444444446</v>
      </c>
      <c r="C896" s="61">
        <v>80</v>
      </c>
      <c r="D896" s="349">
        <v>80</v>
      </c>
      <c r="E896" s="349">
        <v>80</v>
      </c>
      <c r="F896" s="63">
        <v>80</v>
      </c>
      <c r="G896" s="356">
        <f t="shared" si="117"/>
        <v>160</v>
      </c>
      <c r="H896" s="350">
        <f t="shared" si="118"/>
        <v>160</v>
      </c>
      <c r="I896" s="235">
        <f t="shared" si="119"/>
        <v>2.6666666666666665</v>
      </c>
      <c r="J896" s="193">
        <f t="shared" si="120"/>
        <v>2.6666666666666665</v>
      </c>
      <c r="K896" s="488">
        <f>'Gasto Energético'!GN896</f>
        <v>0</v>
      </c>
      <c r="L896" s="495">
        <f t="shared" si="121"/>
        <v>320</v>
      </c>
      <c r="M896" s="356">
        <f t="shared" si="122"/>
        <v>320</v>
      </c>
      <c r="N896" s="359">
        <f t="shared" si="123"/>
        <v>5.333333333333333</v>
      </c>
      <c r="O896">
        <f t="shared" si="124"/>
        <v>504</v>
      </c>
      <c r="P896" s="239">
        <f t="shared" si="125"/>
        <v>299.7362942401092</v>
      </c>
    </row>
    <row r="897" spans="2:16" x14ac:dyDescent="0.25">
      <c r="B897" s="181">
        <v>0.62013888888888891</v>
      </c>
      <c r="C897" s="61">
        <v>80</v>
      </c>
      <c r="D897" s="349">
        <v>80</v>
      </c>
      <c r="E897" s="349">
        <v>80</v>
      </c>
      <c r="F897" s="63">
        <v>80</v>
      </c>
      <c r="G897" s="356">
        <f t="shared" si="117"/>
        <v>160</v>
      </c>
      <c r="H897" s="350">
        <f t="shared" si="118"/>
        <v>160</v>
      </c>
      <c r="I897" s="235">
        <f t="shared" si="119"/>
        <v>2.6666666666666665</v>
      </c>
      <c r="J897" s="193">
        <f t="shared" si="120"/>
        <v>2.6666666666666665</v>
      </c>
      <c r="K897" s="488">
        <f>'Gasto Energético'!GN897</f>
        <v>0</v>
      </c>
      <c r="L897" s="495">
        <f t="shared" si="121"/>
        <v>320</v>
      </c>
      <c r="M897" s="356">
        <f t="shared" si="122"/>
        <v>320</v>
      </c>
      <c r="N897" s="359">
        <f t="shared" si="123"/>
        <v>5.333333333333333</v>
      </c>
      <c r="O897">
        <f t="shared" si="124"/>
        <v>504</v>
      </c>
      <c r="P897" s="239">
        <f t="shared" si="125"/>
        <v>299.7362942401092</v>
      </c>
    </row>
    <row r="898" spans="2:16" x14ac:dyDescent="0.25">
      <c r="B898" s="181">
        <v>0.62083333333333335</v>
      </c>
      <c r="C898" s="61">
        <v>80</v>
      </c>
      <c r="D898" s="349">
        <v>80</v>
      </c>
      <c r="E898" s="349">
        <v>80</v>
      </c>
      <c r="F898" s="63">
        <v>80</v>
      </c>
      <c r="G898" s="356">
        <f t="shared" si="117"/>
        <v>160</v>
      </c>
      <c r="H898" s="350">
        <f t="shared" si="118"/>
        <v>160</v>
      </c>
      <c r="I898" s="235">
        <f t="shared" si="119"/>
        <v>2.6666666666666665</v>
      </c>
      <c r="J898" s="193">
        <f t="shared" si="120"/>
        <v>2.6666666666666665</v>
      </c>
      <c r="K898" s="488">
        <f>'Gasto Energético'!GN898</f>
        <v>0</v>
      </c>
      <c r="L898" s="495">
        <f t="shared" si="121"/>
        <v>320</v>
      </c>
      <c r="M898" s="356">
        <f t="shared" si="122"/>
        <v>320</v>
      </c>
      <c r="N898" s="359">
        <f t="shared" si="123"/>
        <v>5.333333333333333</v>
      </c>
      <c r="O898">
        <f t="shared" si="124"/>
        <v>504</v>
      </c>
      <c r="P898" s="239">
        <f t="shared" si="125"/>
        <v>299.7362942401092</v>
      </c>
    </row>
    <row r="899" spans="2:16" x14ac:dyDescent="0.25">
      <c r="B899" s="181">
        <v>0.62152777777777779</v>
      </c>
      <c r="C899" s="61">
        <v>80</v>
      </c>
      <c r="D899" s="349">
        <v>80</v>
      </c>
      <c r="E899" s="349">
        <v>80</v>
      </c>
      <c r="F899" s="63">
        <v>80</v>
      </c>
      <c r="G899" s="356">
        <f t="shared" si="117"/>
        <v>160</v>
      </c>
      <c r="H899" s="350">
        <f t="shared" si="118"/>
        <v>160</v>
      </c>
      <c r="I899" s="235">
        <f t="shared" si="119"/>
        <v>2.6666666666666665</v>
      </c>
      <c r="J899" s="193">
        <f t="shared" si="120"/>
        <v>2.6666666666666665</v>
      </c>
      <c r="K899" s="488">
        <f>'Gasto Energético'!GN899</f>
        <v>0</v>
      </c>
      <c r="L899" s="495">
        <f t="shared" si="121"/>
        <v>320</v>
      </c>
      <c r="M899" s="356">
        <f t="shared" si="122"/>
        <v>320</v>
      </c>
      <c r="N899" s="359">
        <f t="shared" si="123"/>
        <v>5.333333333333333</v>
      </c>
      <c r="O899">
        <f t="shared" si="124"/>
        <v>504</v>
      </c>
      <c r="P899" s="239">
        <f t="shared" si="125"/>
        <v>299.7362942401092</v>
      </c>
    </row>
    <row r="900" spans="2:16" x14ac:dyDescent="0.25">
      <c r="B900" s="181">
        <v>0.62222222222222223</v>
      </c>
      <c r="C900" s="61">
        <v>80</v>
      </c>
      <c r="D900" s="349">
        <v>80</v>
      </c>
      <c r="E900" s="349">
        <v>80</v>
      </c>
      <c r="F900" s="63">
        <v>80</v>
      </c>
      <c r="G900" s="356">
        <f t="shared" si="117"/>
        <v>160</v>
      </c>
      <c r="H900" s="350">
        <f t="shared" si="118"/>
        <v>160</v>
      </c>
      <c r="I900" s="235">
        <f t="shared" si="119"/>
        <v>2.6666666666666665</v>
      </c>
      <c r="J900" s="193">
        <f t="shared" si="120"/>
        <v>2.6666666666666665</v>
      </c>
      <c r="K900" s="488">
        <f>'Gasto Energético'!GN900</f>
        <v>0</v>
      </c>
      <c r="L900" s="495">
        <f t="shared" si="121"/>
        <v>320</v>
      </c>
      <c r="M900" s="356">
        <f t="shared" si="122"/>
        <v>320</v>
      </c>
      <c r="N900" s="359">
        <f t="shared" si="123"/>
        <v>5.333333333333333</v>
      </c>
      <c r="O900">
        <f t="shared" si="124"/>
        <v>504</v>
      </c>
      <c r="P900" s="239">
        <f t="shared" si="125"/>
        <v>299.7362942401092</v>
      </c>
    </row>
    <row r="901" spans="2:16" x14ac:dyDescent="0.25">
      <c r="B901" s="181">
        <v>0.62291666666666667</v>
      </c>
      <c r="C901" s="61">
        <v>80</v>
      </c>
      <c r="D901" s="349">
        <v>80</v>
      </c>
      <c r="E901" s="349">
        <v>80</v>
      </c>
      <c r="F901" s="63">
        <v>80</v>
      </c>
      <c r="G901" s="356">
        <f t="shared" ref="G901:G964" si="126">IF(SUM(C901,E901)=0,0,SUM(C901,E901))</f>
        <v>160</v>
      </c>
      <c r="H901" s="350">
        <f t="shared" ref="H901:H964" si="127">IF(SUM(D901,F901)=0,0,SUM(D901,F901))</f>
        <v>160</v>
      </c>
      <c r="I901" s="235">
        <f t="shared" ref="I901:I964" si="128">IF(G901="","",G901*(1/60))</f>
        <v>2.6666666666666665</v>
      </c>
      <c r="J901" s="193">
        <f t="shared" ref="J901:J964" si="129">IF(H901="","",H901*(1/60))</f>
        <v>2.6666666666666665</v>
      </c>
      <c r="K901" s="488">
        <f>'Gasto Energético'!GN901</f>
        <v>0</v>
      </c>
      <c r="L901" s="495">
        <f t="shared" ref="L901:L964" si="130">SUM(G901:H901)</f>
        <v>320</v>
      </c>
      <c r="M901" s="356">
        <f t="shared" ref="M901:M964" si="131">K901+L901</f>
        <v>320</v>
      </c>
      <c r="N901" s="359">
        <f t="shared" ref="N901:N964" si="132">M901/60</f>
        <v>5.333333333333333</v>
      </c>
      <c r="O901">
        <f t="shared" ref="O901:O964" si="133">1.05*MAX($M$4:$M$1444)</f>
        <v>504</v>
      </c>
      <c r="P901" s="239">
        <f t="shared" ref="P901:P964" si="134">SUM($N$4:$N$1444)/(COUNT($N$4:$N$1444)/60)</f>
        <v>299.7362942401092</v>
      </c>
    </row>
    <row r="902" spans="2:16" x14ac:dyDescent="0.25">
      <c r="B902" s="181">
        <v>0.62361111111111112</v>
      </c>
      <c r="C902" s="61">
        <v>80</v>
      </c>
      <c r="D902" s="349">
        <v>80</v>
      </c>
      <c r="E902" s="349">
        <v>80</v>
      </c>
      <c r="F902" s="63">
        <v>80</v>
      </c>
      <c r="G902" s="356">
        <f t="shared" si="126"/>
        <v>160</v>
      </c>
      <c r="H902" s="350">
        <f t="shared" si="127"/>
        <v>160</v>
      </c>
      <c r="I902" s="235">
        <f t="shared" si="128"/>
        <v>2.6666666666666665</v>
      </c>
      <c r="J902" s="193">
        <f t="shared" si="129"/>
        <v>2.6666666666666665</v>
      </c>
      <c r="K902" s="488">
        <f>'Gasto Energético'!GN902</f>
        <v>0</v>
      </c>
      <c r="L902" s="495">
        <f t="shared" si="130"/>
        <v>320</v>
      </c>
      <c r="M902" s="356">
        <f t="shared" si="131"/>
        <v>320</v>
      </c>
      <c r="N902" s="359">
        <f t="shared" si="132"/>
        <v>5.333333333333333</v>
      </c>
      <c r="O902">
        <f t="shared" si="133"/>
        <v>504</v>
      </c>
      <c r="P902" s="239">
        <f t="shared" si="134"/>
        <v>299.7362942401092</v>
      </c>
    </row>
    <row r="903" spans="2:16" x14ac:dyDescent="0.25">
      <c r="B903" s="181">
        <v>0.62430555555555556</v>
      </c>
      <c r="C903" s="61">
        <v>80</v>
      </c>
      <c r="D903" s="349">
        <v>80</v>
      </c>
      <c r="E903" s="349">
        <v>80</v>
      </c>
      <c r="F903" s="63">
        <v>80</v>
      </c>
      <c r="G903" s="356">
        <f t="shared" si="126"/>
        <v>160</v>
      </c>
      <c r="H903" s="350">
        <f t="shared" si="127"/>
        <v>160</v>
      </c>
      <c r="I903" s="235">
        <f t="shared" si="128"/>
        <v>2.6666666666666665</v>
      </c>
      <c r="J903" s="193">
        <f t="shared" si="129"/>
        <v>2.6666666666666665</v>
      </c>
      <c r="K903" s="488">
        <f>'Gasto Energético'!GN903</f>
        <v>0</v>
      </c>
      <c r="L903" s="495">
        <f t="shared" si="130"/>
        <v>320</v>
      </c>
      <c r="M903" s="356">
        <f t="shared" si="131"/>
        <v>320</v>
      </c>
      <c r="N903" s="359">
        <f t="shared" si="132"/>
        <v>5.333333333333333</v>
      </c>
      <c r="O903">
        <f t="shared" si="133"/>
        <v>504</v>
      </c>
      <c r="P903" s="239">
        <f t="shared" si="134"/>
        <v>299.7362942401092</v>
      </c>
    </row>
    <row r="904" spans="2:16" x14ac:dyDescent="0.25">
      <c r="B904" s="181">
        <v>0.625</v>
      </c>
      <c r="C904" s="61">
        <v>80</v>
      </c>
      <c r="D904" s="349">
        <v>80</v>
      </c>
      <c r="E904" s="349">
        <v>80</v>
      </c>
      <c r="F904" s="63">
        <v>80</v>
      </c>
      <c r="G904" s="356">
        <f t="shared" si="126"/>
        <v>160</v>
      </c>
      <c r="H904" s="350">
        <f t="shared" si="127"/>
        <v>160</v>
      </c>
      <c r="I904" s="235">
        <f t="shared" si="128"/>
        <v>2.6666666666666665</v>
      </c>
      <c r="J904" s="193">
        <f t="shared" si="129"/>
        <v>2.6666666666666665</v>
      </c>
      <c r="K904" s="488">
        <f>'Gasto Energético'!GN904</f>
        <v>0</v>
      </c>
      <c r="L904" s="495">
        <f t="shared" si="130"/>
        <v>320</v>
      </c>
      <c r="M904" s="356">
        <f t="shared" si="131"/>
        <v>320</v>
      </c>
      <c r="N904" s="359">
        <f t="shared" si="132"/>
        <v>5.333333333333333</v>
      </c>
      <c r="O904">
        <f t="shared" si="133"/>
        <v>504</v>
      </c>
      <c r="P904" s="239">
        <f t="shared" si="134"/>
        <v>299.7362942401092</v>
      </c>
    </row>
    <row r="905" spans="2:16" x14ac:dyDescent="0.25">
      <c r="B905" s="181">
        <v>0.62569444444444444</v>
      </c>
      <c r="C905" s="61">
        <v>80</v>
      </c>
      <c r="D905" s="349">
        <v>80</v>
      </c>
      <c r="E905" s="349">
        <v>80</v>
      </c>
      <c r="F905" s="63">
        <v>80</v>
      </c>
      <c r="G905" s="356">
        <f t="shared" si="126"/>
        <v>160</v>
      </c>
      <c r="H905" s="350">
        <f t="shared" si="127"/>
        <v>160</v>
      </c>
      <c r="I905" s="235">
        <f t="shared" si="128"/>
        <v>2.6666666666666665</v>
      </c>
      <c r="J905" s="193">
        <f t="shared" si="129"/>
        <v>2.6666666666666665</v>
      </c>
      <c r="K905" s="488">
        <f>'Gasto Energético'!GN905</f>
        <v>0</v>
      </c>
      <c r="L905" s="495">
        <f t="shared" si="130"/>
        <v>320</v>
      </c>
      <c r="M905" s="356">
        <f t="shared" si="131"/>
        <v>320</v>
      </c>
      <c r="N905" s="359">
        <f t="shared" si="132"/>
        <v>5.333333333333333</v>
      </c>
      <c r="O905">
        <f t="shared" si="133"/>
        <v>504</v>
      </c>
      <c r="P905" s="239">
        <f t="shared" si="134"/>
        <v>299.7362942401092</v>
      </c>
    </row>
    <row r="906" spans="2:16" x14ac:dyDescent="0.25">
      <c r="B906" s="181">
        <v>0.62638888888888888</v>
      </c>
      <c r="C906" s="61">
        <v>80</v>
      </c>
      <c r="D906" s="349">
        <v>80</v>
      </c>
      <c r="E906" s="349">
        <v>80</v>
      </c>
      <c r="F906" s="63">
        <v>80</v>
      </c>
      <c r="G906" s="356">
        <f t="shared" si="126"/>
        <v>160</v>
      </c>
      <c r="H906" s="350">
        <f t="shared" si="127"/>
        <v>160</v>
      </c>
      <c r="I906" s="235">
        <f t="shared" si="128"/>
        <v>2.6666666666666665</v>
      </c>
      <c r="J906" s="193">
        <f t="shared" si="129"/>
        <v>2.6666666666666665</v>
      </c>
      <c r="K906" s="488">
        <f>'Gasto Energético'!GN906</f>
        <v>0</v>
      </c>
      <c r="L906" s="495">
        <f t="shared" si="130"/>
        <v>320</v>
      </c>
      <c r="M906" s="356">
        <f t="shared" si="131"/>
        <v>320</v>
      </c>
      <c r="N906" s="359">
        <f t="shared" si="132"/>
        <v>5.333333333333333</v>
      </c>
      <c r="O906">
        <f t="shared" si="133"/>
        <v>504</v>
      </c>
      <c r="P906" s="239">
        <f t="shared" si="134"/>
        <v>299.7362942401092</v>
      </c>
    </row>
    <row r="907" spans="2:16" x14ac:dyDescent="0.25">
      <c r="B907" s="181">
        <v>0.62708333333333333</v>
      </c>
      <c r="C907" s="61">
        <v>80</v>
      </c>
      <c r="D907" s="349">
        <v>80</v>
      </c>
      <c r="E907" s="349">
        <v>80</v>
      </c>
      <c r="F907" s="63">
        <v>80</v>
      </c>
      <c r="G907" s="356">
        <f t="shared" si="126"/>
        <v>160</v>
      </c>
      <c r="H907" s="350">
        <f t="shared" si="127"/>
        <v>160</v>
      </c>
      <c r="I907" s="235">
        <f t="shared" si="128"/>
        <v>2.6666666666666665</v>
      </c>
      <c r="J907" s="193">
        <f t="shared" si="129"/>
        <v>2.6666666666666665</v>
      </c>
      <c r="K907" s="488">
        <f>'Gasto Energético'!GN907</f>
        <v>0</v>
      </c>
      <c r="L907" s="495">
        <f t="shared" si="130"/>
        <v>320</v>
      </c>
      <c r="M907" s="356">
        <f t="shared" si="131"/>
        <v>320</v>
      </c>
      <c r="N907" s="359">
        <f t="shared" si="132"/>
        <v>5.333333333333333</v>
      </c>
      <c r="O907">
        <f t="shared" si="133"/>
        <v>504</v>
      </c>
      <c r="P907" s="239">
        <f t="shared" si="134"/>
        <v>299.7362942401092</v>
      </c>
    </row>
    <row r="908" spans="2:16" x14ac:dyDescent="0.25">
      <c r="B908" s="181">
        <v>0.62777777777777777</v>
      </c>
      <c r="C908" s="61">
        <v>80</v>
      </c>
      <c r="D908" s="349">
        <v>80</v>
      </c>
      <c r="E908" s="349">
        <v>80</v>
      </c>
      <c r="F908" s="63">
        <v>80</v>
      </c>
      <c r="G908" s="356">
        <f t="shared" si="126"/>
        <v>160</v>
      </c>
      <c r="H908" s="350">
        <f t="shared" si="127"/>
        <v>160</v>
      </c>
      <c r="I908" s="235">
        <f t="shared" si="128"/>
        <v>2.6666666666666665</v>
      </c>
      <c r="J908" s="193">
        <f t="shared" si="129"/>
        <v>2.6666666666666665</v>
      </c>
      <c r="K908" s="488">
        <f>'Gasto Energético'!GN908</f>
        <v>0</v>
      </c>
      <c r="L908" s="495">
        <f t="shared" si="130"/>
        <v>320</v>
      </c>
      <c r="M908" s="356">
        <f t="shared" si="131"/>
        <v>320</v>
      </c>
      <c r="N908" s="359">
        <f t="shared" si="132"/>
        <v>5.333333333333333</v>
      </c>
      <c r="O908">
        <f t="shared" si="133"/>
        <v>504</v>
      </c>
      <c r="P908" s="239">
        <f t="shared" si="134"/>
        <v>299.7362942401092</v>
      </c>
    </row>
    <row r="909" spans="2:16" x14ac:dyDescent="0.25">
      <c r="B909" s="181">
        <v>0.62847222222222221</v>
      </c>
      <c r="C909" s="61">
        <v>80</v>
      </c>
      <c r="D909" s="349">
        <v>80</v>
      </c>
      <c r="E909" s="349">
        <v>80</v>
      </c>
      <c r="F909" s="63">
        <v>80</v>
      </c>
      <c r="G909" s="356">
        <f t="shared" si="126"/>
        <v>160</v>
      </c>
      <c r="H909" s="350">
        <f t="shared" si="127"/>
        <v>160</v>
      </c>
      <c r="I909" s="235">
        <f t="shared" si="128"/>
        <v>2.6666666666666665</v>
      </c>
      <c r="J909" s="193">
        <f t="shared" si="129"/>
        <v>2.6666666666666665</v>
      </c>
      <c r="K909" s="488">
        <f>'Gasto Energético'!GN909</f>
        <v>0</v>
      </c>
      <c r="L909" s="495">
        <f t="shared" si="130"/>
        <v>320</v>
      </c>
      <c r="M909" s="356">
        <f t="shared" si="131"/>
        <v>320</v>
      </c>
      <c r="N909" s="359">
        <f t="shared" si="132"/>
        <v>5.333333333333333</v>
      </c>
      <c r="O909">
        <f t="shared" si="133"/>
        <v>504</v>
      </c>
      <c r="P909" s="239">
        <f t="shared" si="134"/>
        <v>299.7362942401092</v>
      </c>
    </row>
    <row r="910" spans="2:16" x14ac:dyDescent="0.25">
      <c r="B910" s="181">
        <v>0.62916666666666665</v>
      </c>
      <c r="C910" s="61">
        <v>80</v>
      </c>
      <c r="D910" s="349">
        <v>80</v>
      </c>
      <c r="E910" s="349">
        <v>80</v>
      </c>
      <c r="F910" s="63">
        <v>80</v>
      </c>
      <c r="G910" s="356">
        <f t="shared" si="126"/>
        <v>160</v>
      </c>
      <c r="H910" s="350">
        <f t="shared" si="127"/>
        <v>160</v>
      </c>
      <c r="I910" s="235">
        <f t="shared" si="128"/>
        <v>2.6666666666666665</v>
      </c>
      <c r="J910" s="193">
        <f t="shared" si="129"/>
        <v>2.6666666666666665</v>
      </c>
      <c r="K910" s="488">
        <f>'Gasto Energético'!GN910</f>
        <v>0</v>
      </c>
      <c r="L910" s="495">
        <f t="shared" si="130"/>
        <v>320</v>
      </c>
      <c r="M910" s="356">
        <f t="shared" si="131"/>
        <v>320</v>
      </c>
      <c r="N910" s="359">
        <f t="shared" si="132"/>
        <v>5.333333333333333</v>
      </c>
      <c r="O910">
        <f t="shared" si="133"/>
        <v>504</v>
      </c>
      <c r="P910" s="239">
        <f t="shared" si="134"/>
        <v>299.7362942401092</v>
      </c>
    </row>
    <row r="911" spans="2:16" x14ac:dyDescent="0.25">
      <c r="B911" s="181">
        <v>0.62986111111111109</v>
      </c>
      <c r="C911" s="61">
        <v>80</v>
      </c>
      <c r="D911" s="349">
        <v>80</v>
      </c>
      <c r="E911" s="349">
        <v>80</v>
      </c>
      <c r="F911" s="63">
        <v>80</v>
      </c>
      <c r="G911" s="356">
        <f t="shared" si="126"/>
        <v>160</v>
      </c>
      <c r="H911" s="350">
        <f t="shared" si="127"/>
        <v>160</v>
      </c>
      <c r="I911" s="235">
        <f t="shared" si="128"/>
        <v>2.6666666666666665</v>
      </c>
      <c r="J911" s="193">
        <f t="shared" si="129"/>
        <v>2.6666666666666665</v>
      </c>
      <c r="K911" s="488">
        <f>'Gasto Energético'!GN911</f>
        <v>0</v>
      </c>
      <c r="L911" s="495">
        <f t="shared" si="130"/>
        <v>320</v>
      </c>
      <c r="M911" s="356">
        <f t="shared" si="131"/>
        <v>320</v>
      </c>
      <c r="N911" s="359">
        <f t="shared" si="132"/>
        <v>5.333333333333333</v>
      </c>
      <c r="O911">
        <f t="shared" si="133"/>
        <v>504</v>
      </c>
      <c r="P911" s="239">
        <f t="shared" si="134"/>
        <v>299.7362942401092</v>
      </c>
    </row>
    <row r="912" spans="2:16" x14ac:dyDescent="0.25">
      <c r="B912" s="181">
        <v>0.63055555555555554</v>
      </c>
      <c r="C912" s="61">
        <v>80</v>
      </c>
      <c r="D912" s="349">
        <v>80</v>
      </c>
      <c r="E912" s="349">
        <v>80</v>
      </c>
      <c r="F912" s="63">
        <v>80</v>
      </c>
      <c r="G912" s="356">
        <f t="shared" si="126"/>
        <v>160</v>
      </c>
      <c r="H912" s="350">
        <f t="shared" si="127"/>
        <v>160</v>
      </c>
      <c r="I912" s="235">
        <f t="shared" si="128"/>
        <v>2.6666666666666665</v>
      </c>
      <c r="J912" s="193">
        <f t="shared" si="129"/>
        <v>2.6666666666666665</v>
      </c>
      <c r="K912" s="488">
        <f>'Gasto Energético'!GN912</f>
        <v>0</v>
      </c>
      <c r="L912" s="495">
        <f t="shared" si="130"/>
        <v>320</v>
      </c>
      <c r="M912" s="356">
        <f t="shared" si="131"/>
        <v>320</v>
      </c>
      <c r="N912" s="359">
        <f t="shared" si="132"/>
        <v>5.333333333333333</v>
      </c>
      <c r="O912">
        <f t="shared" si="133"/>
        <v>504</v>
      </c>
      <c r="P912" s="239">
        <f t="shared" si="134"/>
        <v>299.7362942401092</v>
      </c>
    </row>
    <row r="913" spans="2:16" x14ac:dyDescent="0.25">
      <c r="B913" s="181">
        <v>0.63124999999999998</v>
      </c>
      <c r="C913" s="61">
        <v>80</v>
      </c>
      <c r="D913" s="349">
        <v>80</v>
      </c>
      <c r="E913" s="349">
        <v>80</v>
      </c>
      <c r="F913" s="63">
        <v>80</v>
      </c>
      <c r="G913" s="356">
        <f t="shared" si="126"/>
        <v>160</v>
      </c>
      <c r="H913" s="350">
        <f t="shared" si="127"/>
        <v>160</v>
      </c>
      <c r="I913" s="235">
        <f t="shared" si="128"/>
        <v>2.6666666666666665</v>
      </c>
      <c r="J913" s="193">
        <f t="shared" si="129"/>
        <v>2.6666666666666665</v>
      </c>
      <c r="K913" s="488">
        <f>'Gasto Energético'!GN913</f>
        <v>0</v>
      </c>
      <c r="L913" s="495">
        <f t="shared" si="130"/>
        <v>320</v>
      </c>
      <c r="M913" s="356">
        <f t="shared" si="131"/>
        <v>320</v>
      </c>
      <c r="N913" s="359">
        <f t="shared" si="132"/>
        <v>5.333333333333333</v>
      </c>
      <c r="O913">
        <f t="shared" si="133"/>
        <v>504</v>
      </c>
      <c r="P913" s="239">
        <f t="shared" si="134"/>
        <v>299.7362942401092</v>
      </c>
    </row>
    <row r="914" spans="2:16" x14ac:dyDescent="0.25">
      <c r="B914" s="181">
        <v>0.63194444444444442</v>
      </c>
      <c r="C914" s="61">
        <v>80</v>
      </c>
      <c r="D914" s="349">
        <v>80</v>
      </c>
      <c r="E914" s="349">
        <v>80</v>
      </c>
      <c r="F914" s="63">
        <v>80</v>
      </c>
      <c r="G914" s="356">
        <f t="shared" si="126"/>
        <v>160</v>
      </c>
      <c r="H914" s="350">
        <f t="shared" si="127"/>
        <v>160</v>
      </c>
      <c r="I914" s="235">
        <f t="shared" si="128"/>
        <v>2.6666666666666665</v>
      </c>
      <c r="J914" s="193">
        <f t="shared" si="129"/>
        <v>2.6666666666666665</v>
      </c>
      <c r="K914" s="488">
        <f>'Gasto Energético'!GN914</f>
        <v>0</v>
      </c>
      <c r="L914" s="495">
        <f t="shared" si="130"/>
        <v>320</v>
      </c>
      <c r="M914" s="356">
        <f t="shared" si="131"/>
        <v>320</v>
      </c>
      <c r="N914" s="359">
        <f t="shared" si="132"/>
        <v>5.333333333333333</v>
      </c>
      <c r="O914">
        <f t="shared" si="133"/>
        <v>504</v>
      </c>
      <c r="P914" s="239">
        <f t="shared" si="134"/>
        <v>299.7362942401092</v>
      </c>
    </row>
    <row r="915" spans="2:16" x14ac:dyDescent="0.25">
      <c r="B915" s="181">
        <v>0.63263888888888886</v>
      </c>
      <c r="C915" s="61">
        <v>80</v>
      </c>
      <c r="D915" s="349">
        <v>80</v>
      </c>
      <c r="E915" s="349">
        <v>80</v>
      </c>
      <c r="F915" s="63">
        <v>80</v>
      </c>
      <c r="G915" s="356">
        <f t="shared" si="126"/>
        <v>160</v>
      </c>
      <c r="H915" s="350">
        <f t="shared" si="127"/>
        <v>160</v>
      </c>
      <c r="I915" s="235">
        <f t="shared" si="128"/>
        <v>2.6666666666666665</v>
      </c>
      <c r="J915" s="193">
        <f t="shared" si="129"/>
        <v>2.6666666666666665</v>
      </c>
      <c r="K915" s="488">
        <f>'Gasto Energético'!GN915</f>
        <v>0</v>
      </c>
      <c r="L915" s="495">
        <f t="shared" si="130"/>
        <v>320</v>
      </c>
      <c r="M915" s="356">
        <f t="shared" si="131"/>
        <v>320</v>
      </c>
      <c r="N915" s="359">
        <f t="shared" si="132"/>
        <v>5.333333333333333</v>
      </c>
      <c r="O915">
        <f t="shared" si="133"/>
        <v>504</v>
      </c>
      <c r="P915" s="239">
        <f t="shared" si="134"/>
        <v>299.7362942401092</v>
      </c>
    </row>
    <row r="916" spans="2:16" x14ac:dyDescent="0.25">
      <c r="B916" s="181">
        <v>0.6333333333333333</v>
      </c>
      <c r="C916" s="61">
        <v>80</v>
      </c>
      <c r="D916" s="349">
        <v>80</v>
      </c>
      <c r="E916" s="349">
        <v>80</v>
      </c>
      <c r="F916" s="63">
        <v>80</v>
      </c>
      <c r="G916" s="356">
        <f t="shared" si="126"/>
        <v>160</v>
      </c>
      <c r="H916" s="350">
        <f t="shared" si="127"/>
        <v>160</v>
      </c>
      <c r="I916" s="235">
        <f t="shared" si="128"/>
        <v>2.6666666666666665</v>
      </c>
      <c r="J916" s="193">
        <f t="shared" si="129"/>
        <v>2.6666666666666665</v>
      </c>
      <c r="K916" s="488">
        <f>'Gasto Energético'!GN916</f>
        <v>0</v>
      </c>
      <c r="L916" s="495">
        <f t="shared" si="130"/>
        <v>320</v>
      </c>
      <c r="M916" s="356">
        <f t="shared" si="131"/>
        <v>320</v>
      </c>
      <c r="N916" s="359">
        <f t="shared" si="132"/>
        <v>5.333333333333333</v>
      </c>
      <c r="O916">
        <f t="shared" si="133"/>
        <v>504</v>
      </c>
      <c r="P916" s="239">
        <f t="shared" si="134"/>
        <v>299.7362942401092</v>
      </c>
    </row>
    <row r="917" spans="2:16" x14ac:dyDescent="0.25">
      <c r="B917" s="181">
        <v>0.63402777777777775</v>
      </c>
      <c r="C917" s="61">
        <v>80</v>
      </c>
      <c r="D917" s="349">
        <v>80</v>
      </c>
      <c r="E917" s="349">
        <v>80</v>
      </c>
      <c r="F917" s="63">
        <v>80</v>
      </c>
      <c r="G917" s="356">
        <f t="shared" si="126"/>
        <v>160</v>
      </c>
      <c r="H917" s="350">
        <f t="shared" si="127"/>
        <v>160</v>
      </c>
      <c r="I917" s="235">
        <f t="shared" si="128"/>
        <v>2.6666666666666665</v>
      </c>
      <c r="J917" s="193">
        <f t="shared" si="129"/>
        <v>2.6666666666666665</v>
      </c>
      <c r="K917" s="488">
        <f>'Gasto Energético'!GN917</f>
        <v>0</v>
      </c>
      <c r="L917" s="495">
        <f t="shared" si="130"/>
        <v>320</v>
      </c>
      <c r="M917" s="356">
        <f t="shared" si="131"/>
        <v>320</v>
      </c>
      <c r="N917" s="359">
        <f t="shared" si="132"/>
        <v>5.333333333333333</v>
      </c>
      <c r="O917">
        <f t="shared" si="133"/>
        <v>504</v>
      </c>
      <c r="P917" s="239">
        <f t="shared" si="134"/>
        <v>299.7362942401092</v>
      </c>
    </row>
    <row r="918" spans="2:16" x14ac:dyDescent="0.25">
      <c r="B918" s="181">
        <v>0.63472222222222219</v>
      </c>
      <c r="C918" s="61">
        <v>80</v>
      </c>
      <c r="D918" s="349">
        <v>80</v>
      </c>
      <c r="E918" s="349">
        <v>80</v>
      </c>
      <c r="F918" s="63">
        <v>80</v>
      </c>
      <c r="G918" s="356">
        <f t="shared" si="126"/>
        <v>160</v>
      </c>
      <c r="H918" s="350">
        <f t="shared" si="127"/>
        <v>160</v>
      </c>
      <c r="I918" s="235">
        <f t="shared" si="128"/>
        <v>2.6666666666666665</v>
      </c>
      <c r="J918" s="193">
        <f t="shared" si="129"/>
        <v>2.6666666666666665</v>
      </c>
      <c r="K918" s="488">
        <f>'Gasto Energético'!GN918</f>
        <v>0</v>
      </c>
      <c r="L918" s="495">
        <f t="shared" si="130"/>
        <v>320</v>
      </c>
      <c r="M918" s="356">
        <f t="shared" si="131"/>
        <v>320</v>
      </c>
      <c r="N918" s="359">
        <f t="shared" si="132"/>
        <v>5.333333333333333</v>
      </c>
      <c r="O918">
        <f t="shared" si="133"/>
        <v>504</v>
      </c>
      <c r="P918" s="239">
        <f t="shared" si="134"/>
        <v>299.7362942401092</v>
      </c>
    </row>
    <row r="919" spans="2:16" x14ac:dyDescent="0.25">
      <c r="B919" s="181">
        <v>0.63541666666666663</v>
      </c>
      <c r="C919" s="61">
        <v>80</v>
      </c>
      <c r="D919" s="349">
        <v>80</v>
      </c>
      <c r="E919" s="349">
        <v>80</v>
      </c>
      <c r="F919" s="63">
        <v>80</v>
      </c>
      <c r="G919" s="356">
        <f t="shared" si="126"/>
        <v>160</v>
      </c>
      <c r="H919" s="350">
        <f t="shared" si="127"/>
        <v>160</v>
      </c>
      <c r="I919" s="235">
        <f t="shared" si="128"/>
        <v>2.6666666666666665</v>
      </c>
      <c r="J919" s="193">
        <f t="shared" si="129"/>
        <v>2.6666666666666665</v>
      </c>
      <c r="K919" s="488">
        <f>'Gasto Energético'!GN919</f>
        <v>0</v>
      </c>
      <c r="L919" s="495">
        <f t="shared" si="130"/>
        <v>320</v>
      </c>
      <c r="M919" s="356">
        <f t="shared" si="131"/>
        <v>320</v>
      </c>
      <c r="N919" s="359">
        <f t="shared" si="132"/>
        <v>5.333333333333333</v>
      </c>
      <c r="O919">
        <f t="shared" si="133"/>
        <v>504</v>
      </c>
      <c r="P919" s="239">
        <f t="shared" si="134"/>
        <v>299.7362942401092</v>
      </c>
    </row>
    <row r="920" spans="2:16" x14ac:dyDescent="0.25">
      <c r="B920" s="181">
        <v>0.63611111111111118</v>
      </c>
      <c r="C920" s="61">
        <v>80</v>
      </c>
      <c r="D920" s="349">
        <v>80</v>
      </c>
      <c r="E920" s="349">
        <v>80</v>
      </c>
      <c r="F920" s="63">
        <v>80</v>
      </c>
      <c r="G920" s="356">
        <f t="shared" si="126"/>
        <v>160</v>
      </c>
      <c r="H920" s="350">
        <f t="shared" si="127"/>
        <v>160</v>
      </c>
      <c r="I920" s="235">
        <f t="shared" si="128"/>
        <v>2.6666666666666665</v>
      </c>
      <c r="J920" s="193">
        <f t="shared" si="129"/>
        <v>2.6666666666666665</v>
      </c>
      <c r="K920" s="488">
        <f>'Gasto Energético'!GN920</f>
        <v>0</v>
      </c>
      <c r="L920" s="495">
        <f t="shared" si="130"/>
        <v>320</v>
      </c>
      <c r="M920" s="356">
        <f t="shared" si="131"/>
        <v>320</v>
      </c>
      <c r="N920" s="359">
        <f t="shared" si="132"/>
        <v>5.333333333333333</v>
      </c>
      <c r="O920">
        <f t="shared" si="133"/>
        <v>504</v>
      </c>
      <c r="P920" s="239">
        <f t="shared" si="134"/>
        <v>299.7362942401092</v>
      </c>
    </row>
    <row r="921" spans="2:16" x14ac:dyDescent="0.25">
      <c r="B921" s="181">
        <v>0.63680555555555551</v>
      </c>
      <c r="C921" s="61">
        <v>80</v>
      </c>
      <c r="D921" s="349">
        <v>80</v>
      </c>
      <c r="E921" s="349">
        <v>80</v>
      </c>
      <c r="F921" s="63">
        <v>80</v>
      </c>
      <c r="G921" s="356">
        <f t="shared" si="126"/>
        <v>160</v>
      </c>
      <c r="H921" s="350">
        <f t="shared" si="127"/>
        <v>160</v>
      </c>
      <c r="I921" s="235">
        <f t="shared" si="128"/>
        <v>2.6666666666666665</v>
      </c>
      <c r="J921" s="193">
        <f t="shared" si="129"/>
        <v>2.6666666666666665</v>
      </c>
      <c r="K921" s="488">
        <f>'Gasto Energético'!GN921</f>
        <v>0</v>
      </c>
      <c r="L921" s="495">
        <f t="shared" si="130"/>
        <v>320</v>
      </c>
      <c r="M921" s="356">
        <f t="shared" si="131"/>
        <v>320</v>
      </c>
      <c r="N921" s="359">
        <f t="shared" si="132"/>
        <v>5.333333333333333</v>
      </c>
      <c r="O921">
        <f t="shared" si="133"/>
        <v>504</v>
      </c>
      <c r="P921" s="239">
        <f t="shared" si="134"/>
        <v>299.7362942401092</v>
      </c>
    </row>
    <row r="922" spans="2:16" x14ac:dyDescent="0.25">
      <c r="B922" s="181">
        <v>0.63750000000000007</v>
      </c>
      <c r="C922" s="61">
        <v>80</v>
      </c>
      <c r="D922" s="349">
        <v>80</v>
      </c>
      <c r="E922" s="349">
        <v>80</v>
      </c>
      <c r="F922" s="63">
        <v>80</v>
      </c>
      <c r="G922" s="356">
        <f t="shared" si="126"/>
        <v>160</v>
      </c>
      <c r="H922" s="350">
        <f t="shared" si="127"/>
        <v>160</v>
      </c>
      <c r="I922" s="235">
        <f t="shared" si="128"/>
        <v>2.6666666666666665</v>
      </c>
      <c r="J922" s="193">
        <f t="shared" si="129"/>
        <v>2.6666666666666665</v>
      </c>
      <c r="K922" s="488">
        <f>'Gasto Energético'!GN922</f>
        <v>0</v>
      </c>
      <c r="L922" s="495">
        <f t="shared" si="130"/>
        <v>320</v>
      </c>
      <c r="M922" s="356">
        <f t="shared" si="131"/>
        <v>320</v>
      </c>
      <c r="N922" s="359">
        <f t="shared" si="132"/>
        <v>5.333333333333333</v>
      </c>
      <c r="O922">
        <f t="shared" si="133"/>
        <v>504</v>
      </c>
      <c r="P922" s="239">
        <f t="shared" si="134"/>
        <v>299.7362942401092</v>
      </c>
    </row>
    <row r="923" spans="2:16" x14ac:dyDescent="0.25">
      <c r="B923" s="181">
        <v>0.6381944444444444</v>
      </c>
      <c r="C923" s="61">
        <v>80</v>
      </c>
      <c r="D923" s="349">
        <v>80</v>
      </c>
      <c r="E923" s="349">
        <v>80</v>
      </c>
      <c r="F923" s="63">
        <v>80</v>
      </c>
      <c r="G923" s="356">
        <f t="shared" si="126"/>
        <v>160</v>
      </c>
      <c r="H923" s="350">
        <f t="shared" si="127"/>
        <v>160</v>
      </c>
      <c r="I923" s="235">
        <f t="shared" si="128"/>
        <v>2.6666666666666665</v>
      </c>
      <c r="J923" s="193">
        <f t="shared" si="129"/>
        <v>2.6666666666666665</v>
      </c>
      <c r="K923" s="488">
        <f>'Gasto Energético'!GN923</f>
        <v>0</v>
      </c>
      <c r="L923" s="495">
        <f t="shared" si="130"/>
        <v>320</v>
      </c>
      <c r="M923" s="356">
        <f t="shared" si="131"/>
        <v>320</v>
      </c>
      <c r="N923" s="359">
        <f t="shared" si="132"/>
        <v>5.333333333333333</v>
      </c>
      <c r="O923">
        <f t="shared" si="133"/>
        <v>504</v>
      </c>
      <c r="P923" s="239">
        <f t="shared" si="134"/>
        <v>299.7362942401092</v>
      </c>
    </row>
    <row r="924" spans="2:16" x14ac:dyDescent="0.25">
      <c r="B924" s="181">
        <v>0.63888888888888895</v>
      </c>
      <c r="C924" s="61">
        <v>80</v>
      </c>
      <c r="D924" s="349">
        <v>80</v>
      </c>
      <c r="E924" s="349">
        <v>80</v>
      </c>
      <c r="F924" s="63">
        <v>80</v>
      </c>
      <c r="G924" s="356">
        <f t="shared" si="126"/>
        <v>160</v>
      </c>
      <c r="H924" s="350">
        <f t="shared" si="127"/>
        <v>160</v>
      </c>
      <c r="I924" s="235">
        <f t="shared" si="128"/>
        <v>2.6666666666666665</v>
      </c>
      <c r="J924" s="193">
        <f t="shared" si="129"/>
        <v>2.6666666666666665</v>
      </c>
      <c r="K924" s="488">
        <f>'Gasto Energético'!GN924</f>
        <v>0</v>
      </c>
      <c r="L924" s="495">
        <f t="shared" si="130"/>
        <v>320</v>
      </c>
      <c r="M924" s="356">
        <f t="shared" si="131"/>
        <v>320</v>
      </c>
      <c r="N924" s="359">
        <f t="shared" si="132"/>
        <v>5.333333333333333</v>
      </c>
      <c r="O924">
        <f t="shared" si="133"/>
        <v>504</v>
      </c>
      <c r="P924" s="239">
        <f t="shared" si="134"/>
        <v>299.7362942401092</v>
      </c>
    </row>
    <row r="925" spans="2:16" x14ac:dyDescent="0.25">
      <c r="B925" s="181">
        <v>0.63958333333333328</v>
      </c>
      <c r="C925" s="61">
        <v>80</v>
      </c>
      <c r="D925" s="349">
        <v>80</v>
      </c>
      <c r="E925" s="349">
        <v>80</v>
      </c>
      <c r="F925" s="63">
        <v>80</v>
      </c>
      <c r="G925" s="356">
        <f t="shared" si="126"/>
        <v>160</v>
      </c>
      <c r="H925" s="350">
        <f t="shared" si="127"/>
        <v>160</v>
      </c>
      <c r="I925" s="235">
        <f t="shared" si="128"/>
        <v>2.6666666666666665</v>
      </c>
      <c r="J925" s="193">
        <f t="shared" si="129"/>
        <v>2.6666666666666665</v>
      </c>
      <c r="K925" s="488">
        <f>'Gasto Energético'!GN925</f>
        <v>0</v>
      </c>
      <c r="L925" s="495">
        <f t="shared" si="130"/>
        <v>320</v>
      </c>
      <c r="M925" s="356">
        <f t="shared" si="131"/>
        <v>320</v>
      </c>
      <c r="N925" s="359">
        <f t="shared" si="132"/>
        <v>5.333333333333333</v>
      </c>
      <c r="O925">
        <f t="shared" si="133"/>
        <v>504</v>
      </c>
      <c r="P925" s="239">
        <f t="shared" si="134"/>
        <v>299.7362942401092</v>
      </c>
    </row>
    <row r="926" spans="2:16" x14ac:dyDescent="0.25">
      <c r="B926" s="181">
        <v>0.64027777777777783</v>
      </c>
      <c r="C926" s="61">
        <v>80</v>
      </c>
      <c r="D926" s="349">
        <v>80</v>
      </c>
      <c r="E926" s="349">
        <v>80</v>
      </c>
      <c r="F926" s="63">
        <v>80</v>
      </c>
      <c r="G926" s="356">
        <f t="shared" si="126"/>
        <v>160</v>
      </c>
      <c r="H926" s="350">
        <f t="shared" si="127"/>
        <v>160</v>
      </c>
      <c r="I926" s="235">
        <f t="shared" si="128"/>
        <v>2.6666666666666665</v>
      </c>
      <c r="J926" s="193">
        <f t="shared" si="129"/>
        <v>2.6666666666666665</v>
      </c>
      <c r="K926" s="488">
        <f>'Gasto Energético'!GN926</f>
        <v>0</v>
      </c>
      <c r="L926" s="495">
        <f t="shared" si="130"/>
        <v>320</v>
      </c>
      <c r="M926" s="356">
        <f t="shared" si="131"/>
        <v>320</v>
      </c>
      <c r="N926" s="359">
        <f t="shared" si="132"/>
        <v>5.333333333333333</v>
      </c>
      <c r="O926">
        <f t="shared" si="133"/>
        <v>504</v>
      </c>
      <c r="P926" s="239">
        <f t="shared" si="134"/>
        <v>299.7362942401092</v>
      </c>
    </row>
    <row r="927" spans="2:16" x14ac:dyDescent="0.25">
      <c r="B927" s="181">
        <v>0.64097222222222217</v>
      </c>
      <c r="C927" s="61">
        <v>80</v>
      </c>
      <c r="D927" s="349">
        <v>80</v>
      </c>
      <c r="E927" s="349">
        <v>80</v>
      </c>
      <c r="F927" s="63">
        <v>80</v>
      </c>
      <c r="G927" s="356">
        <f t="shared" si="126"/>
        <v>160</v>
      </c>
      <c r="H927" s="350">
        <f t="shared" si="127"/>
        <v>160</v>
      </c>
      <c r="I927" s="235">
        <f t="shared" si="128"/>
        <v>2.6666666666666665</v>
      </c>
      <c r="J927" s="193">
        <f t="shared" si="129"/>
        <v>2.6666666666666665</v>
      </c>
      <c r="K927" s="488">
        <f>'Gasto Energético'!GN927</f>
        <v>0</v>
      </c>
      <c r="L927" s="495">
        <f t="shared" si="130"/>
        <v>320</v>
      </c>
      <c r="M927" s="356">
        <f t="shared" si="131"/>
        <v>320</v>
      </c>
      <c r="N927" s="359">
        <f t="shared" si="132"/>
        <v>5.333333333333333</v>
      </c>
      <c r="O927">
        <f t="shared" si="133"/>
        <v>504</v>
      </c>
      <c r="P927" s="239">
        <f t="shared" si="134"/>
        <v>299.7362942401092</v>
      </c>
    </row>
    <row r="928" spans="2:16" x14ac:dyDescent="0.25">
      <c r="B928" s="181">
        <v>0.64166666666666672</v>
      </c>
      <c r="C928" s="61">
        <v>80</v>
      </c>
      <c r="D928" s="349">
        <v>80</v>
      </c>
      <c r="E928" s="349">
        <v>80</v>
      </c>
      <c r="F928" s="63">
        <v>80</v>
      </c>
      <c r="G928" s="356">
        <f t="shared" si="126"/>
        <v>160</v>
      </c>
      <c r="H928" s="350">
        <f t="shared" si="127"/>
        <v>160</v>
      </c>
      <c r="I928" s="235">
        <f t="shared" si="128"/>
        <v>2.6666666666666665</v>
      </c>
      <c r="J928" s="193">
        <f t="shared" si="129"/>
        <v>2.6666666666666665</v>
      </c>
      <c r="K928" s="488">
        <f>'Gasto Energético'!GN928</f>
        <v>0</v>
      </c>
      <c r="L928" s="495">
        <f t="shared" si="130"/>
        <v>320</v>
      </c>
      <c r="M928" s="356">
        <f t="shared" si="131"/>
        <v>320</v>
      </c>
      <c r="N928" s="359">
        <f t="shared" si="132"/>
        <v>5.333333333333333</v>
      </c>
      <c r="O928">
        <f t="shared" si="133"/>
        <v>504</v>
      </c>
      <c r="P928" s="239">
        <f t="shared" si="134"/>
        <v>299.7362942401092</v>
      </c>
    </row>
    <row r="929" spans="2:16" x14ac:dyDescent="0.25">
      <c r="B929" s="181">
        <v>0.64236111111111105</v>
      </c>
      <c r="C929" s="61">
        <v>80</v>
      </c>
      <c r="D929" s="349">
        <v>80</v>
      </c>
      <c r="E929" s="349">
        <v>80</v>
      </c>
      <c r="F929" s="63">
        <v>80</v>
      </c>
      <c r="G929" s="356">
        <f t="shared" si="126"/>
        <v>160</v>
      </c>
      <c r="H929" s="350">
        <f t="shared" si="127"/>
        <v>160</v>
      </c>
      <c r="I929" s="235">
        <f t="shared" si="128"/>
        <v>2.6666666666666665</v>
      </c>
      <c r="J929" s="193">
        <f t="shared" si="129"/>
        <v>2.6666666666666665</v>
      </c>
      <c r="K929" s="488">
        <f>'Gasto Energético'!GN929</f>
        <v>0</v>
      </c>
      <c r="L929" s="495">
        <f t="shared" si="130"/>
        <v>320</v>
      </c>
      <c r="M929" s="356">
        <f t="shared" si="131"/>
        <v>320</v>
      </c>
      <c r="N929" s="359">
        <f t="shared" si="132"/>
        <v>5.333333333333333</v>
      </c>
      <c r="O929">
        <f t="shared" si="133"/>
        <v>504</v>
      </c>
      <c r="P929" s="239">
        <f t="shared" si="134"/>
        <v>299.7362942401092</v>
      </c>
    </row>
    <row r="930" spans="2:16" x14ac:dyDescent="0.25">
      <c r="B930" s="181">
        <v>0.6430555555555556</v>
      </c>
      <c r="C930" s="61">
        <v>80</v>
      </c>
      <c r="D930" s="349">
        <v>80</v>
      </c>
      <c r="E930" s="349">
        <v>80</v>
      </c>
      <c r="F930" s="63">
        <v>80</v>
      </c>
      <c r="G930" s="356">
        <f t="shared" si="126"/>
        <v>160</v>
      </c>
      <c r="H930" s="350">
        <f t="shared" si="127"/>
        <v>160</v>
      </c>
      <c r="I930" s="235">
        <f t="shared" si="128"/>
        <v>2.6666666666666665</v>
      </c>
      <c r="J930" s="193">
        <f t="shared" si="129"/>
        <v>2.6666666666666665</v>
      </c>
      <c r="K930" s="488">
        <f>'Gasto Energético'!GN930</f>
        <v>0</v>
      </c>
      <c r="L930" s="495">
        <f t="shared" si="130"/>
        <v>320</v>
      </c>
      <c r="M930" s="356">
        <f t="shared" si="131"/>
        <v>320</v>
      </c>
      <c r="N930" s="359">
        <f t="shared" si="132"/>
        <v>5.333333333333333</v>
      </c>
      <c r="O930">
        <f t="shared" si="133"/>
        <v>504</v>
      </c>
      <c r="P930" s="239">
        <f t="shared" si="134"/>
        <v>299.7362942401092</v>
      </c>
    </row>
    <row r="931" spans="2:16" x14ac:dyDescent="0.25">
      <c r="B931" s="181">
        <v>0.64374999999999993</v>
      </c>
      <c r="C931" s="61">
        <v>80</v>
      </c>
      <c r="D931" s="349">
        <v>80</v>
      </c>
      <c r="E931" s="349">
        <v>80</v>
      </c>
      <c r="F931" s="63">
        <v>80</v>
      </c>
      <c r="G931" s="356">
        <f t="shared" si="126"/>
        <v>160</v>
      </c>
      <c r="H931" s="350">
        <f t="shared" si="127"/>
        <v>160</v>
      </c>
      <c r="I931" s="235">
        <f t="shared" si="128"/>
        <v>2.6666666666666665</v>
      </c>
      <c r="J931" s="193">
        <f t="shared" si="129"/>
        <v>2.6666666666666665</v>
      </c>
      <c r="K931" s="488">
        <f>'Gasto Energético'!GN931</f>
        <v>0</v>
      </c>
      <c r="L931" s="495">
        <f t="shared" si="130"/>
        <v>320</v>
      </c>
      <c r="M931" s="356">
        <f t="shared" si="131"/>
        <v>320</v>
      </c>
      <c r="N931" s="359">
        <f t="shared" si="132"/>
        <v>5.333333333333333</v>
      </c>
      <c r="O931">
        <f t="shared" si="133"/>
        <v>504</v>
      </c>
      <c r="P931" s="239">
        <f t="shared" si="134"/>
        <v>299.7362942401092</v>
      </c>
    </row>
    <row r="932" spans="2:16" x14ac:dyDescent="0.25">
      <c r="B932" s="181">
        <v>0.64444444444444449</v>
      </c>
      <c r="C932" s="61">
        <v>80</v>
      </c>
      <c r="D932" s="349">
        <v>80</v>
      </c>
      <c r="E932" s="349">
        <v>80</v>
      </c>
      <c r="F932" s="63">
        <v>80</v>
      </c>
      <c r="G932" s="356">
        <f t="shared" si="126"/>
        <v>160</v>
      </c>
      <c r="H932" s="350">
        <f t="shared" si="127"/>
        <v>160</v>
      </c>
      <c r="I932" s="235">
        <f t="shared" si="128"/>
        <v>2.6666666666666665</v>
      </c>
      <c r="J932" s="193">
        <f t="shared" si="129"/>
        <v>2.6666666666666665</v>
      </c>
      <c r="K932" s="488">
        <f>'Gasto Energético'!GN932</f>
        <v>0</v>
      </c>
      <c r="L932" s="495">
        <f t="shared" si="130"/>
        <v>320</v>
      </c>
      <c r="M932" s="356">
        <f t="shared" si="131"/>
        <v>320</v>
      </c>
      <c r="N932" s="359">
        <f t="shared" si="132"/>
        <v>5.333333333333333</v>
      </c>
      <c r="O932">
        <f t="shared" si="133"/>
        <v>504</v>
      </c>
      <c r="P932" s="239">
        <f t="shared" si="134"/>
        <v>299.7362942401092</v>
      </c>
    </row>
    <row r="933" spans="2:16" x14ac:dyDescent="0.25">
      <c r="B933" s="181">
        <v>0.64513888888888882</v>
      </c>
      <c r="C933" s="61">
        <v>80</v>
      </c>
      <c r="D933" s="349">
        <v>80</v>
      </c>
      <c r="E933" s="349">
        <v>80</v>
      </c>
      <c r="F933" s="63">
        <v>80</v>
      </c>
      <c r="G933" s="356">
        <f t="shared" si="126"/>
        <v>160</v>
      </c>
      <c r="H933" s="350">
        <f t="shared" si="127"/>
        <v>160</v>
      </c>
      <c r="I933" s="235">
        <f t="shared" si="128"/>
        <v>2.6666666666666665</v>
      </c>
      <c r="J933" s="193">
        <f t="shared" si="129"/>
        <v>2.6666666666666665</v>
      </c>
      <c r="K933" s="488">
        <f>'Gasto Energético'!GN933</f>
        <v>0</v>
      </c>
      <c r="L933" s="495">
        <f t="shared" si="130"/>
        <v>320</v>
      </c>
      <c r="M933" s="356">
        <f t="shared" si="131"/>
        <v>320</v>
      </c>
      <c r="N933" s="359">
        <f t="shared" si="132"/>
        <v>5.333333333333333</v>
      </c>
      <c r="O933">
        <f t="shared" si="133"/>
        <v>504</v>
      </c>
      <c r="P933" s="239">
        <f t="shared" si="134"/>
        <v>299.7362942401092</v>
      </c>
    </row>
    <row r="934" spans="2:16" x14ac:dyDescent="0.25">
      <c r="B934" s="181">
        <v>0.64583333333333337</v>
      </c>
      <c r="C934" s="61">
        <v>80</v>
      </c>
      <c r="D934" s="349">
        <v>80</v>
      </c>
      <c r="E934" s="349">
        <v>80</v>
      </c>
      <c r="F934" s="63">
        <v>80</v>
      </c>
      <c r="G934" s="356">
        <f t="shared" si="126"/>
        <v>160</v>
      </c>
      <c r="H934" s="350">
        <f t="shared" si="127"/>
        <v>160</v>
      </c>
      <c r="I934" s="235">
        <f t="shared" si="128"/>
        <v>2.6666666666666665</v>
      </c>
      <c r="J934" s="193">
        <f t="shared" si="129"/>
        <v>2.6666666666666665</v>
      </c>
      <c r="K934" s="488">
        <f>'Gasto Energético'!GN934</f>
        <v>0</v>
      </c>
      <c r="L934" s="495">
        <f t="shared" si="130"/>
        <v>320</v>
      </c>
      <c r="M934" s="356">
        <f t="shared" si="131"/>
        <v>320</v>
      </c>
      <c r="N934" s="359">
        <f t="shared" si="132"/>
        <v>5.333333333333333</v>
      </c>
      <c r="O934">
        <f t="shared" si="133"/>
        <v>504</v>
      </c>
      <c r="P934" s="239">
        <f t="shared" si="134"/>
        <v>299.7362942401092</v>
      </c>
    </row>
    <row r="935" spans="2:16" x14ac:dyDescent="0.25">
      <c r="B935" s="181">
        <v>0.64652777777777781</v>
      </c>
      <c r="C935" s="61">
        <v>80</v>
      </c>
      <c r="D935" s="349">
        <v>80</v>
      </c>
      <c r="E935" s="349">
        <v>80</v>
      </c>
      <c r="F935" s="63">
        <v>80</v>
      </c>
      <c r="G935" s="356">
        <f t="shared" si="126"/>
        <v>160</v>
      </c>
      <c r="H935" s="350">
        <f t="shared" si="127"/>
        <v>160</v>
      </c>
      <c r="I935" s="235">
        <f t="shared" si="128"/>
        <v>2.6666666666666665</v>
      </c>
      <c r="J935" s="193">
        <f t="shared" si="129"/>
        <v>2.6666666666666665</v>
      </c>
      <c r="K935" s="488">
        <f>'Gasto Energético'!GN935</f>
        <v>0</v>
      </c>
      <c r="L935" s="495">
        <f t="shared" si="130"/>
        <v>320</v>
      </c>
      <c r="M935" s="356">
        <f t="shared" si="131"/>
        <v>320</v>
      </c>
      <c r="N935" s="359">
        <f t="shared" si="132"/>
        <v>5.333333333333333</v>
      </c>
      <c r="O935">
        <f t="shared" si="133"/>
        <v>504</v>
      </c>
      <c r="P935" s="239">
        <f t="shared" si="134"/>
        <v>299.7362942401092</v>
      </c>
    </row>
    <row r="936" spans="2:16" x14ac:dyDescent="0.25">
      <c r="B936" s="181">
        <v>0.64722222222222225</v>
      </c>
      <c r="C936" s="61">
        <v>80</v>
      </c>
      <c r="D936" s="349">
        <v>80</v>
      </c>
      <c r="E936" s="349">
        <v>80</v>
      </c>
      <c r="F936" s="63">
        <v>80</v>
      </c>
      <c r="G936" s="356">
        <f t="shared" si="126"/>
        <v>160</v>
      </c>
      <c r="H936" s="350">
        <f t="shared" si="127"/>
        <v>160</v>
      </c>
      <c r="I936" s="235">
        <f t="shared" si="128"/>
        <v>2.6666666666666665</v>
      </c>
      <c r="J936" s="193">
        <f t="shared" si="129"/>
        <v>2.6666666666666665</v>
      </c>
      <c r="K936" s="488">
        <f>'Gasto Energético'!GN936</f>
        <v>0</v>
      </c>
      <c r="L936" s="495">
        <f t="shared" si="130"/>
        <v>320</v>
      </c>
      <c r="M936" s="356">
        <f t="shared" si="131"/>
        <v>320</v>
      </c>
      <c r="N936" s="359">
        <f t="shared" si="132"/>
        <v>5.333333333333333</v>
      </c>
      <c r="O936">
        <f t="shared" si="133"/>
        <v>504</v>
      </c>
      <c r="P936" s="239">
        <f t="shared" si="134"/>
        <v>299.7362942401092</v>
      </c>
    </row>
    <row r="937" spans="2:16" x14ac:dyDescent="0.25">
      <c r="B937" s="181">
        <v>0.6479166666666667</v>
      </c>
      <c r="C937" s="61">
        <v>80</v>
      </c>
      <c r="D937" s="349">
        <v>80</v>
      </c>
      <c r="E937" s="349">
        <v>80</v>
      </c>
      <c r="F937" s="63">
        <v>80</v>
      </c>
      <c r="G937" s="356">
        <f t="shared" si="126"/>
        <v>160</v>
      </c>
      <c r="H937" s="350">
        <f t="shared" si="127"/>
        <v>160</v>
      </c>
      <c r="I937" s="235">
        <f t="shared" si="128"/>
        <v>2.6666666666666665</v>
      </c>
      <c r="J937" s="193">
        <f t="shared" si="129"/>
        <v>2.6666666666666665</v>
      </c>
      <c r="K937" s="488">
        <f>'Gasto Energético'!GN937</f>
        <v>0</v>
      </c>
      <c r="L937" s="495">
        <f t="shared" si="130"/>
        <v>320</v>
      </c>
      <c r="M937" s="356">
        <f t="shared" si="131"/>
        <v>320</v>
      </c>
      <c r="N937" s="359">
        <f t="shared" si="132"/>
        <v>5.333333333333333</v>
      </c>
      <c r="O937">
        <f t="shared" si="133"/>
        <v>504</v>
      </c>
      <c r="P937" s="239">
        <f t="shared" si="134"/>
        <v>299.7362942401092</v>
      </c>
    </row>
    <row r="938" spans="2:16" x14ac:dyDescent="0.25">
      <c r="B938" s="181">
        <v>0.64861111111111114</v>
      </c>
      <c r="C938" s="61">
        <v>80</v>
      </c>
      <c r="D938" s="349">
        <v>80</v>
      </c>
      <c r="E938" s="349">
        <v>80</v>
      </c>
      <c r="F938" s="63">
        <v>80</v>
      </c>
      <c r="G938" s="356">
        <f t="shared" si="126"/>
        <v>160</v>
      </c>
      <c r="H938" s="350">
        <f t="shared" si="127"/>
        <v>160</v>
      </c>
      <c r="I938" s="235">
        <f t="shared" si="128"/>
        <v>2.6666666666666665</v>
      </c>
      <c r="J938" s="193">
        <f t="shared" si="129"/>
        <v>2.6666666666666665</v>
      </c>
      <c r="K938" s="488">
        <f>'Gasto Energético'!GN938</f>
        <v>0</v>
      </c>
      <c r="L938" s="495">
        <f t="shared" si="130"/>
        <v>320</v>
      </c>
      <c r="M938" s="356">
        <f t="shared" si="131"/>
        <v>320</v>
      </c>
      <c r="N938" s="359">
        <f t="shared" si="132"/>
        <v>5.333333333333333</v>
      </c>
      <c r="O938">
        <f t="shared" si="133"/>
        <v>504</v>
      </c>
      <c r="P938" s="239">
        <f t="shared" si="134"/>
        <v>299.7362942401092</v>
      </c>
    </row>
    <row r="939" spans="2:16" x14ac:dyDescent="0.25">
      <c r="B939" s="181">
        <v>0.64930555555555558</v>
      </c>
      <c r="C939" s="61">
        <v>80</v>
      </c>
      <c r="D939" s="349">
        <v>80</v>
      </c>
      <c r="E939" s="349">
        <v>80</v>
      </c>
      <c r="F939" s="63">
        <v>80</v>
      </c>
      <c r="G939" s="356">
        <f t="shared" si="126"/>
        <v>160</v>
      </c>
      <c r="H939" s="350">
        <f t="shared" si="127"/>
        <v>160</v>
      </c>
      <c r="I939" s="235">
        <f t="shared" si="128"/>
        <v>2.6666666666666665</v>
      </c>
      <c r="J939" s="193">
        <f t="shared" si="129"/>
        <v>2.6666666666666665</v>
      </c>
      <c r="K939" s="488">
        <f>'Gasto Energético'!GN939</f>
        <v>0</v>
      </c>
      <c r="L939" s="495">
        <f t="shared" si="130"/>
        <v>320</v>
      </c>
      <c r="M939" s="356">
        <f t="shared" si="131"/>
        <v>320</v>
      </c>
      <c r="N939" s="359">
        <f t="shared" si="132"/>
        <v>5.333333333333333</v>
      </c>
      <c r="O939">
        <f t="shared" si="133"/>
        <v>504</v>
      </c>
      <c r="P939" s="239">
        <f t="shared" si="134"/>
        <v>299.7362942401092</v>
      </c>
    </row>
    <row r="940" spans="2:16" x14ac:dyDescent="0.25">
      <c r="B940" s="181">
        <v>0.65</v>
      </c>
      <c r="C940" s="61">
        <v>80</v>
      </c>
      <c r="D940" s="349">
        <v>80</v>
      </c>
      <c r="E940" s="349">
        <v>80</v>
      </c>
      <c r="F940" s="63">
        <v>80</v>
      </c>
      <c r="G940" s="356">
        <f t="shared" si="126"/>
        <v>160</v>
      </c>
      <c r="H940" s="350">
        <f t="shared" si="127"/>
        <v>160</v>
      </c>
      <c r="I940" s="235">
        <f t="shared" si="128"/>
        <v>2.6666666666666665</v>
      </c>
      <c r="J940" s="193">
        <f t="shared" si="129"/>
        <v>2.6666666666666665</v>
      </c>
      <c r="K940" s="488">
        <f>'Gasto Energético'!GN940</f>
        <v>0</v>
      </c>
      <c r="L940" s="495">
        <f t="shared" si="130"/>
        <v>320</v>
      </c>
      <c r="M940" s="356">
        <f t="shared" si="131"/>
        <v>320</v>
      </c>
      <c r="N940" s="359">
        <f t="shared" si="132"/>
        <v>5.333333333333333</v>
      </c>
      <c r="O940">
        <f t="shared" si="133"/>
        <v>504</v>
      </c>
      <c r="P940" s="239">
        <f t="shared" si="134"/>
        <v>299.7362942401092</v>
      </c>
    </row>
    <row r="941" spans="2:16" x14ac:dyDescent="0.25">
      <c r="B941" s="181">
        <v>0.65069444444444446</v>
      </c>
      <c r="C941" s="61">
        <v>80</v>
      </c>
      <c r="D941" s="349">
        <v>80</v>
      </c>
      <c r="E941" s="349">
        <v>80</v>
      </c>
      <c r="F941" s="63">
        <v>80</v>
      </c>
      <c r="G941" s="356">
        <f t="shared" si="126"/>
        <v>160</v>
      </c>
      <c r="H941" s="350">
        <f t="shared" si="127"/>
        <v>160</v>
      </c>
      <c r="I941" s="235">
        <f t="shared" si="128"/>
        <v>2.6666666666666665</v>
      </c>
      <c r="J941" s="193">
        <f t="shared" si="129"/>
        <v>2.6666666666666665</v>
      </c>
      <c r="K941" s="488">
        <f>'Gasto Energético'!GN941</f>
        <v>0</v>
      </c>
      <c r="L941" s="495">
        <f t="shared" si="130"/>
        <v>320</v>
      </c>
      <c r="M941" s="356">
        <f t="shared" si="131"/>
        <v>320</v>
      </c>
      <c r="N941" s="359">
        <f t="shared" si="132"/>
        <v>5.333333333333333</v>
      </c>
      <c r="O941">
        <f t="shared" si="133"/>
        <v>504</v>
      </c>
      <c r="P941" s="239">
        <f t="shared" si="134"/>
        <v>299.7362942401092</v>
      </c>
    </row>
    <row r="942" spans="2:16" x14ac:dyDescent="0.25">
      <c r="B942" s="181">
        <v>0.65138888888888891</v>
      </c>
      <c r="C942" s="61">
        <v>80</v>
      </c>
      <c r="D942" s="349">
        <v>80</v>
      </c>
      <c r="E942" s="349">
        <v>80</v>
      </c>
      <c r="F942" s="63">
        <v>80</v>
      </c>
      <c r="G942" s="356">
        <f t="shared" si="126"/>
        <v>160</v>
      </c>
      <c r="H942" s="350">
        <f t="shared" si="127"/>
        <v>160</v>
      </c>
      <c r="I942" s="235">
        <f t="shared" si="128"/>
        <v>2.6666666666666665</v>
      </c>
      <c r="J942" s="193">
        <f t="shared" si="129"/>
        <v>2.6666666666666665</v>
      </c>
      <c r="K942" s="488">
        <f>'Gasto Energético'!GN942</f>
        <v>0</v>
      </c>
      <c r="L942" s="495">
        <f t="shared" si="130"/>
        <v>320</v>
      </c>
      <c r="M942" s="356">
        <f t="shared" si="131"/>
        <v>320</v>
      </c>
      <c r="N942" s="359">
        <f t="shared" si="132"/>
        <v>5.333333333333333</v>
      </c>
      <c r="O942">
        <f t="shared" si="133"/>
        <v>504</v>
      </c>
      <c r="P942" s="239">
        <f t="shared" si="134"/>
        <v>299.7362942401092</v>
      </c>
    </row>
    <row r="943" spans="2:16" x14ac:dyDescent="0.25">
      <c r="B943" s="181">
        <v>0.65208333333333335</v>
      </c>
      <c r="C943" s="61">
        <v>80</v>
      </c>
      <c r="D943" s="349">
        <v>80</v>
      </c>
      <c r="E943" s="349">
        <v>80</v>
      </c>
      <c r="F943" s="63">
        <v>80</v>
      </c>
      <c r="G943" s="356">
        <f t="shared" si="126"/>
        <v>160</v>
      </c>
      <c r="H943" s="350">
        <f t="shared" si="127"/>
        <v>160</v>
      </c>
      <c r="I943" s="235">
        <f t="shared" si="128"/>
        <v>2.6666666666666665</v>
      </c>
      <c r="J943" s="193">
        <f t="shared" si="129"/>
        <v>2.6666666666666665</v>
      </c>
      <c r="K943" s="488">
        <f>'Gasto Energético'!GN943</f>
        <v>0</v>
      </c>
      <c r="L943" s="495">
        <f t="shared" si="130"/>
        <v>320</v>
      </c>
      <c r="M943" s="356">
        <f t="shared" si="131"/>
        <v>320</v>
      </c>
      <c r="N943" s="359">
        <f t="shared" si="132"/>
        <v>5.333333333333333</v>
      </c>
      <c r="O943">
        <f t="shared" si="133"/>
        <v>504</v>
      </c>
      <c r="P943" s="239">
        <f t="shared" si="134"/>
        <v>299.7362942401092</v>
      </c>
    </row>
    <row r="944" spans="2:16" x14ac:dyDescent="0.25">
      <c r="B944" s="181">
        <v>0.65277777777777779</v>
      </c>
      <c r="C944" s="61">
        <v>80</v>
      </c>
      <c r="D944" s="349">
        <v>80</v>
      </c>
      <c r="E944" s="349">
        <v>80</v>
      </c>
      <c r="F944" s="63">
        <v>80</v>
      </c>
      <c r="G944" s="356">
        <f t="shared" si="126"/>
        <v>160</v>
      </c>
      <c r="H944" s="350">
        <f t="shared" si="127"/>
        <v>160</v>
      </c>
      <c r="I944" s="235">
        <f t="shared" si="128"/>
        <v>2.6666666666666665</v>
      </c>
      <c r="J944" s="193">
        <f t="shared" si="129"/>
        <v>2.6666666666666665</v>
      </c>
      <c r="K944" s="488">
        <f>'Gasto Energético'!GN944</f>
        <v>0</v>
      </c>
      <c r="L944" s="495">
        <f t="shared" si="130"/>
        <v>320</v>
      </c>
      <c r="M944" s="356">
        <f t="shared" si="131"/>
        <v>320</v>
      </c>
      <c r="N944" s="359">
        <f t="shared" si="132"/>
        <v>5.333333333333333</v>
      </c>
      <c r="O944">
        <f t="shared" si="133"/>
        <v>504</v>
      </c>
      <c r="P944" s="239">
        <f t="shared" si="134"/>
        <v>299.7362942401092</v>
      </c>
    </row>
    <row r="945" spans="2:16" x14ac:dyDescent="0.25">
      <c r="B945" s="181">
        <v>0.65347222222222223</v>
      </c>
      <c r="C945" s="61">
        <v>80</v>
      </c>
      <c r="D945" s="349">
        <v>80</v>
      </c>
      <c r="E945" s="349">
        <v>80</v>
      </c>
      <c r="F945" s="63">
        <v>80</v>
      </c>
      <c r="G945" s="356">
        <f t="shared" si="126"/>
        <v>160</v>
      </c>
      <c r="H945" s="350">
        <f t="shared" si="127"/>
        <v>160</v>
      </c>
      <c r="I945" s="235">
        <f t="shared" si="128"/>
        <v>2.6666666666666665</v>
      </c>
      <c r="J945" s="193">
        <f t="shared" si="129"/>
        <v>2.6666666666666665</v>
      </c>
      <c r="K945" s="488">
        <f>'Gasto Energético'!GN945</f>
        <v>0</v>
      </c>
      <c r="L945" s="495">
        <f t="shared" si="130"/>
        <v>320</v>
      </c>
      <c r="M945" s="356">
        <f t="shared" si="131"/>
        <v>320</v>
      </c>
      <c r="N945" s="359">
        <f t="shared" si="132"/>
        <v>5.333333333333333</v>
      </c>
      <c r="O945">
        <f t="shared" si="133"/>
        <v>504</v>
      </c>
      <c r="P945" s="239">
        <f t="shared" si="134"/>
        <v>299.7362942401092</v>
      </c>
    </row>
    <row r="946" spans="2:16" x14ac:dyDescent="0.25">
      <c r="B946" s="181">
        <v>0.65416666666666667</v>
      </c>
      <c r="C946" s="61">
        <v>80</v>
      </c>
      <c r="D946" s="349">
        <v>80</v>
      </c>
      <c r="E946" s="349">
        <v>80</v>
      </c>
      <c r="F946" s="63">
        <v>80</v>
      </c>
      <c r="G946" s="356">
        <f t="shared" si="126"/>
        <v>160</v>
      </c>
      <c r="H946" s="350">
        <f t="shared" si="127"/>
        <v>160</v>
      </c>
      <c r="I946" s="235">
        <f t="shared" si="128"/>
        <v>2.6666666666666665</v>
      </c>
      <c r="J946" s="193">
        <f t="shared" si="129"/>
        <v>2.6666666666666665</v>
      </c>
      <c r="K946" s="488">
        <f>'Gasto Energético'!GN946</f>
        <v>0</v>
      </c>
      <c r="L946" s="495">
        <f t="shared" si="130"/>
        <v>320</v>
      </c>
      <c r="M946" s="356">
        <f t="shared" si="131"/>
        <v>320</v>
      </c>
      <c r="N946" s="359">
        <f t="shared" si="132"/>
        <v>5.333333333333333</v>
      </c>
      <c r="O946">
        <f t="shared" si="133"/>
        <v>504</v>
      </c>
      <c r="P946" s="239">
        <f t="shared" si="134"/>
        <v>299.7362942401092</v>
      </c>
    </row>
    <row r="947" spans="2:16" x14ac:dyDescent="0.25">
      <c r="B947" s="181">
        <v>0.65486111111111112</v>
      </c>
      <c r="C947" s="61">
        <v>80</v>
      </c>
      <c r="D947" s="349">
        <v>80</v>
      </c>
      <c r="E947" s="349">
        <v>80</v>
      </c>
      <c r="F947" s="63">
        <v>80</v>
      </c>
      <c r="G947" s="356">
        <f t="shared" si="126"/>
        <v>160</v>
      </c>
      <c r="H947" s="350">
        <f t="shared" si="127"/>
        <v>160</v>
      </c>
      <c r="I947" s="235">
        <f t="shared" si="128"/>
        <v>2.6666666666666665</v>
      </c>
      <c r="J947" s="193">
        <f t="shared" si="129"/>
        <v>2.6666666666666665</v>
      </c>
      <c r="K947" s="488">
        <f>'Gasto Energético'!GN947</f>
        <v>0</v>
      </c>
      <c r="L947" s="495">
        <f t="shared" si="130"/>
        <v>320</v>
      </c>
      <c r="M947" s="356">
        <f t="shared" si="131"/>
        <v>320</v>
      </c>
      <c r="N947" s="359">
        <f t="shared" si="132"/>
        <v>5.333333333333333</v>
      </c>
      <c r="O947">
        <f t="shared" si="133"/>
        <v>504</v>
      </c>
      <c r="P947" s="239">
        <f t="shared" si="134"/>
        <v>299.7362942401092</v>
      </c>
    </row>
    <row r="948" spans="2:16" x14ac:dyDescent="0.25">
      <c r="B948" s="181">
        <v>0.65555555555555556</v>
      </c>
      <c r="C948" s="61">
        <v>80</v>
      </c>
      <c r="D948" s="349">
        <v>80</v>
      </c>
      <c r="E948" s="349">
        <v>80</v>
      </c>
      <c r="F948" s="63">
        <v>80</v>
      </c>
      <c r="G948" s="356">
        <f t="shared" si="126"/>
        <v>160</v>
      </c>
      <c r="H948" s="350">
        <f t="shared" si="127"/>
        <v>160</v>
      </c>
      <c r="I948" s="235">
        <f t="shared" si="128"/>
        <v>2.6666666666666665</v>
      </c>
      <c r="J948" s="193">
        <f t="shared" si="129"/>
        <v>2.6666666666666665</v>
      </c>
      <c r="K948" s="488">
        <f>'Gasto Energético'!GN948</f>
        <v>0</v>
      </c>
      <c r="L948" s="495">
        <f t="shared" si="130"/>
        <v>320</v>
      </c>
      <c r="M948" s="356">
        <f t="shared" si="131"/>
        <v>320</v>
      </c>
      <c r="N948" s="359">
        <f t="shared" si="132"/>
        <v>5.333333333333333</v>
      </c>
      <c r="O948">
        <f t="shared" si="133"/>
        <v>504</v>
      </c>
      <c r="P948" s="239">
        <f t="shared" si="134"/>
        <v>299.7362942401092</v>
      </c>
    </row>
    <row r="949" spans="2:16" x14ac:dyDescent="0.25">
      <c r="B949" s="181">
        <v>0.65625</v>
      </c>
      <c r="C949" s="61">
        <v>80</v>
      </c>
      <c r="D949" s="349">
        <v>80</v>
      </c>
      <c r="E949" s="349">
        <v>80</v>
      </c>
      <c r="F949" s="63">
        <v>80</v>
      </c>
      <c r="G949" s="356">
        <f t="shared" si="126"/>
        <v>160</v>
      </c>
      <c r="H949" s="350">
        <f t="shared" si="127"/>
        <v>160</v>
      </c>
      <c r="I949" s="235">
        <f t="shared" si="128"/>
        <v>2.6666666666666665</v>
      </c>
      <c r="J949" s="193">
        <f t="shared" si="129"/>
        <v>2.6666666666666665</v>
      </c>
      <c r="K949" s="488">
        <f>'Gasto Energético'!GN949</f>
        <v>0</v>
      </c>
      <c r="L949" s="495">
        <f t="shared" si="130"/>
        <v>320</v>
      </c>
      <c r="M949" s="356">
        <f t="shared" si="131"/>
        <v>320</v>
      </c>
      <c r="N949" s="359">
        <f t="shared" si="132"/>
        <v>5.333333333333333</v>
      </c>
      <c r="O949">
        <f t="shared" si="133"/>
        <v>504</v>
      </c>
      <c r="P949" s="239">
        <f t="shared" si="134"/>
        <v>299.7362942401092</v>
      </c>
    </row>
    <row r="950" spans="2:16" x14ac:dyDescent="0.25">
      <c r="B950" s="181">
        <v>0.65694444444444444</v>
      </c>
      <c r="C950" s="61">
        <v>80</v>
      </c>
      <c r="D950" s="349">
        <v>80</v>
      </c>
      <c r="E950" s="349">
        <v>80</v>
      </c>
      <c r="F950" s="63">
        <v>80</v>
      </c>
      <c r="G950" s="356">
        <f t="shared" si="126"/>
        <v>160</v>
      </c>
      <c r="H950" s="350">
        <f t="shared" si="127"/>
        <v>160</v>
      </c>
      <c r="I950" s="235">
        <f t="shared" si="128"/>
        <v>2.6666666666666665</v>
      </c>
      <c r="J950" s="193">
        <f t="shared" si="129"/>
        <v>2.6666666666666665</v>
      </c>
      <c r="K950" s="488">
        <f>'Gasto Energético'!GN950</f>
        <v>0</v>
      </c>
      <c r="L950" s="495">
        <f t="shared" si="130"/>
        <v>320</v>
      </c>
      <c r="M950" s="356">
        <f t="shared" si="131"/>
        <v>320</v>
      </c>
      <c r="N950" s="359">
        <f t="shared" si="132"/>
        <v>5.333333333333333</v>
      </c>
      <c r="O950">
        <f t="shared" si="133"/>
        <v>504</v>
      </c>
      <c r="P950" s="239">
        <f t="shared" si="134"/>
        <v>299.7362942401092</v>
      </c>
    </row>
    <row r="951" spans="2:16" x14ac:dyDescent="0.25">
      <c r="B951" s="181">
        <v>0.65763888888888888</v>
      </c>
      <c r="C951" s="61">
        <v>80</v>
      </c>
      <c r="D951" s="349">
        <v>80</v>
      </c>
      <c r="E951" s="349">
        <v>80</v>
      </c>
      <c r="F951" s="63">
        <v>80</v>
      </c>
      <c r="G951" s="356">
        <f t="shared" si="126"/>
        <v>160</v>
      </c>
      <c r="H951" s="350">
        <f t="shared" si="127"/>
        <v>160</v>
      </c>
      <c r="I951" s="235">
        <f t="shared" si="128"/>
        <v>2.6666666666666665</v>
      </c>
      <c r="J951" s="193">
        <f t="shared" si="129"/>
        <v>2.6666666666666665</v>
      </c>
      <c r="K951" s="488">
        <f>'Gasto Energético'!GN951</f>
        <v>0</v>
      </c>
      <c r="L951" s="495">
        <f t="shared" si="130"/>
        <v>320</v>
      </c>
      <c r="M951" s="356">
        <f t="shared" si="131"/>
        <v>320</v>
      </c>
      <c r="N951" s="359">
        <f t="shared" si="132"/>
        <v>5.333333333333333</v>
      </c>
      <c r="O951">
        <f t="shared" si="133"/>
        <v>504</v>
      </c>
      <c r="P951" s="239">
        <f t="shared" si="134"/>
        <v>299.7362942401092</v>
      </c>
    </row>
    <row r="952" spans="2:16" x14ac:dyDescent="0.25">
      <c r="B952" s="181">
        <v>0.65833333333333333</v>
      </c>
      <c r="C952" s="61">
        <v>80</v>
      </c>
      <c r="D952" s="349">
        <v>80</v>
      </c>
      <c r="E952" s="349">
        <v>80</v>
      </c>
      <c r="F952" s="63">
        <v>80</v>
      </c>
      <c r="G952" s="356">
        <f t="shared" si="126"/>
        <v>160</v>
      </c>
      <c r="H952" s="350">
        <f t="shared" si="127"/>
        <v>160</v>
      </c>
      <c r="I952" s="235">
        <f t="shared" si="128"/>
        <v>2.6666666666666665</v>
      </c>
      <c r="J952" s="193">
        <f t="shared" si="129"/>
        <v>2.6666666666666665</v>
      </c>
      <c r="K952" s="488">
        <f>'Gasto Energético'!GN952</f>
        <v>0</v>
      </c>
      <c r="L952" s="495">
        <f t="shared" si="130"/>
        <v>320</v>
      </c>
      <c r="M952" s="356">
        <f t="shared" si="131"/>
        <v>320</v>
      </c>
      <c r="N952" s="359">
        <f t="shared" si="132"/>
        <v>5.333333333333333</v>
      </c>
      <c r="O952">
        <f t="shared" si="133"/>
        <v>504</v>
      </c>
      <c r="P952" s="239">
        <f t="shared" si="134"/>
        <v>299.7362942401092</v>
      </c>
    </row>
    <row r="953" spans="2:16" x14ac:dyDescent="0.25">
      <c r="B953" s="181">
        <v>0.65902777777777777</v>
      </c>
      <c r="C953" s="61">
        <v>80</v>
      </c>
      <c r="D953" s="349">
        <v>80</v>
      </c>
      <c r="E953" s="349">
        <v>80</v>
      </c>
      <c r="F953" s="63">
        <v>80</v>
      </c>
      <c r="G953" s="356">
        <f t="shared" si="126"/>
        <v>160</v>
      </c>
      <c r="H953" s="350">
        <f t="shared" si="127"/>
        <v>160</v>
      </c>
      <c r="I953" s="235">
        <f t="shared" si="128"/>
        <v>2.6666666666666665</v>
      </c>
      <c r="J953" s="193">
        <f t="shared" si="129"/>
        <v>2.6666666666666665</v>
      </c>
      <c r="K953" s="488">
        <f>'Gasto Energético'!GN953</f>
        <v>0</v>
      </c>
      <c r="L953" s="495">
        <f t="shared" si="130"/>
        <v>320</v>
      </c>
      <c r="M953" s="356">
        <f t="shared" si="131"/>
        <v>320</v>
      </c>
      <c r="N953" s="359">
        <f t="shared" si="132"/>
        <v>5.333333333333333</v>
      </c>
      <c r="O953">
        <f t="shared" si="133"/>
        <v>504</v>
      </c>
      <c r="P953" s="239">
        <f t="shared" si="134"/>
        <v>299.7362942401092</v>
      </c>
    </row>
    <row r="954" spans="2:16" x14ac:dyDescent="0.25">
      <c r="B954" s="181">
        <v>0.65972222222222221</v>
      </c>
      <c r="C954" s="61">
        <v>80</v>
      </c>
      <c r="D954" s="349">
        <v>80</v>
      </c>
      <c r="E954" s="349">
        <v>80</v>
      </c>
      <c r="F954" s="63">
        <v>80</v>
      </c>
      <c r="G954" s="356">
        <f t="shared" si="126"/>
        <v>160</v>
      </c>
      <c r="H954" s="350">
        <f t="shared" si="127"/>
        <v>160</v>
      </c>
      <c r="I954" s="235">
        <f t="shared" si="128"/>
        <v>2.6666666666666665</v>
      </c>
      <c r="J954" s="193">
        <f t="shared" si="129"/>
        <v>2.6666666666666665</v>
      </c>
      <c r="K954" s="488">
        <f>'Gasto Energético'!GN954</f>
        <v>0</v>
      </c>
      <c r="L954" s="495">
        <f t="shared" si="130"/>
        <v>320</v>
      </c>
      <c r="M954" s="356">
        <f t="shared" si="131"/>
        <v>320</v>
      </c>
      <c r="N954" s="359">
        <f t="shared" si="132"/>
        <v>5.333333333333333</v>
      </c>
      <c r="O954">
        <f t="shared" si="133"/>
        <v>504</v>
      </c>
      <c r="P954" s="239">
        <f t="shared" si="134"/>
        <v>299.7362942401092</v>
      </c>
    </row>
    <row r="955" spans="2:16" x14ac:dyDescent="0.25">
      <c r="B955" s="181">
        <v>0.66041666666666665</v>
      </c>
      <c r="C955" s="61">
        <v>80</v>
      </c>
      <c r="D955" s="349">
        <v>80</v>
      </c>
      <c r="E955" s="349">
        <v>80</v>
      </c>
      <c r="F955" s="63">
        <v>80</v>
      </c>
      <c r="G955" s="356">
        <f t="shared" si="126"/>
        <v>160</v>
      </c>
      <c r="H955" s="350">
        <f t="shared" si="127"/>
        <v>160</v>
      </c>
      <c r="I955" s="235">
        <f t="shared" si="128"/>
        <v>2.6666666666666665</v>
      </c>
      <c r="J955" s="193">
        <f t="shared" si="129"/>
        <v>2.6666666666666665</v>
      </c>
      <c r="K955" s="488">
        <f>'Gasto Energético'!GN955</f>
        <v>0</v>
      </c>
      <c r="L955" s="495">
        <f t="shared" si="130"/>
        <v>320</v>
      </c>
      <c r="M955" s="356">
        <f t="shared" si="131"/>
        <v>320</v>
      </c>
      <c r="N955" s="359">
        <f t="shared" si="132"/>
        <v>5.333333333333333</v>
      </c>
      <c r="O955">
        <f t="shared" si="133"/>
        <v>504</v>
      </c>
      <c r="P955" s="239">
        <f t="shared" si="134"/>
        <v>299.7362942401092</v>
      </c>
    </row>
    <row r="956" spans="2:16" x14ac:dyDescent="0.25">
      <c r="B956" s="181">
        <v>0.66111111111111109</v>
      </c>
      <c r="C956" s="61">
        <v>80</v>
      </c>
      <c r="D956" s="349">
        <v>80</v>
      </c>
      <c r="E956" s="349">
        <v>80</v>
      </c>
      <c r="F956" s="63">
        <v>80</v>
      </c>
      <c r="G956" s="356">
        <f t="shared" si="126"/>
        <v>160</v>
      </c>
      <c r="H956" s="350">
        <f t="shared" si="127"/>
        <v>160</v>
      </c>
      <c r="I956" s="235">
        <f t="shared" si="128"/>
        <v>2.6666666666666665</v>
      </c>
      <c r="J956" s="193">
        <f t="shared" si="129"/>
        <v>2.6666666666666665</v>
      </c>
      <c r="K956" s="488">
        <f>'Gasto Energético'!GN956</f>
        <v>0</v>
      </c>
      <c r="L956" s="495">
        <f t="shared" si="130"/>
        <v>320</v>
      </c>
      <c r="M956" s="356">
        <f t="shared" si="131"/>
        <v>320</v>
      </c>
      <c r="N956" s="359">
        <f t="shared" si="132"/>
        <v>5.333333333333333</v>
      </c>
      <c r="O956">
        <f t="shared" si="133"/>
        <v>504</v>
      </c>
      <c r="P956" s="239">
        <f t="shared" si="134"/>
        <v>299.7362942401092</v>
      </c>
    </row>
    <row r="957" spans="2:16" x14ac:dyDescent="0.25">
      <c r="B957" s="181">
        <v>0.66180555555555554</v>
      </c>
      <c r="C957" s="61">
        <v>80</v>
      </c>
      <c r="D957" s="349">
        <v>80</v>
      </c>
      <c r="E957" s="349">
        <v>80</v>
      </c>
      <c r="F957" s="63">
        <v>80</v>
      </c>
      <c r="G957" s="356">
        <f t="shared" si="126"/>
        <v>160</v>
      </c>
      <c r="H957" s="350">
        <f t="shared" si="127"/>
        <v>160</v>
      </c>
      <c r="I957" s="235">
        <f t="shared" si="128"/>
        <v>2.6666666666666665</v>
      </c>
      <c r="J957" s="193">
        <f t="shared" si="129"/>
        <v>2.6666666666666665</v>
      </c>
      <c r="K957" s="488">
        <f>'Gasto Energético'!GN957</f>
        <v>0</v>
      </c>
      <c r="L957" s="495">
        <f t="shared" si="130"/>
        <v>320</v>
      </c>
      <c r="M957" s="356">
        <f t="shared" si="131"/>
        <v>320</v>
      </c>
      <c r="N957" s="359">
        <f t="shared" si="132"/>
        <v>5.333333333333333</v>
      </c>
      <c r="O957">
        <f t="shared" si="133"/>
        <v>504</v>
      </c>
      <c r="P957" s="239">
        <f t="shared" si="134"/>
        <v>299.7362942401092</v>
      </c>
    </row>
    <row r="958" spans="2:16" x14ac:dyDescent="0.25">
      <c r="B958" s="181">
        <v>0.66249999999999998</v>
      </c>
      <c r="C958" s="61">
        <v>80</v>
      </c>
      <c r="D958" s="349">
        <v>80</v>
      </c>
      <c r="E958" s="349">
        <v>80</v>
      </c>
      <c r="F958" s="63">
        <v>80</v>
      </c>
      <c r="G958" s="356">
        <f t="shared" si="126"/>
        <v>160</v>
      </c>
      <c r="H958" s="350">
        <f t="shared" si="127"/>
        <v>160</v>
      </c>
      <c r="I958" s="235">
        <f t="shared" si="128"/>
        <v>2.6666666666666665</v>
      </c>
      <c r="J958" s="193">
        <f t="shared" si="129"/>
        <v>2.6666666666666665</v>
      </c>
      <c r="K958" s="488">
        <f>'Gasto Energético'!GN958</f>
        <v>0</v>
      </c>
      <c r="L958" s="495">
        <f t="shared" si="130"/>
        <v>320</v>
      </c>
      <c r="M958" s="356">
        <f t="shared" si="131"/>
        <v>320</v>
      </c>
      <c r="N958" s="359">
        <f t="shared" si="132"/>
        <v>5.333333333333333</v>
      </c>
      <c r="O958">
        <f t="shared" si="133"/>
        <v>504</v>
      </c>
      <c r="P958" s="239">
        <f t="shared" si="134"/>
        <v>299.7362942401092</v>
      </c>
    </row>
    <row r="959" spans="2:16" x14ac:dyDescent="0.25">
      <c r="B959" s="181">
        <v>0.66319444444444442</v>
      </c>
      <c r="C959" s="61">
        <v>80</v>
      </c>
      <c r="D959" s="349">
        <v>80</v>
      </c>
      <c r="E959" s="349">
        <v>80</v>
      </c>
      <c r="F959" s="63">
        <v>80</v>
      </c>
      <c r="G959" s="356">
        <f t="shared" si="126"/>
        <v>160</v>
      </c>
      <c r="H959" s="350">
        <f t="shared" si="127"/>
        <v>160</v>
      </c>
      <c r="I959" s="235">
        <f t="shared" si="128"/>
        <v>2.6666666666666665</v>
      </c>
      <c r="J959" s="193">
        <f t="shared" si="129"/>
        <v>2.6666666666666665</v>
      </c>
      <c r="K959" s="488">
        <f>'Gasto Energético'!GN959</f>
        <v>0</v>
      </c>
      <c r="L959" s="495">
        <f t="shared" si="130"/>
        <v>320</v>
      </c>
      <c r="M959" s="356">
        <f t="shared" si="131"/>
        <v>320</v>
      </c>
      <c r="N959" s="359">
        <f t="shared" si="132"/>
        <v>5.333333333333333</v>
      </c>
      <c r="O959">
        <f t="shared" si="133"/>
        <v>504</v>
      </c>
      <c r="P959" s="239">
        <f t="shared" si="134"/>
        <v>299.7362942401092</v>
      </c>
    </row>
    <row r="960" spans="2:16" x14ac:dyDescent="0.25">
      <c r="B960" s="181">
        <v>0.66388888888888886</v>
      </c>
      <c r="C960" s="61">
        <v>80</v>
      </c>
      <c r="D960" s="349">
        <v>80</v>
      </c>
      <c r="E960" s="349">
        <v>80</v>
      </c>
      <c r="F960" s="63">
        <v>80</v>
      </c>
      <c r="G960" s="356">
        <f t="shared" si="126"/>
        <v>160</v>
      </c>
      <c r="H960" s="350">
        <f t="shared" si="127"/>
        <v>160</v>
      </c>
      <c r="I960" s="235">
        <f t="shared" si="128"/>
        <v>2.6666666666666665</v>
      </c>
      <c r="J960" s="193">
        <f t="shared" si="129"/>
        <v>2.6666666666666665</v>
      </c>
      <c r="K960" s="488">
        <f>'Gasto Energético'!GN960</f>
        <v>0</v>
      </c>
      <c r="L960" s="495">
        <f t="shared" si="130"/>
        <v>320</v>
      </c>
      <c r="M960" s="356">
        <f t="shared" si="131"/>
        <v>320</v>
      </c>
      <c r="N960" s="359">
        <f t="shared" si="132"/>
        <v>5.333333333333333</v>
      </c>
      <c r="O960">
        <f t="shared" si="133"/>
        <v>504</v>
      </c>
      <c r="P960" s="239">
        <f t="shared" si="134"/>
        <v>299.7362942401092</v>
      </c>
    </row>
    <row r="961" spans="2:16" x14ac:dyDescent="0.25">
      <c r="B961" s="181">
        <v>0.6645833333333333</v>
      </c>
      <c r="C961" s="61">
        <v>80</v>
      </c>
      <c r="D961" s="349">
        <v>80</v>
      </c>
      <c r="E961" s="349">
        <v>80</v>
      </c>
      <c r="F961" s="63">
        <v>80</v>
      </c>
      <c r="G961" s="356">
        <f t="shared" si="126"/>
        <v>160</v>
      </c>
      <c r="H961" s="350">
        <f t="shared" si="127"/>
        <v>160</v>
      </c>
      <c r="I961" s="235">
        <f t="shared" si="128"/>
        <v>2.6666666666666665</v>
      </c>
      <c r="J961" s="193">
        <f t="shared" si="129"/>
        <v>2.6666666666666665</v>
      </c>
      <c r="K961" s="488">
        <f>'Gasto Energético'!GN961</f>
        <v>0</v>
      </c>
      <c r="L961" s="495">
        <f t="shared" si="130"/>
        <v>320</v>
      </c>
      <c r="M961" s="356">
        <f t="shared" si="131"/>
        <v>320</v>
      </c>
      <c r="N961" s="359">
        <f t="shared" si="132"/>
        <v>5.333333333333333</v>
      </c>
      <c r="O961">
        <f t="shared" si="133"/>
        <v>504</v>
      </c>
      <c r="P961" s="239">
        <f t="shared" si="134"/>
        <v>299.7362942401092</v>
      </c>
    </row>
    <row r="962" spans="2:16" x14ac:dyDescent="0.25">
      <c r="B962" s="181">
        <v>0.66527777777777775</v>
      </c>
      <c r="C962" s="61">
        <v>80</v>
      </c>
      <c r="D962" s="349">
        <v>80</v>
      </c>
      <c r="E962" s="349">
        <v>80</v>
      </c>
      <c r="F962" s="63">
        <v>80</v>
      </c>
      <c r="G962" s="356">
        <f t="shared" si="126"/>
        <v>160</v>
      </c>
      <c r="H962" s="350">
        <f t="shared" si="127"/>
        <v>160</v>
      </c>
      <c r="I962" s="235">
        <f t="shared" si="128"/>
        <v>2.6666666666666665</v>
      </c>
      <c r="J962" s="193">
        <f t="shared" si="129"/>
        <v>2.6666666666666665</v>
      </c>
      <c r="K962" s="488">
        <f>'Gasto Energético'!GN962</f>
        <v>0</v>
      </c>
      <c r="L962" s="495">
        <f t="shared" si="130"/>
        <v>320</v>
      </c>
      <c r="M962" s="356">
        <f t="shared" si="131"/>
        <v>320</v>
      </c>
      <c r="N962" s="359">
        <f t="shared" si="132"/>
        <v>5.333333333333333</v>
      </c>
      <c r="O962">
        <f t="shared" si="133"/>
        <v>504</v>
      </c>
      <c r="P962" s="239">
        <f t="shared" si="134"/>
        <v>299.7362942401092</v>
      </c>
    </row>
    <row r="963" spans="2:16" x14ac:dyDescent="0.25">
      <c r="B963" s="181">
        <v>0.66597222222222219</v>
      </c>
      <c r="C963" s="61">
        <v>80</v>
      </c>
      <c r="D963" s="349">
        <v>80</v>
      </c>
      <c r="E963" s="349">
        <v>80</v>
      </c>
      <c r="F963" s="63">
        <v>80</v>
      </c>
      <c r="G963" s="356">
        <f t="shared" si="126"/>
        <v>160</v>
      </c>
      <c r="H963" s="350">
        <f t="shared" si="127"/>
        <v>160</v>
      </c>
      <c r="I963" s="235">
        <f t="shared" si="128"/>
        <v>2.6666666666666665</v>
      </c>
      <c r="J963" s="193">
        <f t="shared" si="129"/>
        <v>2.6666666666666665</v>
      </c>
      <c r="K963" s="488">
        <f>'Gasto Energético'!GN963</f>
        <v>0</v>
      </c>
      <c r="L963" s="495">
        <f t="shared" si="130"/>
        <v>320</v>
      </c>
      <c r="M963" s="356">
        <f t="shared" si="131"/>
        <v>320</v>
      </c>
      <c r="N963" s="359">
        <f t="shared" si="132"/>
        <v>5.333333333333333</v>
      </c>
      <c r="O963">
        <f t="shared" si="133"/>
        <v>504</v>
      </c>
      <c r="P963" s="239">
        <f t="shared" si="134"/>
        <v>299.7362942401092</v>
      </c>
    </row>
    <row r="964" spans="2:16" x14ac:dyDescent="0.25">
      <c r="B964" s="181">
        <v>0.66666666666666663</v>
      </c>
      <c r="C964" s="61">
        <v>80</v>
      </c>
      <c r="D964" s="349">
        <v>80</v>
      </c>
      <c r="E964" s="349">
        <v>80</v>
      </c>
      <c r="F964" s="63">
        <v>80</v>
      </c>
      <c r="G964" s="356">
        <f t="shared" si="126"/>
        <v>160</v>
      </c>
      <c r="H964" s="350">
        <f t="shared" si="127"/>
        <v>160</v>
      </c>
      <c r="I964" s="235">
        <f t="shared" si="128"/>
        <v>2.6666666666666665</v>
      </c>
      <c r="J964" s="193">
        <f t="shared" si="129"/>
        <v>2.6666666666666665</v>
      </c>
      <c r="K964" s="488">
        <f>'Gasto Energético'!GN964</f>
        <v>0</v>
      </c>
      <c r="L964" s="495">
        <f t="shared" si="130"/>
        <v>320</v>
      </c>
      <c r="M964" s="356">
        <f t="shared" si="131"/>
        <v>320</v>
      </c>
      <c r="N964" s="359">
        <f t="shared" si="132"/>
        <v>5.333333333333333</v>
      </c>
      <c r="O964">
        <f t="shared" si="133"/>
        <v>504</v>
      </c>
      <c r="P964" s="239">
        <f t="shared" si="134"/>
        <v>299.7362942401092</v>
      </c>
    </row>
    <row r="965" spans="2:16" x14ac:dyDescent="0.25">
      <c r="B965" s="181">
        <v>0.66736111111111107</v>
      </c>
      <c r="C965" s="61">
        <v>80</v>
      </c>
      <c r="D965" s="349">
        <v>80</v>
      </c>
      <c r="E965" s="349">
        <v>80</v>
      </c>
      <c r="F965" s="63">
        <v>80</v>
      </c>
      <c r="G965" s="356">
        <f t="shared" ref="G965:G1028" si="135">IF(SUM(C965,E965)=0,0,SUM(C965,E965))</f>
        <v>160</v>
      </c>
      <c r="H965" s="350">
        <f t="shared" ref="H965:H1028" si="136">IF(SUM(D965,F965)=0,0,SUM(D965,F965))</f>
        <v>160</v>
      </c>
      <c r="I965" s="235">
        <f t="shared" ref="I965:I1028" si="137">IF(G965="","",G965*(1/60))</f>
        <v>2.6666666666666665</v>
      </c>
      <c r="J965" s="193">
        <f t="shared" ref="J965:J1028" si="138">IF(H965="","",H965*(1/60))</f>
        <v>2.6666666666666665</v>
      </c>
      <c r="K965" s="488">
        <f>'Gasto Energético'!GN965</f>
        <v>0</v>
      </c>
      <c r="L965" s="495">
        <f t="shared" ref="L965:L1028" si="139">SUM(G965:H965)</f>
        <v>320</v>
      </c>
      <c r="M965" s="356">
        <f t="shared" ref="M965:M1028" si="140">K965+L965</f>
        <v>320</v>
      </c>
      <c r="N965" s="359">
        <f t="shared" ref="N965:N1028" si="141">M965/60</f>
        <v>5.333333333333333</v>
      </c>
      <c r="O965">
        <f t="shared" ref="O965:O1028" si="142">1.05*MAX($M$4:$M$1444)</f>
        <v>504</v>
      </c>
      <c r="P965" s="239">
        <f t="shared" ref="P965:P1028" si="143">SUM($N$4:$N$1444)/(COUNT($N$4:$N$1444)/60)</f>
        <v>299.7362942401092</v>
      </c>
    </row>
    <row r="966" spans="2:16" x14ac:dyDescent="0.25">
      <c r="B966" s="181">
        <v>0.66805555555555562</v>
      </c>
      <c r="C966" s="61">
        <v>80</v>
      </c>
      <c r="D966" s="349">
        <v>80</v>
      </c>
      <c r="E966" s="349">
        <v>80</v>
      </c>
      <c r="F966" s="63">
        <v>80</v>
      </c>
      <c r="G966" s="356">
        <f t="shared" si="135"/>
        <v>160</v>
      </c>
      <c r="H966" s="350">
        <f t="shared" si="136"/>
        <v>160</v>
      </c>
      <c r="I966" s="235">
        <f t="shared" si="137"/>
        <v>2.6666666666666665</v>
      </c>
      <c r="J966" s="193">
        <f t="shared" si="138"/>
        <v>2.6666666666666665</v>
      </c>
      <c r="K966" s="488">
        <f>'Gasto Energético'!GN966</f>
        <v>0</v>
      </c>
      <c r="L966" s="495">
        <f t="shared" si="139"/>
        <v>320</v>
      </c>
      <c r="M966" s="356">
        <f t="shared" si="140"/>
        <v>320</v>
      </c>
      <c r="N966" s="359">
        <f t="shared" si="141"/>
        <v>5.333333333333333</v>
      </c>
      <c r="O966">
        <f t="shared" si="142"/>
        <v>504</v>
      </c>
      <c r="P966" s="239">
        <f t="shared" si="143"/>
        <v>299.7362942401092</v>
      </c>
    </row>
    <row r="967" spans="2:16" x14ac:dyDescent="0.25">
      <c r="B967" s="181">
        <v>0.66875000000000007</v>
      </c>
      <c r="C967" s="61">
        <v>80</v>
      </c>
      <c r="D967" s="349">
        <v>80</v>
      </c>
      <c r="E967" s="349">
        <v>80</v>
      </c>
      <c r="F967" s="63">
        <v>80</v>
      </c>
      <c r="G967" s="356">
        <f t="shared" si="135"/>
        <v>160</v>
      </c>
      <c r="H967" s="350">
        <f t="shared" si="136"/>
        <v>160</v>
      </c>
      <c r="I967" s="235">
        <f t="shared" si="137"/>
        <v>2.6666666666666665</v>
      </c>
      <c r="J967" s="193">
        <f t="shared" si="138"/>
        <v>2.6666666666666665</v>
      </c>
      <c r="K967" s="488">
        <f>'Gasto Energético'!GN967</f>
        <v>0</v>
      </c>
      <c r="L967" s="495">
        <f t="shared" si="139"/>
        <v>320</v>
      </c>
      <c r="M967" s="356">
        <f t="shared" si="140"/>
        <v>320</v>
      </c>
      <c r="N967" s="359">
        <f t="shared" si="141"/>
        <v>5.333333333333333</v>
      </c>
      <c r="O967">
        <f t="shared" si="142"/>
        <v>504</v>
      </c>
      <c r="P967" s="239">
        <f t="shared" si="143"/>
        <v>299.7362942401092</v>
      </c>
    </row>
    <row r="968" spans="2:16" x14ac:dyDescent="0.25">
      <c r="B968" s="181">
        <v>0.6694444444444444</v>
      </c>
      <c r="C968" s="61">
        <v>80</v>
      </c>
      <c r="D968" s="349">
        <v>80</v>
      </c>
      <c r="E968" s="349">
        <v>80</v>
      </c>
      <c r="F968" s="63">
        <v>80</v>
      </c>
      <c r="G968" s="356">
        <f t="shared" si="135"/>
        <v>160</v>
      </c>
      <c r="H968" s="350">
        <f t="shared" si="136"/>
        <v>160</v>
      </c>
      <c r="I968" s="235">
        <f t="shared" si="137"/>
        <v>2.6666666666666665</v>
      </c>
      <c r="J968" s="193">
        <f t="shared" si="138"/>
        <v>2.6666666666666665</v>
      </c>
      <c r="K968" s="488">
        <f>'Gasto Energético'!GN968</f>
        <v>0</v>
      </c>
      <c r="L968" s="495">
        <f t="shared" si="139"/>
        <v>320</v>
      </c>
      <c r="M968" s="356">
        <f t="shared" si="140"/>
        <v>320</v>
      </c>
      <c r="N968" s="359">
        <f t="shared" si="141"/>
        <v>5.333333333333333</v>
      </c>
      <c r="O968">
        <f t="shared" si="142"/>
        <v>504</v>
      </c>
      <c r="P968" s="239">
        <f t="shared" si="143"/>
        <v>299.7362942401092</v>
      </c>
    </row>
    <row r="969" spans="2:16" x14ac:dyDescent="0.25">
      <c r="B969" s="181">
        <v>0.67013888888888884</v>
      </c>
      <c r="C969" s="61">
        <v>80</v>
      </c>
      <c r="D969" s="349">
        <v>80</v>
      </c>
      <c r="E969" s="349">
        <v>80</v>
      </c>
      <c r="F969" s="63">
        <v>80</v>
      </c>
      <c r="G969" s="356">
        <f t="shared" si="135"/>
        <v>160</v>
      </c>
      <c r="H969" s="350">
        <f t="shared" si="136"/>
        <v>160</v>
      </c>
      <c r="I969" s="235">
        <f t="shared" si="137"/>
        <v>2.6666666666666665</v>
      </c>
      <c r="J969" s="193">
        <f t="shared" si="138"/>
        <v>2.6666666666666665</v>
      </c>
      <c r="K969" s="488">
        <f>'Gasto Energético'!GN969</f>
        <v>0</v>
      </c>
      <c r="L969" s="495">
        <f t="shared" si="139"/>
        <v>320</v>
      </c>
      <c r="M969" s="356">
        <f t="shared" si="140"/>
        <v>320</v>
      </c>
      <c r="N969" s="359">
        <f t="shared" si="141"/>
        <v>5.333333333333333</v>
      </c>
      <c r="O969">
        <f t="shared" si="142"/>
        <v>504</v>
      </c>
      <c r="P969" s="239">
        <f t="shared" si="143"/>
        <v>299.7362942401092</v>
      </c>
    </row>
    <row r="970" spans="2:16" x14ac:dyDescent="0.25">
      <c r="B970" s="181">
        <v>0.67083333333333339</v>
      </c>
      <c r="C970" s="61">
        <v>80</v>
      </c>
      <c r="D970" s="349">
        <v>80</v>
      </c>
      <c r="E970" s="349">
        <v>80</v>
      </c>
      <c r="F970" s="63">
        <v>80</v>
      </c>
      <c r="G970" s="356">
        <f t="shared" si="135"/>
        <v>160</v>
      </c>
      <c r="H970" s="350">
        <f t="shared" si="136"/>
        <v>160</v>
      </c>
      <c r="I970" s="235">
        <f t="shared" si="137"/>
        <v>2.6666666666666665</v>
      </c>
      <c r="J970" s="193">
        <f t="shared" si="138"/>
        <v>2.6666666666666665</v>
      </c>
      <c r="K970" s="488">
        <f>'Gasto Energético'!GN970</f>
        <v>0</v>
      </c>
      <c r="L970" s="495">
        <f t="shared" si="139"/>
        <v>320</v>
      </c>
      <c r="M970" s="356">
        <f t="shared" si="140"/>
        <v>320</v>
      </c>
      <c r="N970" s="359">
        <f t="shared" si="141"/>
        <v>5.333333333333333</v>
      </c>
      <c r="O970">
        <f t="shared" si="142"/>
        <v>504</v>
      </c>
      <c r="P970" s="239">
        <f t="shared" si="143"/>
        <v>299.7362942401092</v>
      </c>
    </row>
    <row r="971" spans="2:16" x14ac:dyDescent="0.25">
      <c r="B971" s="181">
        <v>0.67152777777777783</v>
      </c>
      <c r="C971" s="61">
        <v>80</v>
      </c>
      <c r="D971" s="349">
        <v>80</v>
      </c>
      <c r="E971" s="349">
        <v>80</v>
      </c>
      <c r="F971" s="63">
        <v>80</v>
      </c>
      <c r="G971" s="356">
        <f t="shared" si="135"/>
        <v>160</v>
      </c>
      <c r="H971" s="350">
        <f t="shared" si="136"/>
        <v>160</v>
      </c>
      <c r="I971" s="235">
        <f t="shared" si="137"/>
        <v>2.6666666666666665</v>
      </c>
      <c r="J971" s="193">
        <f t="shared" si="138"/>
        <v>2.6666666666666665</v>
      </c>
      <c r="K971" s="488">
        <f>'Gasto Energético'!GN971</f>
        <v>0</v>
      </c>
      <c r="L971" s="495">
        <f t="shared" si="139"/>
        <v>320</v>
      </c>
      <c r="M971" s="356">
        <f t="shared" si="140"/>
        <v>320</v>
      </c>
      <c r="N971" s="359">
        <f t="shared" si="141"/>
        <v>5.333333333333333</v>
      </c>
      <c r="O971">
        <f t="shared" si="142"/>
        <v>504</v>
      </c>
      <c r="P971" s="239">
        <f t="shared" si="143"/>
        <v>299.7362942401092</v>
      </c>
    </row>
    <row r="972" spans="2:16" x14ac:dyDescent="0.25">
      <c r="B972" s="181">
        <v>0.67222222222222217</v>
      </c>
      <c r="C972" s="61">
        <v>80</v>
      </c>
      <c r="D972" s="349">
        <v>80</v>
      </c>
      <c r="E972" s="349">
        <v>80</v>
      </c>
      <c r="F972" s="63">
        <v>80</v>
      </c>
      <c r="G972" s="356">
        <f t="shared" si="135"/>
        <v>160</v>
      </c>
      <c r="H972" s="350">
        <f t="shared" si="136"/>
        <v>160</v>
      </c>
      <c r="I972" s="235">
        <f t="shared" si="137"/>
        <v>2.6666666666666665</v>
      </c>
      <c r="J972" s="193">
        <f t="shared" si="138"/>
        <v>2.6666666666666665</v>
      </c>
      <c r="K972" s="488">
        <f>'Gasto Energético'!GN972</f>
        <v>0</v>
      </c>
      <c r="L972" s="495">
        <f t="shared" si="139"/>
        <v>320</v>
      </c>
      <c r="M972" s="356">
        <f t="shared" si="140"/>
        <v>320</v>
      </c>
      <c r="N972" s="359">
        <f t="shared" si="141"/>
        <v>5.333333333333333</v>
      </c>
      <c r="O972">
        <f t="shared" si="142"/>
        <v>504</v>
      </c>
      <c r="P972" s="239">
        <f t="shared" si="143"/>
        <v>299.7362942401092</v>
      </c>
    </row>
    <row r="973" spans="2:16" x14ac:dyDescent="0.25">
      <c r="B973" s="181">
        <v>0.67291666666666661</v>
      </c>
      <c r="C973" s="61">
        <v>80</v>
      </c>
      <c r="D973" s="349">
        <v>80</v>
      </c>
      <c r="E973" s="349">
        <v>80</v>
      </c>
      <c r="F973" s="63">
        <v>80</v>
      </c>
      <c r="G973" s="356">
        <f t="shared" si="135"/>
        <v>160</v>
      </c>
      <c r="H973" s="350">
        <f t="shared" si="136"/>
        <v>160</v>
      </c>
      <c r="I973" s="235">
        <f t="shared" si="137"/>
        <v>2.6666666666666665</v>
      </c>
      <c r="J973" s="193">
        <f t="shared" si="138"/>
        <v>2.6666666666666665</v>
      </c>
      <c r="K973" s="488">
        <f>'Gasto Energético'!GN973</f>
        <v>0</v>
      </c>
      <c r="L973" s="495">
        <f t="shared" si="139"/>
        <v>320</v>
      </c>
      <c r="M973" s="356">
        <f t="shared" si="140"/>
        <v>320</v>
      </c>
      <c r="N973" s="359">
        <f t="shared" si="141"/>
        <v>5.333333333333333</v>
      </c>
      <c r="O973">
        <f t="shared" si="142"/>
        <v>504</v>
      </c>
      <c r="P973" s="239">
        <f t="shared" si="143"/>
        <v>299.7362942401092</v>
      </c>
    </row>
    <row r="974" spans="2:16" x14ac:dyDescent="0.25">
      <c r="B974" s="181">
        <v>0.67361111111111116</v>
      </c>
      <c r="C974" s="61">
        <v>80</v>
      </c>
      <c r="D974" s="349">
        <v>80</v>
      </c>
      <c r="E974" s="349">
        <v>80</v>
      </c>
      <c r="F974" s="63">
        <v>80</v>
      </c>
      <c r="G974" s="356">
        <f t="shared" si="135"/>
        <v>160</v>
      </c>
      <c r="H974" s="350">
        <f t="shared" si="136"/>
        <v>160</v>
      </c>
      <c r="I974" s="235">
        <f t="shared" si="137"/>
        <v>2.6666666666666665</v>
      </c>
      <c r="J974" s="193">
        <f t="shared" si="138"/>
        <v>2.6666666666666665</v>
      </c>
      <c r="K974" s="488">
        <f>'Gasto Energético'!GN974</f>
        <v>0</v>
      </c>
      <c r="L974" s="495">
        <f t="shared" si="139"/>
        <v>320</v>
      </c>
      <c r="M974" s="356">
        <f t="shared" si="140"/>
        <v>320</v>
      </c>
      <c r="N974" s="359">
        <f t="shared" si="141"/>
        <v>5.333333333333333</v>
      </c>
      <c r="O974">
        <f t="shared" si="142"/>
        <v>504</v>
      </c>
      <c r="P974" s="239">
        <f t="shared" si="143"/>
        <v>299.7362942401092</v>
      </c>
    </row>
    <row r="975" spans="2:16" x14ac:dyDescent="0.25">
      <c r="B975" s="181">
        <v>0.6743055555555556</v>
      </c>
      <c r="C975" s="61">
        <v>80</v>
      </c>
      <c r="D975" s="349">
        <v>80</v>
      </c>
      <c r="E975" s="349">
        <v>80</v>
      </c>
      <c r="F975" s="63">
        <v>80</v>
      </c>
      <c r="G975" s="356">
        <f t="shared" si="135"/>
        <v>160</v>
      </c>
      <c r="H975" s="350">
        <f t="shared" si="136"/>
        <v>160</v>
      </c>
      <c r="I975" s="235">
        <f t="shared" si="137"/>
        <v>2.6666666666666665</v>
      </c>
      <c r="J975" s="193">
        <f t="shared" si="138"/>
        <v>2.6666666666666665</v>
      </c>
      <c r="K975" s="488">
        <f>'Gasto Energético'!GN975</f>
        <v>0</v>
      </c>
      <c r="L975" s="495">
        <f t="shared" si="139"/>
        <v>320</v>
      </c>
      <c r="M975" s="356">
        <f t="shared" si="140"/>
        <v>320</v>
      </c>
      <c r="N975" s="359">
        <f t="shared" si="141"/>
        <v>5.333333333333333</v>
      </c>
      <c r="O975">
        <f t="shared" si="142"/>
        <v>504</v>
      </c>
      <c r="P975" s="239">
        <f t="shared" si="143"/>
        <v>299.7362942401092</v>
      </c>
    </row>
    <row r="976" spans="2:16" x14ac:dyDescent="0.25">
      <c r="B976" s="181">
        <v>0.67499999999999993</v>
      </c>
      <c r="C976" s="61">
        <v>80</v>
      </c>
      <c r="D976" s="349">
        <v>80</v>
      </c>
      <c r="E976" s="349">
        <v>80</v>
      </c>
      <c r="F976" s="63">
        <v>80</v>
      </c>
      <c r="G976" s="356">
        <f t="shared" si="135"/>
        <v>160</v>
      </c>
      <c r="H976" s="350">
        <f t="shared" si="136"/>
        <v>160</v>
      </c>
      <c r="I976" s="235">
        <f t="shared" si="137"/>
        <v>2.6666666666666665</v>
      </c>
      <c r="J976" s="193">
        <f t="shared" si="138"/>
        <v>2.6666666666666665</v>
      </c>
      <c r="K976" s="488">
        <f>'Gasto Energético'!GN976</f>
        <v>0</v>
      </c>
      <c r="L976" s="495">
        <f t="shared" si="139"/>
        <v>320</v>
      </c>
      <c r="M976" s="356">
        <f t="shared" si="140"/>
        <v>320</v>
      </c>
      <c r="N976" s="359">
        <f t="shared" si="141"/>
        <v>5.333333333333333</v>
      </c>
      <c r="O976">
        <f t="shared" si="142"/>
        <v>504</v>
      </c>
      <c r="P976" s="239">
        <f t="shared" si="143"/>
        <v>299.7362942401092</v>
      </c>
    </row>
    <row r="977" spans="2:16" x14ac:dyDescent="0.25">
      <c r="B977" s="181">
        <v>0.67569444444444438</v>
      </c>
      <c r="C977" s="61">
        <v>80</v>
      </c>
      <c r="D977" s="349">
        <v>80</v>
      </c>
      <c r="E977" s="349">
        <v>80</v>
      </c>
      <c r="F977" s="63">
        <v>80</v>
      </c>
      <c r="G977" s="356">
        <f t="shared" si="135"/>
        <v>160</v>
      </c>
      <c r="H977" s="350">
        <f t="shared" si="136"/>
        <v>160</v>
      </c>
      <c r="I977" s="235">
        <f t="shared" si="137"/>
        <v>2.6666666666666665</v>
      </c>
      <c r="J977" s="193">
        <f t="shared" si="138"/>
        <v>2.6666666666666665</v>
      </c>
      <c r="K977" s="488">
        <f>'Gasto Energético'!GN977</f>
        <v>0</v>
      </c>
      <c r="L977" s="495">
        <f t="shared" si="139"/>
        <v>320</v>
      </c>
      <c r="M977" s="356">
        <f t="shared" si="140"/>
        <v>320</v>
      </c>
      <c r="N977" s="359">
        <f t="shared" si="141"/>
        <v>5.333333333333333</v>
      </c>
      <c r="O977">
        <f t="shared" si="142"/>
        <v>504</v>
      </c>
      <c r="P977" s="239">
        <f t="shared" si="143"/>
        <v>299.7362942401092</v>
      </c>
    </row>
    <row r="978" spans="2:16" x14ac:dyDescent="0.25">
      <c r="B978" s="181">
        <v>0.67638888888888893</v>
      </c>
      <c r="C978" s="61">
        <v>80</v>
      </c>
      <c r="D978" s="349">
        <v>80</v>
      </c>
      <c r="E978" s="349">
        <v>80</v>
      </c>
      <c r="F978" s="63">
        <v>80</v>
      </c>
      <c r="G978" s="356">
        <f t="shared" si="135"/>
        <v>160</v>
      </c>
      <c r="H978" s="350">
        <f t="shared" si="136"/>
        <v>160</v>
      </c>
      <c r="I978" s="235">
        <f t="shared" si="137"/>
        <v>2.6666666666666665</v>
      </c>
      <c r="J978" s="193">
        <f t="shared" si="138"/>
        <v>2.6666666666666665</v>
      </c>
      <c r="K978" s="488">
        <f>'Gasto Energético'!GN978</f>
        <v>0</v>
      </c>
      <c r="L978" s="495">
        <f t="shared" si="139"/>
        <v>320</v>
      </c>
      <c r="M978" s="356">
        <f t="shared" si="140"/>
        <v>320</v>
      </c>
      <c r="N978" s="359">
        <f t="shared" si="141"/>
        <v>5.333333333333333</v>
      </c>
      <c r="O978">
        <f t="shared" si="142"/>
        <v>504</v>
      </c>
      <c r="P978" s="239">
        <f t="shared" si="143"/>
        <v>299.7362942401092</v>
      </c>
    </row>
    <row r="979" spans="2:16" x14ac:dyDescent="0.25">
      <c r="B979" s="181">
        <v>0.67708333333333337</v>
      </c>
      <c r="C979" s="61">
        <v>80</v>
      </c>
      <c r="D979" s="349">
        <v>80</v>
      </c>
      <c r="E979" s="349">
        <v>80</v>
      </c>
      <c r="F979" s="63">
        <v>80</v>
      </c>
      <c r="G979" s="356">
        <f t="shared" si="135"/>
        <v>160</v>
      </c>
      <c r="H979" s="350">
        <f t="shared" si="136"/>
        <v>160</v>
      </c>
      <c r="I979" s="235">
        <f t="shared" si="137"/>
        <v>2.6666666666666665</v>
      </c>
      <c r="J979" s="193">
        <f t="shared" si="138"/>
        <v>2.6666666666666665</v>
      </c>
      <c r="K979" s="488">
        <f>'Gasto Energético'!GN979</f>
        <v>0</v>
      </c>
      <c r="L979" s="495">
        <f t="shared" si="139"/>
        <v>320</v>
      </c>
      <c r="M979" s="356">
        <f t="shared" si="140"/>
        <v>320</v>
      </c>
      <c r="N979" s="359">
        <f t="shared" si="141"/>
        <v>5.333333333333333</v>
      </c>
      <c r="O979">
        <f t="shared" si="142"/>
        <v>504</v>
      </c>
      <c r="P979" s="239">
        <f t="shared" si="143"/>
        <v>299.7362942401092</v>
      </c>
    </row>
    <row r="980" spans="2:16" x14ac:dyDescent="0.25">
      <c r="B980" s="181">
        <v>0.6777777777777777</v>
      </c>
      <c r="C980" s="61">
        <v>80</v>
      </c>
      <c r="D980" s="349">
        <v>80</v>
      </c>
      <c r="E980" s="349">
        <v>80</v>
      </c>
      <c r="F980" s="63">
        <v>80</v>
      </c>
      <c r="G980" s="356">
        <f t="shared" si="135"/>
        <v>160</v>
      </c>
      <c r="H980" s="350">
        <f t="shared" si="136"/>
        <v>160</v>
      </c>
      <c r="I980" s="235">
        <f t="shared" si="137"/>
        <v>2.6666666666666665</v>
      </c>
      <c r="J980" s="193">
        <f t="shared" si="138"/>
        <v>2.6666666666666665</v>
      </c>
      <c r="K980" s="488">
        <f>'Gasto Energético'!GN980</f>
        <v>0</v>
      </c>
      <c r="L980" s="495">
        <f t="shared" si="139"/>
        <v>320</v>
      </c>
      <c r="M980" s="356">
        <f t="shared" si="140"/>
        <v>320</v>
      </c>
      <c r="N980" s="359">
        <f t="shared" si="141"/>
        <v>5.333333333333333</v>
      </c>
      <c r="O980">
        <f t="shared" si="142"/>
        <v>504</v>
      </c>
      <c r="P980" s="239">
        <f t="shared" si="143"/>
        <v>299.7362942401092</v>
      </c>
    </row>
    <row r="981" spans="2:16" x14ac:dyDescent="0.25">
      <c r="B981" s="181">
        <v>0.67847222222222225</v>
      </c>
      <c r="C981" s="61">
        <v>80</v>
      </c>
      <c r="D981" s="349">
        <v>80</v>
      </c>
      <c r="E981" s="349">
        <v>80</v>
      </c>
      <c r="F981" s="63">
        <v>80</v>
      </c>
      <c r="G981" s="356">
        <f t="shared" si="135"/>
        <v>160</v>
      </c>
      <c r="H981" s="350">
        <f t="shared" si="136"/>
        <v>160</v>
      </c>
      <c r="I981" s="235">
        <f t="shared" si="137"/>
        <v>2.6666666666666665</v>
      </c>
      <c r="J981" s="193">
        <f t="shared" si="138"/>
        <v>2.6666666666666665</v>
      </c>
      <c r="K981" s="488">
        <f>'Gasto Energético'!GN981</f>
        <v>0</v>
      </c>
      <c r="L981" s="495">
        <f t="shared" si="139"/>
        <v>320</v>
      </c>
      <c r="M981" s="356">
        <f t="shared" si="140"/>
        <v>320</v>
      </c>
      <c r="N981" s="359">
        <f t="shared" si="141"/>
        <v>5.333333333333333</v>
      </c>
      <c r="O981">
        <f t="shared" si="142"/>
        <v>504</v>
      </c>
      <c r="P981" s="239">
        <f t="shared" si="143"/>
        <v>299.7362942401092</v>
      </c>
    </row>
    <row r="982" spans="2:16" x14ac:dyDescent="0.25">
      <c r="B982" s="181">
        <v>0.6791666666666667</v>
      </c>
      <c r="C982" s="61">
        <v>80</v>
      </c>
      <c r="D982" s="349">
        <v>80</v>
      </c>
      <c r="E982" s="349">
        <v>80</v>
      </c>
      <c r="F982" s="63">
        <v>80</v>
      </c>
      <c r="G982" s="356">
        <f t="shared" si="135"/>
        <v>160</v>
      </c>
      <c r="H982" s="350">
        <f t="shared" si="136"/>
        <v>160</v>
      </c>
      <c r="I982" s="235">
        <f t="shared" si="137"/>
        <v>2.6666666666666665</v>
      </c>
      <c r="J982" s="193">
        <f t="shared" si="138"/>
        <v>2.6666666666666665</v>
      </c>
      <c r="K982" s="488">
        <f>'Gasto Energético'!GN982</f>
        <v>0</v>
      </c>
      <c r="L982" s="495">
        <f t="shared" si="139"/>
        <v>320</v>
      </c>
      <c r="M982" s="356">
        <f t="shared" si="140"/>
        <v>320</v>
      </c>
      <c r="N982" s="359">
        <f t="shared" si="141"/>
        <v>5.333333333333333</v>
      </c>
      <c r="O982">
        <f t="shared" si="142"/>
        <v>504</v>
      </c>
      <c r="P982" s="239">
        <f t="shared" si="143"/>
        <v>299.7362942401092</v>
      </c>
    </row>
    <row r="983" spans="2:16" x14ac:dyDescent="0.25">
      <c r="B983" s="181">
        <v>0.67986111111111114</v>
      </c>
      <c r="C983" s="61">
        <v>80</v>
      </c>
      <c r="D983" s="349">
        <v>80</v>
      </c>
      <c r="E983" s="349">
        <v>80</v>
      </c>
      <c r="F983" s="63">
        <v>80</v>
      </c>
      <c r="G983" s="356">
        <f t="shared" si="135"/>
        <v>160</v>
      </c>
      <c r="H983" s="350">
        <f t="shared" si="136"/>
        <v>160</v>
      </c>
      <c r="I983" s="235">
        <f t="shared" si="137"/>
        <v>2.6666666666666665</v>
      </c>
      <c r="J983" s="193">
        <f t="shared" si="138"/>
        <v>2.6666666666666665</v>
      </c>
      <c r="K983" s="488">
        <f>'Gasto Energético'!GN983</f>
        <v>0</v>
      </c>
      <c r="L983" s="495">
        <f t="shared" si="139"/>
        <v>320</v>
      </c>
      <c r="M983" s="356">
        <f t="shared" si="140"/>
        <v>320</v>
      </c>
      <c r="N983" s="359">
        <f t="shared" si="141"/>
        <v>5.333333333333333</v>
      </c>
      <c r="O983">
        <f t="shared" si="142"/>
        <v>504</v>
      </c>
      <c r="P983" s="239">
        <f t="shared" si="143"/>
        <v>299.7362942401092</v>
      </c>
    </row>
    <row r="984" spans="2:16" x14ac:dyDescent="0.25">
      <c r="B984" s="181">
        <v>0.68055555555555547</v>
      </c>
      <c r="C984" s="61">
        <v>80</v>
      </c>
      <c r="D984" s="349">
        <v>80</v>
      </c>
      <c r="E984" s="349">
        <v>80</v>
      </c>
      <c r="F984" s="63">
        <v>80</v>
      </c>
      <c r="G984" s="356">
        <f t="shared" si="135"/>
        <v>160</v>
      </c>
      <c r="H984" s="350">
        <f t="shared" si="136"/>
        <v>160</v>
      </c>
      <c r="I984" s="235">
        <f t="shared" si="137"/>
        <v>2.6666666666666665</v>
      </c>
      <c r="J984" s="193">
        <f t="shared" si="138"/>
        <v>2.6666666666666665</v>
      </c>
      <c r="K984" s="488">
        <f>'Gasto Energético'!GN984</f>
        <v>0</v>
      </c>
      <c r="L984" s="495">
        <f t="shared" si="139"/>
        <v>320</v>
      </c>
      <c r="M984" s="356">
        <f t="shared" si="140"/>
        <v>320</v>
      </c>
      <c r="N984" s="359">
        <f t="shared" si="141"/>
        <v>5.333333333333333</v>
      </c>
      <c r="O984">
        <f t="shared" si="142"/>
        <v>504</v>
      </c>
      <c r="P984" s="239">
        <f t="shared" si="143"/>
        <v>299.7362942401092</v>
      </c>
    </row>
    <row r="985" spans="2:16" x14ac:dyDescent="0.25">
      <c r="B985" s="181">
        <v>0.68125000000000002</v>
      </c>
      <c r="C985" s="61">
        <v>80</v>
      </c>
      <c r="D985" s="349">
        <v>80</v>
      </c>
      <c r="E985" s="349">
        <v>80</v>
      </c>
      <c r="F985" s="63">
        <v>80</v>
      </c>
      <c r="G985" s="356">
        <f t="shared" si="135"/>
        <v>160</v>
      </c>
      <c r="H985" s="350">
        <f t="shared" si="136"/>
        <v>160</v>
      </c>
      <c r="I985" s="235">
        <f t="shared" si="137"/>
        <v>2.6666666666666665</v>
      </c>
      <c r="J985" s="193">
        <f t="shared" si="138"/>
        <v>2.6666666666666665</v>
      </c>
      <c r="K985" s="488">
        <f>'Gasto Energético'!GN985</f>
        <v>0</v>
      </c>
      <c r="L985" s="495">
        <f t="shared" si="139"/>
        <v>320</v>
      </c>
      <c r="M985" s="356">
        <f t="shared" si="140"/>
        <v>320</v>
      </c>
      <c r="N985" s="359">
        <f t="shared" si="141"/>
        <v>5.333333333333333</v>
      </c>
      <c r="O985">
        <f t="shared" si="142"/>
        <v>504</v>
      </c>
      <c r="P985" s="239">
        <f t="shared" si="143"/>
        <v>299.7362942401092</v>
      </c>
    </row>
    <row r="986" spans="2:16" x14ac:dyDescent="0.25">
      <c r="B986" s="181">
        <v>0.68194444444444446</v>
      </c>
      <c r="C986" s="61">
        <v>80</v>
      </c>
      <c r="D986" s="349">
        <v>80</v>
      </c>
      <c r="E986" s="349">
        <v>80</v>
      </c>
      <c r="F986" s="63">
        <v>80</v>
      </c>
      <c r="G986" s="356">
        <f t="shared" si="135"/>
        <v>160</v>
      </c>
      <c r="H986" s="350">
        <f t="shared" si="136"/>
        <v>160</v>
      </c>
      <c r="I986" s="235">
        <f t="shared" si="137"/>
        <v>2.6666666666666665</v>
      </c>
      <c r="J986" s="193">
        <f t="shared" si="138"/>
        <v>2.6666666666666665</v>
      </c>
      <c r="K986" s="488">
        <f>'Gasto Energético'!GN986</f>
        <v>0</v>
      </c>
      <c r="L986" s="495">
        <f t="shared" si="139"/>
        <v>320</v>
      </c>
      <c r="M986" s="356">
        <f t="shared" si="140"/>
        <v>320</v>
      </c>
      <c r="N986" s="359">
        <f t="shared" si="141"/>
        <v>5.333333333333333</v>
      </c>
      <c r="O986">
        <f t="shared" si="142"/>
        <v>504</v>
      </c>
      <c r="P986" s="239">
        <f t="shared" si="143"/>
        <v>299.7362942401092</v>
      </c>
    </row>
    <row r="987" spans="2:16" x14ac:dyDescent="0.25">
      <c r="B987" s="181">
        <v>0.68263888888888891</v>
      </c>
      <c r="C987" s="61">
        <v>80</v>
      </c>
      <c r="D987" s="349">
        <v>80</v>
      </c>
      <c r="E987" s="349">
        <v>80</v>
      </c>
      <c r="F987" s="63">
        <v>80</v>
      </c>
      <c r="G987" s="356">
        <f t="shared" si="135"/>
        <v>160</v>
      </c>
      <c r="H987" s="350">
        <f t="shared" si="136"/>
        <v>160</v>
      </c>
      <c r="I987" s="235">
        <f t="shared" si="137"/>
        <v>2.6666666666666665</v>
      </c>
      <c r="J987" s="193">
        <f t="shared" si="138"/>
        <v>2.6666666666666665</v>
      </c>
      <c r="K987" s="488">
        <f>'Gasto Energético'!GN987</f>
        <v>0</v>
      </c>
      <c r="L987" s="495">
        <f t="shared" si="139"/>
        <v>320</v>
      </c>
      <c r="M987" s="356">
        <f t="shared" si="140"/>
        <v>320</v>
      </c>
      <c r="N987" s="359">
        <f t="shared" si="141"/>
        <v>5.333333333333333</v>
      </c>
      <c r="O987">
        <f t="shared" si="142"/>
        <v>504</v>
      </c>
      <c r="P987" s="239">
        <f t="shared" si="143"/>
        <v>299.7362942401092</v>
      </c>
    </row>
    <row r="988" spans="2:16" x14ac:dyDescent="0.25">
      <c r="B988" s="181">
        <v>0.68333333333333324</v>
      </c>
      <c r="C988" s="61">
        <v>80</v>
      </c>
      <c r="D988" s="349">
        <v>80</v>
      </c>
      <c r="E988" s="349">
        <v>80</v>
      </c>
      <c r="F988" s="63">
        <v>80</v>
      </c>
      <c r="G988" s="356">
        <f t="shared" si="135"/>
        <v>160</v>
      </c>
      <c r="H988" s="350">
        <f t="shared" si="136"/>
        <v>160</v>
      </c>
      <c r="I988" s="235">
        <f t="shared" si="137"/>
        <v>2.6666666666666665</v>
      </c>
      <c r="J988" s="193">
        <f t="shared" si="138"/>
        <v>2.6666666666666665</v>
      </c>
      <c r="K988" s="488">
        <f>'Gasto Energético'!GN988</f>
        <v>0</v>
      </c>
      <c r="L988" s="495">
        <f t="shared" si="139"/>
        <v>320</v>
      </c>
      <c r="M988" s="356">
        <f t="shared" si="140"/>
        <v>320</v>
      </c>
      <c r="N988" s="359">
        <f t="shared" si="141"/>
        <v>5.333333333333333</v>
      </c>
      <c r="O988">
        <f t="shared" si="142"/>
        <v>504</v>
      </c>
      <c r="P988" s="239">
        <f t="shared" si="143"/>
        <v>299.7362942401092</v>
      </c>
    </row>
    <row r="989" spans="2:16" x14ac:dyDescent="0.25">
      <c r="B989" s="181">
        <v>0.68402777777777779</v>
      </c>
      <c r="C989" s="61">
        <v>80</v>
      </c>
      <c r="D989" s="349">
        <v>80</v>
      </c>
      <c r="E989" s="349">
        <v>80</v>
      </c>
      <c r="F989" s="63">
        <v>80</v>
      </c>
      <c r="G989" s="356">
        <f t="shared" si="135"/>
        <v>160</v>
      </c>
      <c r="H989" s="350">
        <f t="shared" si="136"/>
        <v>160</v>
      </c>
      <c r="I989" s="235">
        <f t="shared" si="137"/>
        <v>2.6666666666666665</v>
      </c>
      <c r="J989" s="193">
        <f t="shared" si="138"/>
        <v>2.6666666666666665</v>
      </c>
      <c r="K989" s="488">
        <f>'Gasto Energético'!GN989</f>
        <v>0</v>
      </c>
      <c r="L989" s="495">
        <f t="shared" si="139"/>
        <v>320</v>
      </c>
      <c r="M989" s="356">
        <f t="shared" si="140"/>
        <v>320</v>
      </c>
      <c r="N989" s="359">
        <f t="shared" si="141"/>
        <v>5.333333333333333</v>
      </c>
      <c r="O989">
        <f t="shared" si="142"/>
        <v>504</v>
      </c>
      <c r="P989" s="239">
        <f t="shared" si="143"/>
        <v>299.7362942401092</v>
      </c>
    </row>
    <row r="990" spans="2:16" x14ac:dyDescent="0.25">
      <c r="B990" s="181">
        <v>0.68472222222222223</v>
      </c>
      <c r="C990" s="61">
        <v>80</v>
      </c>
      <c r="D990" s="349">
        <v>80</v>
      </c>
      <c r="E990" s="349">
        <v>80</v>
      </c>
      <c r="F990" s="63">
        <v>80</v>
      </c>
      <c r="G990" s="356">
        <f t="shared" si="135"/>
        <v>160</v>
      </c>
      <c r="H990" s="350">
        <f t="shared" si="136"/>
        <v>160</v>
      </c>
      <c r="I990" s="235">
        <f t="shared" si="137"/>
        <v>2.6666666666666665</v>
      </c>
      <c r="J990" s="193">
        <f t="shared" si="138"/>
        <v>2.6666666666666665</v>
      </c>
      <c r="K990" s="488">
        <f>'Gasto Energético'!GN990</f>
        <v>0</v>
      </c>
      <c r="L990" s="495">
        <f t="shared" si="139"/>
        <v>320</v>
      </c>
      <c r="M990" s="356">
        <f t="shared" si="140"/>
        <v>320</v>
      </c>
      <c r="N990" s="359">
        <f t="shared" si="141"/>
        <v>5.333333333333333</v>
      </c>
      <c r="O990">
        <f t="shared" si="142"/>
        <v>504</v>
      </c>
      <c r="P990" s="239">
        <f t="shared" si="143"/>
        <v>299.7362942401092</v>
      </c>
    </row>
    <row r="991" spans="2:16" x14ac:dyDescent="0.25">
      <c r="B991" s="181">
        <v>0.68541666666666667</v>
      </c>
      <c r="C991" s="61">
        <v>80</v>
      </c>
      <c r="D991" s="349">
        <v>80</v>
      </c>
      <c r="E991" s="349">
        <v>80</v>
      </c>
      <c r="F991" s="63">
        <v>80</v>
      </c>
      <c r="G991" s="356">
        <f t="shared" si="135"/>
        <v>160</v>
      </c>
      <c r="H991" s="350">
        <f t="shared" si="136"/>
        <v>160</v>
      </c>
      <c r="I991" s="235">
        <f t="shared" si="137"/>
        <v>2.6666666666666665</v>
      </c>
      <c r="J991" s="193">
        <f t="shared" si="138"/>
        <v>2.6666666666666665</v>
      </c>
      <c r="K991" s="488">
        <f>'Gasto Energético'!GN991</f>
        <v>0</v>
      </c>
      <c r="L991" s="495">
        <f t="shared" si="139"/>
        <v>320</v>
      </c>
      <c r="M991" s="356">
        <f t="shared" si="140"/>
        <v>320</v>
      </c>
      <c r="N991" s="359">
        <f t="shared" si="141"/>
        <v>5.333333333333333</v>
      </c>
      <c r="O991">
        <f t="shared" si="142"/>
        <v>504</v>
      </c>
      <c r="P991" s="239">
        <f t="shared" si="143"/>
        <v>299.7362942401092</v>
      </c>
    </row>
    <row r="992" spans="2:16" x14ac:dyDescent="0.25">
      <c r="B992" s="181">
        <v>0.68611111111111101</v>
      </c>
      <c r="C992" s="61">
        <v>80</v>
      </c>
      <c r="D992" s="349">
        <v>80</v>
      </c>
      <c r="E992" s="349">
        <v>80</v>
      </c>
      <c r="F992" s="63">
        <v>80</v>
      </c>
      <c r="G992" s="356">
        <f t="shared" si="135"/>
        <v>160</v>
      </c>
      <c r="H992" s="350">
        <f t="shared" si="136"/>
        <v>160</v>
      </c>
      <c r="I992" s="235">
        <f t="shared" si="137"/>
        <v>2.6666666666666665</v>
      </c>
      <c r="J992" s="193">
        <f t="shared" si="138"/>
        <v>2.6666666666666665</v>
      </c>
      <c r="K992" s="488">
        <f>'Gasto Energético'!GN992</f>
        <v>0</v>
      </c>
      <c r="L992" s="495">
        <f t="shared" si="139"/>
        <v>320</v>
      </c>
      <c r="M992" s="356">
        <f t="shared" si="140"/>
        <v>320</v>
      </c>
      <c r="N992" s="359">
        <f t="shared" si="141"/>
        <v>5.333333333333333</v>
      </c>
      <c r="O992">
        <f t="shared" si="142"/>
        <v>504</v>
      </c>
      <c r="P992" s="239">
        <f t="shared" si="143"/>
        <v>299.7362942401092</v>
      </c>
    </row>
    <row r="993" spans="2:16" x14ac:dyDescent="0.25">
      <c r="B993" s="181">
        <v>0.68680555555555556</v>
      </c>
      <c r="C993" s="61">
        <v>80</v>
      </c>
      <c r="D993" s="349">
        <v>80</v>
      </c>
      <c r="E993" s="349">
        <v>80</v>
      </c>
      <c r="F993" s="63">
        <v>80</v>
      </c>
      <c r="G993" s="356">
        <f t="shared" si="135"/>
        <v>160</v>
      </c>
      <c r="H993" s="350">
        <f t="shared" si="136"/>
        <v>160</v>
      </c>
      <c r="I993" s="235">
        <f t="shared" si="137"/>
        <v>2.6666666666666665</v>
      </c>
      <c r="J993" s="193">
        <f t="shared" si="138"/>
        <v>2.6666666666666665</v>
      </c>
      <c r="K993" s="488">
        <f>'Gasto Energético'!GN993</f>
        <v>0</v>
      </c>
      <c r="L993" s="495">
        <f t="shared" si="139"/>
        <v>320</v>
      </c>
      <c r="M993" s="356">
        <f t="shared" si="140"/>
        <v>320</v>
      </c>
      <c r="N993" s="359">
        <f t="shared" si="141"/>
        <v>5.333333333333333</v>
      </c>
      <c r="O993">
        <f t="shared" si="142"/>
        <v>504</v>
      </c>
      <c r="P993" s="239">
        <f t="shared" si="143"/>
        <v>299.7362942401092</v>
      </c>
    </row>
    <row r="994" spans="2:16" x14ac:dyDescent="0.25">
      <c r="B994" s="181">
        <v>0.6875</v>
      </c>
      <c r="C994" s="61">
        <v>80</v>
      </c>
      <c r="D994" s="349">
        <v>80</v>
      </c>
      <c r="E994" s="349">
        <v>80</v>
      </c>
      <c r="F994" s="63">
        <v>80</v>
      </c>
      <c r="G994" s="356">
        <f t="shared" si="135"/>
        <v>160</v>
      </c>
      <c r="H994" s="350">
        <f t="shared" si="136"/>
        <v>160</v>
      </c>
      <c r="I994" s="235">
        <f t="shared" si="137"/>
        <v>2.6666666666666665</v>
      </c>
      <c r="J994" s="193">
        <f t="shared" si="138"/>
        <v>2.6666666666666665</v>
      </c>
      <c r="K994" s="488">
        <f>'Gasto Energético'!GN994</f>
        <v>0</v>
      </c>
      <c r="L994" s="495">
        <f t="shared" si="139"/>
        <v>320</v>
      </c>
      <c r="M994" s="356">
        <f t="shared" si="140"/>
        <v>320</v>
      </c>
      <c r="N994" s="359">
        <f t="shared" si="141"/>
        <v>5.333333333333333</v>
      </c>
      <c r="O994">
        <f t="shared" si="142"/>
        <v>504</v>
      </c>
      <c r="P994" s="239">
        <f t="shared" si="143"/>
        <v>299.7362942401092</v>
      </c>
    </row>
    <row r="995" spans="2:16" x14ac:dyDescent="0.25">
      <c r="B995" s="181">
        <v>0.68819444444444444</v>
      </c>
      <c r="C995" s="61">
        <v>80</v>
      </c>
      <c r="D995" s="349">
        <v>80</v>
      </c>
      <c r="E995" s="349">
        <v>80</v>
      </c>
      <c r="F995" s="63">
        <v>80</v>
      </c>
      <c r="G995" s="356">
        <f t="shared" si="135"/>
        <v>160</v>
      </c>
      <c r="H995" s="350">
        <f t="shared" si="136"/>
        <v>160</v>
      </c>
      <c r="I995" s="235">
        <f t="shared" si="137"/>
        <v>2.6666666666666665</v>
      </c>
      <c r="J995" s="193">
        <f t="shared" si="138"/>
        <v>2.6666666666666665</v>
      </c>
      <c r="K995" s="488">
        <f>'Gasto Energético'!GN995</f>
        <v>0</v>
      </c>
      <c r="L995" s="495">
        <f t="shared" si="139"/>
        <v>320</v>
      </c>
      <c r="M995" s="356">
        <f t="shared" si="140"/>
        <v>320</v>
      </c>
      <c r="N995" s="359">
        <f t="shared" si="141"/>
        <v>5.333333333333333</v>
      </c>
      <c r="O995">
        <f t="shared" si="142"/>
        <v>504</v>
      </c>
      <c r="P995" s="239">
        <f t="shared" si="143"/>
        <v>299.7362942401092</v>
      </c>
    </row>
    <row r="996" spans="2:16" x14ac:dyDescent="0.25">
      <c r="B996" s="181">
        <v>0.68888888888888899</v>
      </c>
      <c r="C996" s="61">
        <v>80</v>
      </c>
      <c r="D996" s="349">
        <v>80</v>
      </c>
      <c r="E996" s="349">
        <v>80</v>
      </c>
      <c r="F996" s="63">
        <v>80</v>
      </c>
      <c r="G996" s="356">
        <f t="shared" si="135"/>
        <v>160</v>
      </c>
      <c r="H996" s="350">
        <f t="shared" si="136"/>
        <v>160</v>
      </c>
      <c r="I996" s="235">
        <f t="shared" si="137"/>
        <v>2.6666666666666665</v>
      </c>
      <c r="J996" s="193">
        <f t="shared" si="138"/>
        <v>2.6666666666666665</v>
      </c>
      <c r="K996" s="488">
        <f>'Gasto Energético'!GN996</f>
        <v>0</v>
      </c>
      <c r="L996" s="495">
        <f t="shared" si="139"/>
        <v>320</v>
      </c>
      <c r="M996" s="356">
        <f t="shared" si="140"/>
        <v>320</v>
      </c>
      <c r="N996" s="359">
        <f t="shared" si="141"/>
        <v>5.333333333333333</v>
      </c>
      <c r="O996">
        <f t="shared" si="142"/>
        <v>504</v>
      </c>
      <c r="P996" s="239">
        <f t="shared" si="143"/>
        <v>299.7362942401092</v>
      </c>
    </row>
    <row r="997" spans="2:16" x14ac:dyDescent="0.25">
      <c r="B997" s="181">
        <v>0.68958333333333333</v>
      </c>
      <c r="C997" s="61">
        <v>80</v>
      </c>
      <c r="D997" s="349">
        <v>80</v>
      </c>
      <c r="E997" s="349">
        <v>80</v>
      </c>
      <c r="F997" s="63">
        <v>80</v>
      </c>
      <c r="G997" s="356">
        <f t="shared" si="135"/>
        <v>160</v>
      </c>
      <c r="H997" s="350">
        <f t="shared" si="136"/>
        <v>160</v>
      </c>
      <c r="I997" s="235">
        <f t="shared" si="137"/>
        <v>2.6666666666666665</v>
      </c>
      <c r="J997" s="193">
        <f t="shared" si="138"/>
        <v>2.6666666666666665</v>
      </c>
      <c r="K997" s="488">
        <f>'Gasto Energético'!GN997</f>
        <v>0</v>
      </c>
      <c r="L997" s="495">
        <f t="shared" si="139"/>
        <v>320</v>
      </c>
      <c r="M997" s="356">
        <f t="shared" si="140"/>
        <v>320</v>
      </c>
      <c r="N997" s="359">
        <f t="shared" si="141"/>
        <v>5.333333333333333</v>
      </c>
      <c r="O997">
        <f t="shared" si="142"/>
        <v>504</v>
      </c>
      <c r="P997" s="239">
        <f t="shared" si="143"/>
        <v>299.7362942401092</v>
      </c>
    </row>
    <row r="998" spans="2:16" x14ac:dyDescent="0.25">
      <c r="B998" s="181">
        <v>0.69027777777777777</v>
      </c>
      <c r="C998" s="61">
        <v>80</v>
      </c>
      <c r="D998" s="349">
        <v>80</v>
      </c>
      <c r="E998" s="349">
        <v>80</v>
      </c>
      <c r="F998" s="63">
        <v>80</v>
      </c>
      <c r="G998" s="356">
        <f t="shared" si="135"/>
        <v>160</v>
      </c>
      <c r="H998" s="350">
        <f t="shared" si="136"/>
        <v>160</v>
      </c>
      <c r="I998" s="235">
        <f t="shared" si="137"/>
        <v>2.6666666666666665</v>
      </c>
      <c r="J998" s="193">
        <f t="shared" si="138"/>
        <v>2.6666666666666665</v>
      </c>
      <c r="K998" s="488">
        <f>'Gasto Energético'!GN998</f>
        <v>0</v>
      </c>
      <c r="L998" s="495">
        <f t="shared" si="139"/>
        <v>320</v>
      </c>
      <c r="M998" s="356">
        <f t="shared" si="140"/>
        <v>320</v>
      </c>
      <c r="N998" s="359">
        <f t="shared" si="141"/>
        <v>5.333333333333333</v>
      </c>
      <c r="O998">
        <f t="shared" si="142"/>
        <v>504</v>
      </c>
      <c r="P998" s="239">
        <f t="shared" si="143"/>
        <v>299.7362942401092</v>
      </c>
    </row>
    <row r="999" spans="2:16" x14ac:dyDescent="0.25">
      <c r="B999" s="181">
        <v>0.69097222222222221</v>
      </c>
      <c r="C999" s="61">
        <v>80</v>
      </c>
      <c r="D999" s="349">
        <v>80</v>
      </c>
      <c r="E999" s="349">
        <v>80</v>
      </c>
      <c r="F999" s="63">
        <v>80</v>
      </c>
      <c r="G999" s="356">
        <f t="shared" si="135"/>
        <v>160</v>
      </c>
      <c r="H999" s="350">
        <f t="shared" si="136"/>
        <v>160</v>
      </c>
      <c r="I999" s="235">
        <f t="shared" si="137"/>
        <v>2.6666666666666665</v>
      </c>
      <c r="J999" s="193">
        <f t="shared" si="138"/>
        <v>2.6666666666666665</v>
      </c>
      <c r="K999" s="488">
        <f>'Gasto Energético'!GN999</f>
        <v>0</v>
      </c>
      <c r="L999" s="495">
        <f t="shared" si="139"/>
        <v>320</v>
      </c>
      <c r="M999" s="356">
        <f t="shared" si="140"/>
        <v>320</v>
      </c>
      <c r="N999" s="359">
        <f t="shared" si="141"/>
        <v>5.333333333333333</v>
      </c>
      <c r="O999">
        <f t="shared" si="142"/>
        <v>504</v>
      </c>
      <c r="P999" s="239">
        <f t="shared" si="143"/>
        <v>299.7362942401092</v>
      </c>
    </row>
    <row r="1000" spans="2:16" x14ac:dyDescent="0.25">
      <c r="B1000" s="181">
        <v>0.69166666666666676</v>
      </c>
      <c r="C1000" s="61">
        <v>80</v>
      </c>
      <c r="D1000" s="349">
        <v>80</v>
      </c>
      <c r="E1000" s="349">
        <v>80</v>
      </c>
      <c r="F1000" s="63">
        <v>80</v>
      </c>
      <c r="G1000" s="356">
        <f t="shared" si="135"/>
        <v>160</v>
      </c>
      <c r="H1000" s="350">
        <f t="shared" si="136"/>
        <v>160</v>
      </c>
      <c r="I1000" s="235">
        <f t="shared" si="137"/>
        <v>2.6666666666666665</v>
      </c>
      <c r="J1000" s="193">
        <f t="shared" si="138"/>
        <v>2.6666666666666665</v>
      </c>
      <c r="K1000" s="488">
        <f>'Gasto Energético'!GN1000</f>
        <v>0</v>
      </c>
      <c r="L1000" s="495">
        <f t="shared" si="139"/>
        <v>320</v>
      </c>
      <c r="M1000" s="356">
        <f t="shared" si="140"/>
        <v>320</v>
      </c>
      <c r="N1000" s="359">
        <f t="shared" si="141"/>
        <v>5.333333333333333</v>
      </c>
      <c r="O1000">
        <f t="shared" si="142"/>
        <v>504</v>
      </c>
      <c r="P1000" s="239">
        <f t="shared" si="143"/>
        <v>299.7362942401092</v>
      </c>
    </row>
    <row r="1001" spans="2:16" x14ac:dyDescent="0.25">
      <c r="B1001" s="181">
        <v>0.69236111111111109</v>
      </c>
      <c r="C1001" s="61">
        <v>80</v>
      </c>
      <c r="D1001" s="349">
        <v>80</v>
      </c>
      <c r="E1001" s="349">
        <v>80</v>
      </c>
      <c r="F1001" s="63">
        <v>80</v>
      </c>
      <c r="G1001" s="356">
        <f t="shared" si="135"/>
        <v>160</v>
      </c>
      <c r="H1001" s="350">
        <f t="shared" si="136"/>
        <v>160</v>
      </c>
      <c r="I1001" s="235">
        <f t="shared" si="137"/>
        <v>2.6666666666666665</v>
      </c>
      <c r="J1001" s="193">
        <f t="shared" si="138"/>
        <v>2.6666666666666665</v>
      </c>
      <c r="K1001" s="488">
        <f>'Gasto Energético'!GN1001</f>
        <v>0</v>
      </c>
      <c r="L1001" s="495">
        <f t="shared" si="139"/>
        <v>320</v>
      </c>
      <c r="M1001" s="356">
        <f t="shared" si="140"/>
        <v>320</v>
      </c>
      <c r="N1001" s="359">
        <f t="shared" si="141"/>
        <v>5.333333333333333</v>
      </c>
      <c r="O1001">
        <f t="shared" si="142"/>
        <v>504</v>
      </c>
      <c r="P1001" s="239">
        <f t="shared" si="143"/>
        <v>299.7362942401092</v>
      </c>
    </row>
    <row r="1002" spans="2:16" x14ac:dyDescent="0.25">
      <c r="B1002" s="181">
        <v>0.69305555555555554</v>
      </c>
      <c r="C1002" s="61">
        <v>80</v>
      </c>
      <c r="D1002" s="349">
        <v>80</v>
      </c>
      <c r="E1002" s="349">
        <v>80</v>
      </c>
      <c r="F1002" s="63">
        <v>80</v>
      </c>
      <c r="G1002" s="356">
        <f t="shared" si="135"/>
        <v>160</v>
      </c>
      <c r="H1002" s="350">
        <f t="shared" si="136"/>
        <v>160</v>
      </c>
      <c r="I1002" s="235">
        <f t="shared" si="137"/>
        <v>2.6666666666666665</v>
      </c>
      <c r="J1002" s="193">
        <f t="shared" si="138"/>
        <v>2.6666666666666665</v>
      </c>
      <c r="K1002" s="488">
        <f>'Gasto Energético'!GN1002</f>
        <v>0</v>
      </c>
      <c r="L1002" s="495">
        <f t="shared" si="139"/>
        <v>320</v>
      </c>
      <c r="M1002" s="356">
        <f t="shared" si="140"/>
        <v>320</v>
      </c>
      <c r="N1002" s="359">
        <f t="shared" si="141"/>
        <v>5.333333333333333</v>
      </c>
      <c r="O1002">
        <f t="shared" si="142"/>
        <v>504</v>
      </c>
      <c r="P1002" s="239">
        <f t="shared" si="143"/>
        <v>299.7362942401092</v>
      </c>
    </row>
    <row r="1003" spans="2:16" x14ac:dyDescent="0.25">
      <c r="B1003" s="181">
        <v>0.69374999999999998</v>
      </c>
      <c r="C1003" s="61">
        <v>80</v>
      </c>
      <c r="D1003" s="349">
        <v>80</v>
      </c>
      <c r="E1003" s="349">
        <v>80</v>
      </c>
      <c r="F1003" s="63">
        <v>80</v>
      </c>
      <c r="G1003" s="356">
        <f t="shared" si="135"/>
        <v>160</v>
      </c>
      <c r="H1003" s="350">
        <f t="shared" si="136"/>
        <v>160</v>
      </c>
      <c r="I1003" s="235">
        <f t="shared" si="137"/>
        <v>2.6666666666666665</v>
      </c>
      <c r="J1003" s="193">
        <f t="shared" si="138"/>
        <v>2.6666666666666665</v>
      </c>
      <c r="K1003" s="488">
        <f>'Gasto Energético'!GN1003</f>
        <v>0</v>
      </c>
      <c r="L1003" s="495">
        <f t="shared" si="139"/>
        <v>320</v>
      </c>
      <c r="M1003" s="356">
        <f t="shared" si="140"/>
        <v>320</v>
      </c>
      <c r="N1003" s="359">
        <f t="shared" si="141"/>
        <v>5.333333333333333</v>
      </c>
      <c r="O1003">
        <f t="shared" si="142"/>
        <v>504</v>
      </c>
      <c r="P1003" s="239">
        <f t="shared" si="143"/>
        <v>299.7362942401092</v>
      </c>
    </row>
    <row r="1004" spans="2:16" x14ac:dyDescent="0.25">
      <c r="B1004" s="181">
        <v>0.69444444444444453</v>
      </c>
      <c r="C1004" s="61">
        <v>80</v>
      </c>
      <c r="D1004" s="349">
        <v>80</v>
      </c>
      <c r="E1004" s="349">
        <v>80</v>
      </c>
      <c r="F1004" s="63">
        <v>80</v>
      </c>
      <c r="G1004" s="356">
        <f t="shared" si="135"/>
        <v>160</v>
      </c>
      <c r="H1004" s="350">
        <f t="shared" si="136"/>
        <v>160</v>
      </c>
      <c r="I1004" s="235">
        <f t="shared" si="137"/>
        <v>2.6666666666666665</v>
      </c>
      <c r="J1004" s="193">
        <f t="shared" si="138"/>
        <v>2.6666666666666665</v>
      </c>
      <c r="K1004" s="488">
        <f>'Gasto Energético'!GN1004</f>
        <v>0</v>
      </c>
      <c r="L1004" s="495">
        <f t="shared" si="139"/>
        <v>320</v>
      </c>
      <c r="M1004" s="356">
        <f t="shared" si="140"/>
        <v>320</v>
      </c>
      <c r="N1004" s="359">
        <f t="shared" si="141"/>
        <v>5.333333333333333</v>
      </c>
      <c r="O1004">
        <f t="shared" si="142"/>
        <v>504</v>
      </c>
      <c r="P1004" s="239">
        <f t="shared" si="143"/>
        <v>299.7362942401092</v>
      </c>
    </row>
    <row r="1005" spans="2:16" x14ac:dyDescent="0.25">
      <c r="B1005" s="181">
        <v>0.69513888888888886</v>
      </c>
      <c r="C1005" s="61">
        <v>80</v>
      </c>
      <c r="D1005" s="349">
        <v>80</v>
      </c>
      <c r="E1005" s="349">
        <v>80</v>
      </c>
      <c r="F1005" s="63">
        <v>80</v>
      </c>
      <c r="G1005" s="356">
        <f t="shared" si="135"/>
        <v>160</v>
      </c>
      <c r="H1005" s="350">
        <f t="shared" si="136"/>
        <v>160</v>
      </c>
      <c r="I1005" s="235">
        <f t="shared" si="137"/>
        <v>2.6666666666666665</v>
      </c>
      <c r="J1005" s="193">
        <f t="shared" si="138"/>
        <v>2.6666666666666665</v>
      </c>
      <c r="K1005" s="488">
        <f>'Gasto Energético'!GN1005</f>
        <v>0</v>
      </c>
      <c r="L1005" s="495">
        <f t="shared" si="139"/>
        <v>320</v>
      </c>
      <c r="M1005" s="356">
        <f t="shared" si="140"/>
        <v>320</v>
      </c>
      <c r="N1005" s="359">
        <f t="shared" si="141"/>
        <v>5.333333333333333</v>
      </c>
      <c r="O1005">
        <f t="shared" si="142"/>
        <v>504</v>
      </c>
      <c r="P1005" s="239">
        <f t="shared" si="143"/>
        <v>299.7362942401092</v>
      </c>
    </row>
    <row r="1006" spans="2:16" x14ac:dyDescent="0.25">
      <c r="B1006" s="181">
        <v>0.6958333333333333</v>
      </c>
      <c r="C1006" s="61">
        <v>80</v>
      </c>
      <c r="D1006" s="349">
        <v>80</v>
      </c>
      <c r="E1006" s="349">
        <v>80</v>
      </c>
      <c r="F1006" s="63">
        <v>80</v>
      </c>
      <c r="G1006" s="356">
        <f t="shared" si="135"/>
        <v>160</v>
      </c>
      <c r="H1006" s="350">
        <f t="shared" si="136"/>
        <v>160</v>
      </c>
      <c r="I1006" s="235">
        <f t="shared" si="137"/>
        <v>2.6666666666666665</v>
      </c>
      <c r="J1006" s="193">
        <f t="shared" si="138"/>
        <v>2.6666666666666665</v>
      </c>
      <c r="K1006" s="488">
        <f>'Gasto Energético'!GN1006</f>
        <v>0</v>
      </c>
      <c r="L1006" s="495">
        <f t="shared" si="139"/>
        <v>320</v>
      </c>
      <c r="M1006" s="356">
        <f t="shared" si="140"/>
        <v>320</v>
      </c>
      <c r="N1006" s="359">
        <f t="shared" si="141"/>
        <v>5.333333333333333</v>
      </c>
      <c r="O1006">
        <f t="shared" si="142"/>
        <v>504</v>
      </c>
      <c r="P1006" s="239">
        <f t="shared" si="143"/>
        <v>299.7362942401092</v>
      </c>
    </row>
    <row r="1007" spans="2:16" x14ac:dyDescent="0.25">
      <c r="B1007" s="181">
        <v>0.69652777777777775</v>
      </c>
      <c r="C1007" s="61">
        <v>80</v>
      </c>
      <c r="D1007" s="349">
        <v>80</v>
      </c>
      <c r="E1007" s="349">
        <v>80</v>
      </c>
      <c r="F1007" s="63">
        <v>80</v>
      </c>
      <c r="G1007" s="356">
        <f t="shared" si="135"/>
        <v>160</v>
      </c>
      <c r="H1007" s="350">
        <f t="shared" si="136"/>
        <v>160</v>
      </c>
      <c r="I1007" s="235">
        <f t="shared" si="137"/>
        <v>2.6666666666666665</v>
      </c>
      <c r="J1007" s="193">
        <f t="shared" si="138"/>
        <v>2.6666666666666665</v>
      </c>
      <c r="K1007" s="488">
        <f>'Gasto Energético'!GN1007</f>
        <v>0</v>
      </c>
      <c r="L1007" s="495">
        <f t="shared" si="139"/>
        <v>320</v>
      </c>
      <c r="M1007" s="356">
        <f t="shared" si="140"/>
        <v>320</v>
      </c>
      <c r="N1007" s="359">
        <f t="shared" si="141"/>
        <v>5.333333333333333</v>
      </c>
      <c r="O1007">
        <f t="shared" si="142"/>
        <v>504</v>
      </c>
      <c r="P1007" s="239">
        <f t="shared" si="143"/>
        <v>299.7362942401092</v>
      </c>
    </row>
    <row r="1008" spans="2:16" x14ac:dyDescent="0.25">
      <c r="B1008" s="181">
        <v>0.6972222222222223</v>
      </c>
      <c r="C1008" s="61">
        <v>80</v>
      </c>
      <c r="D1008" s="349">
        <v>80</v>
      </c>
      <c r="E1008" s="349">
        <v>80</v>
      </c>
      <c r="F1008" s="63">
        <v>80</v>
      </c>
      <c r="G1008" s="356">
        <f t="shared" si="135"/>
        <v>160</v>
      </c>
      <c r="H1008" s="350">
        <f t="shared" si="136"/>
        <v>160</v>
      </c>
      <c r="I1008" s="235">
        <f t="shared" si="137"/>
        <v>2.6666666666666665</v>
      </c>
      <c r="J1008" s="193">
        <f t="shared" si="138"/>
        <v>2.6666666666666665</v>
      </c>
      <c r="K1008" s="488">
        <f>'Gasto Energético'!GN1008</f>
        <v>0</v>
      </c>
      <c r="L1008" s="495">
        <f t="shared" si="139"/>
        <v>320</v>
      </c>
      <c r="M1008" s="356">
        <f t="shared" si="140"/>
        <v>320</v>
      </c>
      <c r="N1008" s="359">
        <f t="shared" si="141"/>
        <v>5.333333333333333</v>
      </c>
      <c r="O1008">
        <f t="shared" si="142"/>
        <v>504</v>
      </c>
      <c r="P1008" s="239">
        <f t="shared" si="143"/>
        <v>299.7362942401092</v>
      </c>
    </row>
    <row r="1009" spans="2:16" x14ac:dyDescent="0.25">
      <c r="B1009" s="181">
        <v>0.69791666666666663</v>
      </c>
      <c r="C1009" s="61">
        <v>80</v>
      </c>
      <c r="D1009" s="349">
        <v>80</v>
      </c>
      <c r="E1009" s="349">
        <v>80</v>
      </c>
      <c r="F1009" s="63">
        <v>80</v>
      </c>
      <c r="G1009" s="356">
        <f t="shared" si="135"/>
        <v>160</v>
      </c>
      <c r="H1009" s="350">
        <f t="shared" si="136"/>
        <v>160</v>
      </c>
      <c r="I1009" s="235">
        <f t="shared" si="137"/>
        <v>2.6666666666666665</v>
      </c>
      <c r="J1009" s="193">
        <f t="shared" si="138"/>
        <v>2.6666666666666665</v>
      </c>
      <c r="K1009" s="488">
        <f>'Gasto Energético'!GN1009</f>
        <v>0</v>
      </c>
      <c r="L1009" s="495">
        <f t="shared" si="139"/>
        <v>320</v>
      </c>
      <c r="M1009" s="356">
        <f t="shared" si="140"/>
        <v>320</v>
      </c>
      <c r="N1009" s="359">
        <f t="shared" si="141"/>
        <v>5.333333333333333</v>
      </c>
      <c r="O1009">
        <f t="shared" si="142"/>
        <v>504</v>
      </c>
      <c r="P1009" s="239">
        <f t="shared" si="143"/>
        <v>299.7362942401092</v>
      </c>
    </row>
    <row r="1010" spans="2:16" x14ac:dyDescent="0.25">
      <c r="B1010" s="181">
        <v>0.69861111111111107</v>
      </c>
      <c r="C1010" s="61">
        <v>80</v>
      </c>
      <c r="D1010" s="349">
        <v>80</v>
      </c>
      <c r="E1010" s="349">
        <v>80</v>
      </c>
      <c r="F1010" s="63">
        <v>80</v>
      </c>
      <c r="G1010" s="356">
        <f t="shared" si="135"/>
        <v>160</v>
      </c>
      <c r="H1010" s="350">
        <f t="shared" si="136"/>
        <v>160</v>
      </c>
      <c r="I1010" s="235">
        <f t="shared" si="137"/>
        <v>2.6666666666666665</v>
      </c>
      <c r="J1010" s="193">
        <f t="shared" si="138"/>
        <v>2.6666666666666665</v>
      </c>
      <c r="K1010" s="488">
        <f>'Gasto Energético'!GN1010</f>
        <v>0</v>
      </c>
      <c r="L1010" s="495">
        <f t="shared" si="139"/>
        <v>320</v>
      </c>
      <c r="M1010" s="356">
        <f t="shared" si="140"/>
        <v>320</v>
      </c>
      <c r="N1010" s="359">
        <f t="shared" si="141"/>
        <v>5.333333333333333</v>
      </c>
      <c r="O1010">
        <f t="shared" si="142"/>
        <v>504</v>
      </c>
      <c r="P1010" s="239">
        <f t="shared" si="143"/>
        <v>299.7362942401092</v>
      </c>
    </row>
    <row r="1011" spans="2:16" x14ac:dyDescent="0.25">
      <c r="B1011" s="181">
        <v>0.69930555555555562</v>
      </c>
      <c r="C1011" s="61">
        <v>80</v>
      </c>
      <c r="D1011" s="349">
        <v>80</v>
      </c>
      <c r="E1011" s="349">
        <v>80</v>
      </c>
      <c r="F1011" s="63">
        <v>80</v>
      </c>
      <c r="G1011" s="356">
        <f t="shared" si="135"/>
        <v>160</v>
      </c>
      <c r="H1011" s="350">
        <f t="shared" si="136"/>
        <v>160</v>
      </c>
      <c r="I1011" s="235">
        <f t="shared" si="137"/>
        <v>2.6666666666666665</v>
      </c>
      <c r="J1011" s="193">
        <f t="shared" si="138"/>
        <v>2.6666666666666665</v>
      </c>
      <c r="K1011" s="488">
        <f>'Gasto Energético'!GN1011</f>
        <v>0</v>
      </c>
      <c r="L1011" s="495">
        <f t="shared" si="139"/>
        <v>320</v>
      </c>
      <c r="M1011" s="356">
        <f t="shared" si="140"/>
        <v>320</v>
      </c>
      <c r="N1011" s="359">
        <f t="shared" si="141"/>
        <v>5.333333333333333</v>
      </c>
      <c r="O1011">
        <f t="shared" si="142"/>
        <v>504</v>
      </c>
      <c r="P1011" s="239">
        <f t="shared" si="143"/>
        <v>299.7362942401092</v>
      </c>
    </row>
    <row r="1012" spans="2:16" x14ac:dyDescent="0.25">
      <c r="B1012" s="181">
        <v>0.70000000000000007</v>
      </c>
      <c r="C1012" s="61">
        <v>80</v>
      </c>
      <c r="D1012" s="349">
        <v>80</v>
      </c>
      <c r="E1012" s="349">
        <v>80</v>
      </c>
      <c r="F1012" s="63">
        <v>80</v>
      </c>
      <c r="G1012" s="356">
        <f t="shared" si="135"/>
        <v>160</v>
      </c>
      <c r="H1012" s="350">
        <f t="shared" si="136"/>
        <v>160</v>
      </c>
      <c r="I1012" s="235">
        <f t="shared" si="137"/>
        <v>2.6666666666666665</v>
      </c>
      <c r="J1012" s="193">
        <f t="shared" si="138"/>
        <v>2.6666666666666665</v>
      </c>
      <c r="K1012" s="488">
        <f>'Gasto Energético'!GN1012</f>
        <v>0</v>
      </c>
      <c r="L1012" s="495">
        <f t="shared" si="139"/>
        <v>320</v>
      </c>
      <c r="M1012" s="356">
        <f t="shared" si="140"/>
        <v>320</v>
      </c>
      <c r="N1012" s="359">
        <f t="shared" si="141"/>
        <v>5.333333333333333</v>
      </c>
      <c r="O1012">
        <f t="shared" si="142"/>
        <v>504</v>
      </c>
      <c r="P1012" s="239">
        <f t="shared" si="143"/>
        <v>299.7362942401092</v>
      </c>
    </row>
    <row r="1013" spans="2:16" x14ac:dyDescent="0.25">
      <c r="B1013" s="181">
        <v>0.7006944444444444</v>
      </c>
      <c r="C1013" s="61">
        <v>80</v>
      </c>
      <c r="D1013" s="349">
        <v>80</v>
      </c>
      <c r="E1013" s="349">
        <v>80</v>
      </c>
      <c r="F1013" s="63">
        <v>80</v>
      </c>
      <c r="G1013" s="356">
        <f t="shared" si="135"/>
        <v>160</v>
      </c>
      <c r="H1013" s="350">
        <f t="shared" si="136"/>
        <v>160</v>
      </c>
      <c r="I1013" s="235">
        <f t="shared" si="137"/>
        <v>2.6666666666666665</v>
      </c>
      <c r="J1013" s="193">
        <f t="shared" si="138"/>
        <v>2.6666666666666665</v>
      </c>
      <c r="K1013" s="488">
        <f>'Gasto Energético'!GN1013</f>
        <v>0</v>
      </c>
      <c r="L1013" s="495">
        <f t="shared" si="139"/>
        <v>320</v>
      </c>
      <c r="M1013" s="356">
        <f t="shared" si="140"/>
        <v>320</v>
      </c>
      <c r="N1013" s="359">
        <f t="shared" si="141"/>
        <v>5.333333333333333</v>
      </c>
      <c r="O1013">
        <f t="shared" si="142"/>
        <v>504</v>
      </c>
      <c r="P1013" s="239">
        <f t="shared" si="143"/>
        <v>299.7362942401092</v>
      </c>
    </row>
    <row r="1014" spans="2:16" x14ac:dyDescent="0.25">
      <c r="B1014" s="181">
        <v>0.70138888888888884</v>
      </c>
      <c r="C1014" s="61">
        <v>80</v>
      </c>
      <c r="D1014" s="349">
        <v>80</v>
      </c>
      <c r="E1014" s="349">
        <v>80</v>
      </c>
      <c r="F1014" s="63">
        <v>80</v>
      </c>
      <c r="G1014" s="356">
        <f t="shared" si="135"/>
        <v>160</v>
      </c>
      <c r="H1014" s="350">
        <f t="shared" si="136"/>
        <v>160</v>
      </c>
      <c r="I1014" s="235">
        <f t="shared" si="137"/>
        <v>2.6666666666666665</v>
      </c>
      <c r="J1014" s="193">
        <f t="shared" si="138"/>
        <v>2.6666666666666665</v>
      </c>
      <c r="K1014" s="488">
        <f>'Gasto Energético'!GN1014</f>
        <v>0</v>
      </c>
      <c r="L1014" s="495">
        <f t="shared" si="139"/>
        <v>320</v>
      </c>
      <c r="M1014" s="356">
        <f t="shared" si="140"/>
        <v>320</v>
      </c>
      <c r="N1014" s="359">
        <f t="shared" si="141"/>
        <v>5.333333333333333</v>
      </c>
      <c r="O1014">
        <f t="shared" si="142"/>
        <v>504</v>
      </c>
      <c r="P1014" s="239">
        <f t="shared" si="143"/>
        <v>299.7362942401092</v>
      </c>
    </row>
    <row r="1015" spans="2:16" x14ac:dyDescent="0.25">
      <c r="B1015" s="181">
        <v>0.70208333333333339</v>
      </c>
      <c r="C1015" s="61">
        <v>80</v>
      </c>
      <c r="D1015" s="349">
        <v>80</v>
      </c>
      <c r="E1015" s="349">
        <v>80</v>
      </c>
      <c r="F1015" s="63">
        <v>80</v>
      </c>
      <c r="G1015" s="356">
        <f t="shared" si="135"/>
        <v>160</v>
      </c>
      <c r="H1015" s="350">
        <f t="shared" si="136"/>
        <v>160</v>
      </c>
      <c r="I1015" s="235">
        <f t="shared" si="137"/>
        <v>2.6666666666666665</v>
      </c>
      <c r="J1015" s="193">
        <f t="shared" si="138"/>
        <v>2.6666666666666665</v>
      </c>
      <c r="K1015" s="488">
        <f>'Gasto Energético'!GN1015</f>
        <v>0</v>
      </c>
      <c r="L1015" s="495">
        <f t="shared" si="139"/>
        <v>320</v>
      </c>
      <c r="M1015" s="356">
        <f t="shared" si="140"/>
        <v>320</v>
      </c>
      <c r="N1015" s="359">
        <f t="shared" si="141"/>
        <v>5.333333333333333</v>
      </c>
      <c r="O1015">
        <f t="shared" si="142"/>
        <v>504</v>
      </c>
      <c r="P1015" s="239">
        <f t="shared" si="143"/>
        <v>299.7362942401092</v>
      </c>
    </row>
    <row r="1016" spans="2:16" x14ac:dyDescent="0.25">
      <c r="B1016" s="181">
        <v>0.70277777777777783</v>
      </c>
      <c r="C1016" s="61">
        <v>80</v>
      </c>
      <c r="D1016" s="349">
        <v>80</v>
      </c>
      <c r="E1016" s="349">
        <v>80</v>
      </c>
      <c r="F1016" s="63">
        <v>80</v>
      </c>
      <c r="G1016" s="356">
        <f t="shared" si="135"/>
        <v>160</v>
      </c>
      <c r="H1016" s="350">
        <f t="shared" si="136"/>
        <v>160</v>
      </c>
      <c r="I1016" s="235">
        <f t="shared" si="137"/>
        <v>2.6666666666666665</v>
      </c>
      <c r="J1016" s="193">
        <f t="shared" si="138"/>
        <v>2.6666666666666665</v>
      </c>
      <c r="K1016" s="488">
        <f>'Gasto Energético'!GN1016</f>
        <v>0</v>
      </c>
      <c r="L1016" s="495">
        <f t="shared" si="139"/>
        <v>320</v>
      </c>
      <c r="M1016" s="356">
        <f t="shared" si="140"/>
        <v>320</v>
      </c>
      <c r="N1016" s="359">
        <f t="shared" si="141"/>
        <v>5.333333333333333</v>
      </c>
      <c r="O1016">
        <f t="shared" si="142"/>
        <v>504</v>
      </c>
      <c r="P1016" s="239">
        <f t="shared" si="143"/>
        <v>299.7362942401092</v>
      </c>
    </row>
    <row r="1017" spans="2:16" x14ac:dyDescent="0.25">
      <c r="B1017" s="181">
        <v>0.70347222222222217</v>
      </c>
      <c r="C1017" s="61">
        <v>80</v>
      </c>
      <c r="D1017" s="349">
        <v>80</v>
      </c>
      <c r="E1017" s="349">
        <v>80</v>
      </c>
      <c r="F1017" s="63">
        <v>80</v>
      </c>
      <c r="G1017" s="356">
        <f t="shared" si="135"/>
        <v>160</v>
      </c>
      <c r="H1017" s="350">
        <f t="shared" si="136"/>
        <v>160</v>
      </c>
      <c r="I1017" s="235">
        <f t="shared" si="137"/>
        <v>2.6666666666666665</v>
      </c>
      <c r="J1017" s="193">
        <f t="shared" si="138"/>
        <v>2.6666666666666665</v>
      </c>
      <c r="K1017" s="488">
        <f>'Gasto Energético'!GN1017</f>
        <v>0</v>
      </c>
      <c r="L1017" s="495">
        <f t="shared" si="139"/>
        <v>320</v>
      </c>
      <c r="M1017" s="356">
        <f t="shared" si="140"/>
        <v>320</v>
      </c>
      <c r="N1017" s="359">
        <f t="shared" si="141"/>
        <v>5.333333333333333</v>
      </c>
      <c r="O1017">
        <f t="shared" si="142"/>
        <v>504</v>
      </c>
      <c r="P1017" s="239">
        <f t="shared" si="143"/>
        <v>299.7362942401092</v>
      </c>
    </row>
    <row r="1018" spans="2:16" x14ac:dyDescent="0.25">
      <c r="B1018" s="181">
        <v>0.70416666666666661</v>
      </c>
      <c r="C1018" s="61">
        <v>80</v>
      </c>
      <c r="D1018" s="349">
        <v>80</v>
      </c>
      <c r="E1018" s="349">
        <v>80</v>
      </c>
      <c r="F1018" s="63">
        <v>80</v>
      </c>
      <c r="G1018" s="356">
        <f t="shared" si="135"/>
        <v>160</v>
      </c>
      <c r="H1018" s="350">
        <f t="shared" si="136"/>
        <v>160</v>
      </c>
      <c r="I1018" s="235">
        <f t="shared" si="137"/>
        <v>2.6666666666666665</v>
      </c>
      <c r="J1018" s="193">
        <f t="shared" si="138"/>
        <v>2.6666666666666665</v>
      </c>
      <c r="K1018" s="488">
        <f>'Gasto Energético'!GN1018</f>
        <v>0</v>
      </c>
      <c r="L1018" s="495">
        <f t="shared" si="139"/>
        <v>320</v>
      </c>
      <c r="M1018" s="356">
        <f t="shared" si="140"/>
        <v>320</v>
      </c>
      <c r="N1018" s="359">
        <f t="shared" si="141"/>
        <v>5.333333333333333</v>
      </c>
      <c r="O1018">
        <f t="shared" si="142"/>
        <v>504</v>
      </c>
      <c r="P1018" s="239">
        <f t="shared" si="143"/>
        <v>299.7362942401092</v>
      </c>
    </row>
    <row r="1019" spans="2:16" x14ac:dyDescent="0.25">
      <c r="B1019" s="181">
        <v>0.70486111111111116</v>
      </c>
      <c r="C1019" s="61">
        <v>80</v>
      </c>
      <c r="D1019" s="349">
        <v>80</v>
      </c>
      <c r="E1019" s="349">
        <v>80</v>
      </c>
      <c r="F1019" s="63">
        <v>80</v>
      </c>
      <c r="G1019" s="356">
        <f t="shared" si="135"/>
        <v>160</v>
      </c>
      <c r="H1019" s="350">
        <f t="shared" si="136"/>
        <v>160</v>
      </c>
      <c r="I1019" s="235">
        <f t="shared" si="137"/>
        <v>2.6666666666666665</v>
      </c>
      <c r="J1019" s="193">
        <f t="shared" si="138"/>
        <v>2.6666666666666665</v>
      </c>
      <c r="K1019" s="488">
        <f>'Gasto Energético'!GN1019</f>
        <v>0</v>
      </c>
      <c r="L1019" s="495">
        <f t="shared" si="139"/>
        <v>320</v>
      </c>
      <c r="M1019" s="356">
        <f t="shared" si="140"/>
        <v>320</v>
      </c>
      <c r="N1019" s="359">
        <f t="shared" si="141"/>
        <v>5.333333333333333</v>
      </c>
      <c r="O1019">
        <f t="shared" si="142"/>
        <v>504</v>
      </c>
      <c r="P1019" s="239">
        <f t="shared" si="143"/>
        <v>299.7362942401092</v>
      </c>
    </row>
    <row r="1020" spans="2:16" x14ac:dyDescent="0.25">
      <c r="B1020" s="181">
        <v>0.7055555555555556</v>
      </c>
      <c r="C1020" s="61">
        <v>80</v>
      </c>
      <c r="D1020" s="349">
        <v>80</v>
      </c>
      <c r="E1020" s="349">
        <v>80</v>
      </c>
      <c r="F1020" s="63">
        <v>80</v>
      </c>
      <c r="G1020" s="356">
        <f t="shared" si="135"/>
        <v>160</v>
      </c>
      <c r="H1020" s="350">
        <f t="shared" si="136"/>
        <v>160</v>
      </c>
      <c r="I1020" s="235">
        <f t="shared" si="137"/>
        <v>2.6666666666666665</v>
      </c>
      <c r="J1020" s="193">
        <f t="shared" si="138"/>
        <v>2.6666666666666665</v>
      </c>
      <c r="K1020" s="488">
        <f>'Gasto Energético'!GN1020</f>
        <v>0</v>
      </c>
      <c r="L1020" s="495">
        <f t="shared" si="139"/>
        <v>320</v>
      </c>
      <c r="M1020" s="356">
        <f t="shared" si="140"/>
        <v>320</v>
      </c>
      <c r="N1020" s="359">
        <f t="shared" si="141"/>
        <v>5.333333333333333</v>
      </c>
      <c r="O1020">
        <f t="shared" si="142"/>
        <v>504</v>
      </c>
      <c r="P1020" s="239">
        <f t="shared" si="143"/>
        <v>299.7362942401092</v>
      </c>
    </row>
    <row r="1021" spans="2:16" x14ac:dyDescent="0.25">
      <c r="B1021" s="181">
        <v>0.70624999999999993</v>
      </c>
      <c r="C1021" s="61">
        <v>80</v>
      </c>
      <c r="D1021" s="349">
        <v>80</v>
      </c>
      <c r="E1021" s="349">
        <v>80</v>
      </c>
      <c r="F1021" s="63">
        <v>80</v>
      </c>
      <c r="G1021" s="356">
        <f t="shared" si="135"/>
        <v>160</v>
      </c>
      <c r="H1021" s="350">
        <f t="shared" si="136"/>
        <v>160</v>
      </c>
      <c r="I1021" s="235">
        <f t="shared" si="137"/>
        <v>2.6666666666666665</v>
      </c>
      <c r="J1021" s="193">
        <f t="shared" si="138"/>
        <v>2.6666666666666665</v>
      </c>
      <c r="K1021" s="488">
        <f>'Gasto Energético'!GN1021</f>
        <v>0</v>
      </c>
      <c r="L1021" s="495">
        <f t="shared" si="139"/>
        <v>320</v>
      </c>
      <c r="M1021" s="356">
        <f t="shared" si="140"/>
        <v>320</v>
      </c>
      <c r="N1021" s="359">
        <f t="shared" si="141"/>
        <v>5.333333333333333</v>
      </c>
      <c r="O1021">
        <f t="shared" si="142"/>
        <v>504</v>
      </c>
      <c r="P1021" s="239">
        <f t="shared" si="143"/>
        <v>299.7362942401092</v>
      </c>
    </row>
    <row r="1022" spans="2:16" x14ac:dyDescent="0.25">
      <c r="B1022" s="181">
        <v>0.70694444444444438</v>
      </c>
      <c r="C1022" s="61">
        <v>80</v>
      </c>
      <c r="D1022" s="349">
        <v>80</v>
      </c>
      <c r="E1022" s="349">
        <v>80</v>
      </c>
      <c r="F1022" s="63">
        <v>80</v>
      </c>
      <c r="G1022" s="356">
        <f t="shared" si="135"/>
        <v>160</v>
      </c>
      <c r="H1022" s="350">
        <f t="shared" si="136"/>
        <v>160</v>
      </c>
      <c r="I1022" s="235">
        <f t="shared" si="137"/>
        <v>2.6666666666666665</v>
      </c>
      <c r="J1022" s="193">
        <f t="shared" si="138"/>
        <v>2.6666666666666665</v>
      </c>
      <c r="K1022" s="488">
        <f>'Gasto Energético'!GN1022</f>
        <v>0</v>
      </c>
      <c r="L1022" s="495">
        <f t="shared" si="139"/>
        <v>320</v>
      </c>
      <c r="M1022" s="356">
        <f t="shared" si="140"/>
        <v>320</v>
      </c>
      <c r="N1022" s="359">
        <f t="shared" si="141"/>
        <v>5.333333333333333</v>
      </c>
      <c r="O1022">
        <f t="shared" si="142"/>
        <v>504</v>
      </c>
      <c r="P1022" s="239">
        <f t="shared" si="143"/>
        <v>299.7362942401092</v>
      </c>
    </row>
    <row r="1023" spans="2:16" x14ac:dyDescent="0.25">
      <c r="B1023" s="181">
        <v>0.70763888888888893</v>
      </c>
      <c r="C1023" s="61">
        <v>80</v>
      </c>
      <c r="D1023" s="349">
        <v>80</v>
      </c>
      <c r="E1023" s="349">
        <v>80</v>
      </c>
      <c r="F1023" s="63">
        <v>80</v>
      </c>
      <c r="G1023" s="356">
        <f t="shared" si="135"/>
        <v>160</v>
      </c>
      <c r="H1023" s="350">
        <f t="shared" si="136"/>
        <v>160</v>
      </c>
      <c r="I1023" s="235">
        <f t="shared" si="137"/>
        <v>2.6666666666666665</v>
      </c>
      <c r="J1023" s="193">
        <f t="shared" si="138"/>
        <v>2.6666666666666665</v>
      </c>
      <c r="K1023" s="488">
        <f>'Gasto Energético'!GN1023</f>
        <v>0</v>
      </c>
      <c r="L1023" s="495">
        <f t="shared" si="139"/>
        <v>320</v>
      </c>
      <c r="M1023" s="356">
        <f t="shared" si="140"/>
        <v>320</v>
      </c>
      <c r="N1023" s="359">
        <f t="shared" si="141"/>
        <v>5.333333333333333</v>
      </c>
      <c r="O1023">
        <f t="shared" si="142"/>
        <v>504</v>
      </c>
      <c r="P1023" s="239">
        <f t="shared" si="143"/>
        <v>299.7362942401092</v>
      </c>
    </row>
    <row r="1024" spans="2:16" x14ac:dyDescent="0.25">
      <c r="B1024" s="181">
        <v>0.70833333333333337</v>
      </c>
      <c r="C1024" s="61">
        <v>80</v>
      </c>
      <c r="D1024" s="349">
        <v>80</v>
      </c>
      <c r="E1024" s="349">
        <v>80</v>
      </c>
      <c r="F1024" s="63">
        <v>80</v>
      </c>
      <c r="G1024" s="356">
        <f t="shared" si="135"/>
        <v>160</v>
      </c>
      <c r="H1024" s="350">
        <f t="shared" si="136"/>
        <v>160</v>
      </c>
      <c r="I1024" s="235">
        <f t="shared" si="137"/>
        <v>2.6666666666666665</v>
      </c>
      <c r="J1024" s="193">
        <f t="shared" si="138"/>
        <v>2.6666666666666665</v>
      </c>
      <c r="K1024" s="488">
        <f>'Gasto Energético'!GN1024</f>
        <v>0</v>
      </c>
      <c r="L1024" s="495">
        <f t="shared" si="139"/>
        <v>320</v>
      </c>
      <c r="M1024" s="356">
        <f t="shared" si="140"/>
        <v>320</v>
      </c>
      <c r="N1024" s="359">
        <f t="shared" si="141"/>
        <v>5.333333333333333</v>
      </c>
      <c r="O1024">
        <f t="shared" si="142"/>
        <v>504</v>
      </c>
      <c r="P1024" s="239">
        <f t="shared" si="143"/>
        <v>299.7362942401092</v>
      </c>
    </row>
    <row r="1025" spans="2:16" x14ac:dyDescent="0.25">
      <c r="B1025" s="181">
        <v>0.7090277777777777</v>
      </c>
      <c r="C1025" s="61">
        <v>80</v>
      </c>
      <c r="D1025" s="349">
        <v>80</v>
      </c>
      <c r="E1025" s="349">
        <v>80</v>
      </c>
      <c r="F1025" s="63">
        <v>80</v>
      </c>
      <c r="G1025" s="356">
        <f t="shared" si="135"/>
        <v>160</v>
      </c>
      <c r="H1025" s="350">
        <f t="shared" si="136"/>
        <v>160</v>
      </c>
      <c r="I1025" s="235">
        <f t="shared" si="137"/>
        <v>2.6666666666666665</v>
      </c>
      <c r="J1025" s="193">
        <f t="shared" si="138"/>
        <v>2.6666666666666665</v>
      </c>
      <c r="K1025" s="488">
        <f>'Gasto Energético'!GN1025</f>
        <v>0</v>
      </c>
      <c r="L1025" s="495">
        <f t="shared" si="139"/>
        <v>320</v>
      </c>
      <c r="M1025" s="356">
        <f t="shared" si="140"/>
        <v>320</v>
      </c>
      <c r="N1025" s="359">
        <f t="shared" si="141"/>
        <v>5.333333333333333</v>
      </c>
      <c r="O1025">
        <f t="shared" si="142"/>
        <v>504</v>
      </c>
      <c r="P1025" s="239">
        <f t="shared" si="143"/>
        <v>299.7362942401092</v>
      </c>
    </row>
    <row r="1026" spans="2:16" x14ac:dyDescent="0.25">
      <c r="B1026" s="181">
        <v>0.70972222222222225</v>
      </c>
      <c r="C1026" s="61">
        <v>80</v>
      </c>
      <c r="D1026" s="349">
        <v>80</v>
      </c>
      <c r="E1026" s="349">
        <v>80</v>
      </c>
      <c r="F1026" s="63">
        <v>80</v>
      </c>
      <c r="G1026" s="356">
        <f t="shared" si="135"/>
        <v>160</v>
      </c>
      <c r="H1026" s="350">
        <f t="shared" si="136"/>
        <v>160</v>
      </c>
      <c r="I1026" s="235">
        <f t="shared" si="137"/>
        <v>2.6666666666666665</v>
      </c>
      <c r="J1026" s="193">
        <f t="shared" si="138"/>
        <v>2.6666666666666665</v>
      </c>
      <c r="K1026" s="488">
        <f>'Gasto Energético'!GN1026</f>
        <v>0</v>
      </c>
      <c r="L1026" s="495">
        <f t="shared" si="139"/>
        <v>320</v>
      </c>
      <c r="M1026" s="356">
        <f t="shared" si="140"/>
        <v>320</v>
      </c>
      <c r="N1026" s="359">
        <f t="shared" si="141"/>
        <v>5.333333333333333</v>
      </c>
      <c r="O1026">
        <f t="shared" si="142"/>
        <v>504</v>
      </c>
      <c r="P1026" s="239">
        <f t="shared" si="143"/>
        <v>299.7362942401092</v>
      </c>
    </row>
    <row r="1027" spans="2:16" x14ac:dyDescent="0.25">
      <c r="B1027" s="181">
        <v>0.7104166666666667</v>
      </c>
      <c r="C1027" s="61">
        <v>80</v>
      </c>
      <c r="D1027" s="349">
        <v>80</v>
      </c>
      <c r="E1027" s="349">
        <v>80</v>
      </c>
      <c r="F1027" s="63">
        <v>80</v>
      </c>
      <c r="G1027" s="356">
        <f t="shared" si="135"/>
        <v>160</v>
      </c>
      <c r="H1027" s="350">
        <f t="shared" si="136"/>
        <v>160</v>
      </c>
      <c r="I1027" s="235">
        <f t="shared" si="137"/>
        <v>2.6666666666666665</v>
      </c>
      <c r="J1027" s="193">
        <f t="shared" si="138"/>
        <v>2.6666666666666665</v>
      </c>
      <c r="K1027" s="488">
        <f>'Gasto Energético'!GN1027</f>
        <v>0</v>
      </c>
      <c r="L1027" s="495">
        <f t="shared" si="139"/>
        <v>320</v>
      </c>
      <c r="M1027" s="356">
        <f t="shared" si="140"/>
        <v>320</v>
      </c>
      <c r="N1027" s="359">
        <f t="shared" si="141"/>
        <v>5.333333333333333</v>
      </c>
      <c r="O1027">
        <f t="shared" si="142"/>
        <v>504</v>
      </c>
      <c r="P1027" s="239">
        <f t="shared" si="143"/>
        <v>299.7362942401092</v>
      </c>
    </row>
    <row r="1028" spans="2:16" x14ac:dyDescent="0.25">
      <c r="B1028" s="181">
        <v>0.71111111111111114</v>
      </c>
      <c r="C1028" s="61">
        <v>80</v>
      </c>
      <c r="D1028" s="349">
        <v>80</v>
      </c>
      <c r="E1028" s="349">
        <v>80</v>
      </c>
      <c r="F1028" s="63">
        <v>80</v>
      </c>
      <c r="G1028" s="356">
        <f t="shared" si="135"/>
        <v>160</v>
      </c>
      <c r="H1028" s="350">
        <f t="shared" si="136"/>
        <v>160</v>
      </c>
      <c r="I1028" s="235">
        <f t="shared" si="137"/>
        <v>2.6666666666666665</v>
      </c>
      <c r="J1028" s="193">
        <f t="shared" si="138"/>
        <v>2.6666666666666665</v>
      </c>
      <c r="K1028" s="488">
        <f>'Gasto Energético'!GN1028</f>
        <v>0</v>
      </c>
      <c r="L1028" s="495">
        <f t="shared" si="139"/>
        <v>320</v>
      </c>
      <c r="M1028" s="356">
        <f t="shared" si="140"/>
        <v>320</v>
      </c>
      <c r="N1028" s="359">
        <f t="shared" si="141"/>
        <v>5.333333333333333</v>
      </c>
      <c r="O1028">
        <f t="shared" si="142"/>
        <v>504</v>
      </c>
      <c r="P1028" s="239">
        <f t="shared" si="143"/>
        <v>299.7362942401092</v>
      </c>
    </row>
    <row r="1029" spans="2:16" x14ac:dyDescent="0.25">
      <c r="B1029" s="181">
        <v>0.71180555555555547</v>
      </c>
      <c r="C1029" s="61">
        <v>80</v>
      </c>
      <c r="D1029" s="349">
        <v>80</v>
      </c>
      <c r="E1029" s="349">
        <v>80</v>
      </c>
      <c r="F1029" s="63">
        <v>80</v>
      </c>
      <c r="G1029" s="356">
        <f t="shared" ref="G1029:G1092" si="144">IF(SUM(C1029,E1029)=0,0,SUM(C1029,E1029))</f>
        <v>160</v>
      </c>
      <c r="H1029" s="350">
        <f t="shared" ref="H1029:H1092" si="145">IF(SUM(D1029,F1029)=0,0,SUM(D1029,F1029))</f>
        <v>160</v>
      </c>
      <c r="I1029" s="235">
        <f t="shared" ref="I1029:I1092" si="146">IF(G1029="","",G1029*(1/60))</f>
        <v>2.6666666666666665</v>
      </c>
      <c r="J1029" s="193">
        <f t="shared" ref="J1029:J1092" si="147">IF(H1029="","",H1029*(1/60))</f>
        <v>2.6666666666666665</v>
      </c>
      <c r="K1029" s="488">
        <f>'Gasto Energético'!GN1029</f>
        <v>0</v>
      </c>
      <c r="L1029" s="495">
        <f t="shared" ref="L1029:L1092" si="148">SUM(G1029:H1029)</f>
        <v>320</v>
      </c>
      <c r="M1029" s="356">
        <f t="shared" ref="M1029:M1092" si="149">K1029+L1029</f>
        <v>320</v>
      </c>
      <c r="N1029" s="359">
        <f t="shared" ref="N1029:N1092" si="150">M1029/60</f>
        <v>5.333333333333333</v>
      </c>
      <c r="O1029">
        <f t="shared" ref="O1029:O1092" si="151">1.05*MAX($M$4:$M$1444)</f>
        <v>504</v>
      </c>
      <c r="P1029" s="239">
        <f t="shared" ref="P1029:P1092" si="152">SUM($N$4:$N$1444)/(COUNT($N$4:$N$1444)/60)</f>
        <v>299.7362942401092</v>
      </c>
    </row>
    <row r="1030" spans="2:16" x14ac:dyDescent="0.25">
      <c r="B1030" s="181">
        <v>0.71250000000000002</v>
      </c>
      <c r="C1030" s="61">
        <v>80</v>
      </c>
      <c r="D1030" s="349">
        <v>80</v>
      </c>
      <c r="E1030" s="349">
        <v>80</v>
      </c>
      <c r="F1030" s="63">
        <v>80</v>
      </c>
      <c r="G1030" s="356">
        <f t="shared" si="144"/>
        <v>160</v>
      </c>
      <c r="H1030" s="350">
        <f t="shared" si="145"/>
        <v>160</v>
      </c>
      <c r="I1030" s="235">
        <f t="shared" si="146"/>
        <v>2.6666666666666665</v>
      </c>
      <c r="J1030" s="193">
        <f t="shared" si="147"/>
        <v>2.6666666666666665</v>
      </c>
      <c r="K1030" s="488">
        <f>'Gasto Energético'!GN1030</f>
        <v>0</v>
      </c>
      <c r="L1030" s="495">
        <f t="shared" si="148"/>
        <v>320</v>
      </c>
      <c r="M1030" s="356">
        <f t="shared" si="149"/>
        <v>320</v>
      </c>
      <c r="N1030" s="359">
        <f t="shared" si="150"/>
        <v>5.333333333333333</v>
      </c>
      <c r="O1030">
        <f t="shared" si="151"/>
        <v>504</v>
      </c>
      <c r="P1030" s="239">
        <f t="shared" si="152"/>
        <v>299.7362942401092</v>
      </c>
    </row>
    <row r="1031" spans="2:16" x14ac:dyDescent="0.25">
      <c r="B1031" s="181">
        <v>0.71319444444444446</v>
      </c>
      <c r="C1031" s="61">
        <v>80</v>
      </c>
      <c r="D1031" s="349">
        <v>80</v>
      </c>
      <c r="E1031" s="349">
        <v>80</v>
      </c>
      <c r="F1031" s="63">
        <v>80</v>
      </c>
      <c r="G1031" s="356">
        <f t="shared" si="144"/>
        <v>160</v>
      </c>
      <c r="H1031" s="350">
        <f t="shared" si="145"/>
        <v>160</v>
      </c>
      <c r="I1031" s="235">
        <f t="shared" si="146"/>
        <v>2.6666666666666665</v>
      </c>
      <c r="J1031" s="193">
        <f t="shared" si="147"/>
        <v>2.6666666666666665</v>
      </c>
      <c r="K1031" s="488">
        <f>'Gasto Energético'!GN1031</f>
        <v>0</v>
      </c>
      <c r="L1031" s="495">
        <f t="shared" si="148"/>
        <v>320</v>
      </c>
      <c r="M1031" s="356">
        <f t="shared" si="149"/>
        <v>320</v>
      </c>
      <c r="N1031" s="359">
        <f t="shared" si="150"/>
        <v>5.333333333333333</v>
      </c>
      <c r="O1031">
        <f t="shared" si="151"/>
        <v>504</v>
      </c>
      <c r="P1031" s="239">
        <f t="shared" si="152"/>
        <v>299.7362942401092</v>
      </c>
    </row>
    <row r="1032" spans="2:16" x14ac:dyDescent="0.25">
      <c r="B1032" s="181">
        <v>0.71388888888888891</v>
      </c>
      <c r="C1032" s="61">
        <v>80</v>
      </c>
      <c r="D1032" s="349">
        <v>80</v>
      </c>
      <c r="E1032" s="349">
        <v>80</v>
      </c>
      <c r="F1032" s="63">
        <v>80</v>
      </c>
      <c r="G1032" s="356">
        <f t="shared" si="144"/>
        <v>160</v>
      </c>
      <c r="H1032" s="350">
        <f t="shared" si="145"/>
        <v>160</v>
      </c>
      <c r="I1032" s="235">
        <f t="shared" si="146"/>
        <v>2.6666666666666665</v>
      </c>
      <c r="J1032" s="193">
        <f t="shared" si="147"/>
        <v>2.6666666666666665</v>
      </c>
      <c r="K1032" s="488">
        <f>'Gasto Energético'!GN1032</f>
        <v>0</v>
      </c>
      <c r="L1032" s="495">
        <f t="shared" si="148"/>
        <v>320</v>
      </c>
      <c r="M1032" s="356">
        <f t="shared" si="149"/>
        <v>320</v>
      </c>
      <c r="N1032" s="359">
        <f t="shared" si="150"/>
        <v>5.333333333333333</v>
      </c>
      <c r="O1032">
        <f t="shared" si="151"/>
        <v>504</v>
      </c>
      <c r="P1032" s="239">
        <f t="shared" si="152"/>
        <v>299.7362942401092</v>
      </c>
    </row>
    <row r="1033" spans="2:16" x14ac:dyDescent="0.25">
      <c r="B1033" s="181">
        <v>0.71458333333333324</v>
      </c>
      <c r="C1033" s="61">
        <v>80</v>
      </c>
      <c r="D1033" s="349">
        <v>80</v>
      </c>
      <c r="E1033" s="349">
        <v>80</v>
      </c>
      <c r="F1033" s="63">
        <v>80</v>
      </c>
      <c r="G1033" s="356">
        <f t="shared" si="144"/>
        <v>160</v>
      </c>
      <c r="H1033" s="350">
        <f t="shared" si="145"/>
        <v>160</v>
      </c>
      <c r="I1033" s="235">
        <f t="shared" si="146"/>
        <v>2.6666666666666665</v>
      </c>
      <c r="J1033" s="193">
        <f t="shared" si="147"/>
        <v>2.6666666666666665</v>
      </c>
      <c r="K1033" s="488">
        <f>'Gasto Energético'!GN1033</f>
        <v>0</v>
      </c>
      <c r="L1033" s="495">
        <f t="shared" si="148"/>
        <v>320</v>
      </c>
      <c r="M1033" s="356">
        <f t="shared" si="149"/>
        <v>320</v>
      </c>
      <c r="N1033" s="359">
        <f t="shared" si="150"/>
        <v>5.333333333333333</v>
      </c>
      <c r="O1033">
        <f t="shared" si="151"/>
        <v>504</v>
      </c>
      <c r="P1033" s="239">
        <f t="shared" si="152"/>
        <v>299.7362942401092</v>
      </c>
    </row>
    <row r="1034" spans="2:16" x14ac:dyDescent="0.25">
      <c r="B1034" s="181">
        <v>0.71527777777777779</v>
      </c>
      <c r="C1034" s="61">
        <v>80</v>
      </c>
      <c r="D1034" s="349">
        <v>80</v>
      </c>
      <c r="E1034" s="349">
        <v>80</v>
      </c>
      <c r="F1034" s="63">
        <v>80</v>
      </c>
      <c r="G1034" s="356">
        <f t="shared" si="144"/>
        <v>160</v>
      </c>
      <c r="H1034" s="350">
        <f t="shared" si="145"/>
        <v>160</v>
      </c>
      <c r="I1034" s="235">
        <f t="shared" si="146"/>
        <v>2.6666666666666665</v>
      </c>
      <c r="J1034" s="193">
        <f t="shared" si="147"/>
        <v>2.6666666666666665</v>
      </c>
      <c r="K1034" s="488">
        <f>'Gasto Energético'!GN1034</f>
        <v>0</v>
      </c>
      <c r="L1034" s="495">
        <f t="shared" si="148"/>
        <v>320</v>
      </c>
      <c r="M1034" s="356">
        <f t="shared" si="149"/>
        <v>320</v>
      </c>
      <c r="N1034" s="359">
        <f t="shared" si="150"/>
        <v>5.333333333333333</v>
      </c>
      <c r="O1034">
        <f t="shared" si="151"/>
        <v>504</v>
      </c>
      <c r="P1034" s="239">
        <f t="shared" si="152"/>
        <v>299.7362942401092</v>
      </c>
    </row>
    <row r="1035" spans="2:16" x14ac:dyDescent="0.25">
      <c r="B1035" s="181">
        <v>0.71597222222222223</v>
      </c>
      <c r="C1035" s="61">
        <v>80</v>
      </c>
      <c r="D1035" s="349">
        <v>80</v>
      </c>
      <c r="E1035" s="349">
        <v>80</v>
      </c>
      <c r="F1035" s="63">
        <v>80</v>
      </c>
      <c r="G1035" s="356">
        <f t="shared" si="144"/>
        <v>160</v>
      </c>
      <c r="H1035" s="350">
        <f t="shared" si="145"/>
        <v>160</v>
      </c>
      <c r="I1035" s="235">
        <f t="shared" si="146"/>
        <v>2.6666666666666665</v>
      </c>
      <c r="J1035" s="193">
        <f t="shared" si="147"/>
        <v>2.6666666666666665</v>
      </c>
      <c r="K1035" s="488">
        <f>'Gasto Energético'!GN1035</f>
        <v>0</v>
      </c>
      <c r="L1035" s="495">
        <f t="shared" si="148"/>
        <v>320</v>
      </c>
      <c r="M1035" s="356">
        <f t="shared" si="149"/>
        <v>320</v>
      </c>
      <c r="N1035" s="359">
        <f t="shared" si="150"/>
        <v>5.333333333333333</v>
      </c>
      <c r="O1035">
        <f t="shared" si="151"/>
        <v>504</v>
      </c>
      <c r="P1035" s="239">
        <f t="shared" si="152"/>
        <v>299.7362942401092</v>
      </c>
    </row>
    <row r="1036" spans="2:16" x14ac:dyDescent="0.25">
      <c r="B1036" s="181">
        <v>0.71666666666666667</v>
      </c>
      <c r="C1036" s="61">
        <v>80</v>
      </c>
      <c r="D1036" s="349">
        <v>80</v>
      </c>
      <c r="E1036" s="349">
        <v>80</v>
      </c>
      <c r="F1036" s="63">
        <v>80</v>
      </c>
      <c r="G1036" s="356">
        <f t="shared" si="144"/>
        <v>160</v>
      </c>
      <c r="H1036" s="350">
        <f t="shared" si="145"/>
        <v>160</v>
      </c>
      <c r="I1036" s="235">
        <f t="shared" si="146"/>
        <v>2.6666666666666665</v>
      </c>
      <c r="J1036" s="193">
        <f t="shared" si="147"/>
        <v>2.6666666666666665</v>
      </c>
      <c r="K1036" s="488">
        <f>'Gasto Energético'!GN1036</f>
        <v>0</v>
      </c>
      <c r="L1036" s="495">
        <f t="shared" si="148"/>
        <v>320</v>
      </c>
      <c r="M1036" s="356">
        <f t="shared" si="149"/>
        <v>320</v>
      </c>
      <c r="N1036" s="359">
        <f t="shared" si="150"/>
        <v>5.333333333333333</v>
      </c>
      <c r="O1036">
        <f t="shared" si="151"/>
        <v>504</v>
      </c>
      <c r="P1036" s="239">
        <f t="shared" si="152"/>
        <v>299.7362942401092</v>
      </c>
    </row>
    <row r="1037" spans="2:16" x14ac:dyDescent="0.25">
      <c r="B1037" s="181">
        <v>0.71736111111111101</v>
      </c>
      <c r="C1037" s="61">
        <v>80</v>
      </c>
      <c r="D1037" s="349">
        <v>80</v>
      </c>
      <c r="E1037" s="349">
        <v>80</v>
      </c>
      <c r="F1037" s="63">
        <v>80</v>
      </c>
      <c r="G1037" s="356">
        <f t="shared" si="144"/>
        <v>160</v>
      </c>
      <c r="H1037" s="350">
        <f t="shared" si="145"/>
        <v>160</v>
      </c>
      <c r="I1037" s="235">
        <f t="shared" si="146"/>
        <v>2.6666666666666665</v>
      </c>
      <c r="J1037" s="193">
        <f t="shared" si="147"/>
        <v>2.6666666666666665</v>
      </c>
      <c r="K1037" s="488">
        <f>'Gasto Energético'!GN1037</f>
        <v>0</v>
      </c>
      <c r="L1037" s="495">
        <f t="shared" si="148"/>
        <v>320</v>
      </c>
      <c r="M1037" s="356">
        <f t="shared" si="149"/>
        <v>320</v>
      </c>
      <c r="N1037" s="359">
        <f t="shared" si="150"/>
        <v>5.333333333333333</v>
      </c>
      <c r="O1037">
        <f t="shared" si="151"/>
        <v>504</v>
      </c>
      <c r="P1037" s="239">
        <f t="shared" si="152"/>
        <v>299.7362942401092</v>
      </c>
    </row>
    <row r="1038" spans="2:16" x14ac:dyDescent="0.25">
      <c r="B1038" s="181">
        <v>0.71805555555555556</v>
      </c>
      <c r="C1038" s="61">
        <v>80</v>
      </c>
      <c r="D1038" s="349">
        <v>80</v>
      </c>
      <c r="E1038" s="349">
        <v>80</v>
      </c>
      <c r="F1038" s="63">
        <v>80</v>
      </c>
      <c r="G1038" s="356">
        <f t="shared" si="144"/>
        <v>160</v>
      </c>
      <c r="H1038" s="350">
        <f t="shared" si="145"/>
        <v>160</v>
      </c>
      <c r="I1038" s="235">
        <f t="shared" si="146"/>
        <v>2.6666666666666665</v>
      </c>
      <c r="J1038" s="193">
        <f t="shared" si="147"/>
        <v>2.6666666666666665</v>
      </c>
      <c r="K1038" s="488">
        <f>'Gasto Energético'!GN1038</f>
        <v>0</v>
      </c>
      <c r="L1038" s="495">
        <f t="shared" si="148"/>
        <v>320</v>
      </c>
      <c r="M1038" s="356">
        <f t="shared" si="149"/>
        <v>320</v>
      </c>
      <c r="N1038" s="359">
        <f t="shared" si="150"/>
        <v>5.333333333333333</v>
      </c>
      <c r="O1038">
        <f t="shared" si="151"/>
        <v>504</v>
      </c>
      <c r="P1038" s="239">
        <f t="shared" si="152"/>
        <v>299.7362942401092</v>
      </c>
    </row>
    <row r="1039" spans="2:16" x14ac:dyDescent="0.25">
      <c r="B1039" s="181">
        <v>0.71875</v>
      </c>
      <c r="C1039" s="61">
        <v>80</v>
      </c>
      <c r="D1039" s="349">
        <v>80</v>
      </c>
      <c r="E1039" s="349">
        <v>80</v>
      </c>
      <c r="F1039" s="63">
        <v>80</v>
      </c>
      <c r="G1039" s="356">
        <f t="shared" si="144"/>
        <v>160</v>
      </c>
      <c r="H1039" s="350">
        <f t="shared" si="145"/>
        <v>160</v>
      </c>
      <c r="I1039" s="235">
        <f t="shared" si="146"/>
        <v>2.6666666666666665</v>
      </c>
      <c r="J1039" s="193">
        <f t="shared" si="147"/>
        <v>2.6666666666666665</v>
      </c>
      <c r="K1039" s="488">
        <f>'Gasto Energético'!GN1039</f>
        <v>0</v>
      </c>
      <c r="L1039" s="495">
        <f t="shared" si="148"/>
        <v>320</v>
      </c>
      <c r="M1039" s="356">
        <f t="shared" si="149"/>
        <v>320</v>
      </c>
      <c r="N1039" s="359">
        <f t="shared" si="150"/>
        <v>5.333333333333333</v>
      </c>
      <c r="O1039">
        <f t="shared" si="151"/>
        <v>504</v>
      </c>
      <c r="P1039" s="239">
        <f t="shared" si="152"/>
        <v>299.7362942401092</v>
      </c>
    </row>
    <row r="1040" spans="2:16" x14ac:dyDescent="0.25">
      <c r="B1040" s="181">
        <v>0.71944444444444444</v>
      </c>
      <c r="C1040" s="61">
        <v>80</v>
      </c>
      <c r="D1040" s="349">
        <v>80</v>
      </c>
      <c r="E1040" s="349">
        <v>80</v>
      </c>
      <c r="F1040" s="63">
        <v>80</v>
      </c>
      <c r="G1040" s="356">
        <f t="shared" si="144"/>
        <v>160</v>
      </c>
      <c r="H1040" s="350">
        <f t="shared" si="145"/>
        <v>160</v>
      </c>
      <c r="I1040" s="235">
        <f t="shared" si="146"/>
        <v>2.6666666666666665</v>
      </c>
      <c r="J1040" s="193">
        <f t="shared" si="147"/>
        <v>2.6666666666666665</v>
      </c>
      <c r="K1040" s="488">
        <f>'Gasto Energético'!GN1040</f>
        <v>0</v>
      </c>
      <c r="L1040" s="495">
        <f t="shared" si="148"/>
        <v>320</v>
      </c>
      <c r="M1040" s="356">
        <f t="shared" si="149"/>
        <v>320</v>
      </c>
      <c r="N1040" s="359">
        <f t="shared" si="150"/>
        <v>5.333333333333333</v>
      </c>
      <c r="O1040">
        <f t="shared" si="151"/>
        <v>504</v>
      </c>
      <c r="P1040" s="239">
        <f t="shared" si="152"/>
        <v>299.7362942401092</v>
      </c>
    </row>
    <row r="1041" spans="2:16" x14ac:dyDescent="0.25">
      <c r="B1041" s="181">
        <v>0.72013888888888899</v>
      </c>
      <c r="C1041" s="61">
        <v>80</v>
      </c>
      <c r="D1041" s="349">
        <v>80</v>
      </c>
      <c r="E1041" s="349">
        <v>80</v>
      </c>
      <c r="F1041" s="63">
        <v>80</v>
      </c>
      <c r="G1041" s="356">
        <f t="shared" si="144"/>
        <v>160</v>
      </c>
      <c r="H1041" s="350">
        <f t="shared" si="145"/>
        <v>160</v>
      </c>
      <c r="I1041" s="235">
        <f t="shared" si="146"/>
        <v>2.6666666666666665</v>
      </c>
      <c r="J1041" s="193">
        <f t="shared" si="147"/>
        <v>2.6666666666666665</v>
      </c>
      <c r="K1041" s="488">
        <f>'Gasto Energético'!GN1041</f>
        <v>0</v>
      </c>
      <c r="L1041" s="495">
        <f t="shared" si="148"/>
        <v>320</v>
      </c>
      <c r="M1041" s="356">
        <f t="shared" si="149"/>
        <v>320</v>
      </c>
      <c r="N1041" s="359">
        <f t="shared" si="150"/>
        <v>5.333333333333333</v>
      </c>
      <c r="O1041">
        <f t="shared" si="151"/>
        <v>504</v>
      </c>
      <c r="P1041" s="239">
        <f t="shared" si="152"/>
        <v>299.7362942401092</v>
      </c>
    </row>
    <row r="1042" spans="2:16" x14ac:dyDescent="0.25">
      <c r="B1042" s="181">
        <v>0.72083333333333333</v>
      </c>
      <c r="C1042" s="61">
        <v>80</v>
      </c>
      <c r="D1042" s="349">
        <v>80</v>
      </c>
      <c r="E1042" s="349">
        <v>80</v>
      </c>
      <c r="F1042" s="63">
        <v>80</v>
      </c>
      <c r="G1042" s="356">
        <f t="shared" si="144"/>
        <v>160</v>
      </c>
      <c r="H1042" s="350">
        <f t="shared" si="145"/>
        <v>160</v>
      </c>
      <c r="I1042" s="235">
        <f t="shared" si="146"/>
        <v>2.6666666666666665</v>
      </c>
      <c r="J1042" s="193">
        <f t="shared" si="147"/>
        <v>2.6666666666666665</v>
      </c>
      <c r="K1042" s="488">
        <f>'Gasto Energético'!GN1042</f>
        <v>0</v>
      </c>
      <c r="L1042" s="495">
        <f t="shared" si="148"/>
        <v>320</v>
      </c>
      <c r="M1042" s="356">
        <f t="shared" si="149"/>
        <v>320</v>
      </c>
      <c r="N1042" s="359">
        <f t="shared" si="150"/>
        <v>5.333333333333333</v>
      </c>
      <c r="O1042">
        <f t="shared" si="151"/>
        <v>504</v>
      </c>
      <c r="P1042" s="239">
        <f t="shared" si="152"/>
        <v>299.7362942401092</v>
      </c>
    </row>
    <row r="1043" spans="2:16" x14ac:dyDescent="0.25">
      <c r="B1043" s="181">
        <v>0.72152777777777777</v>
      </c>
      <c r="C1043" s="61">
        <v>80</v>
      </c>
      <c r="D1043" s="349">
        <v>80</v>
      </c>
      <c r="E1043" s="349">
        <v>80</v>
      </c>
      <c r="F1043" s="63">
        <v>80</v>
      </c>
      <c r="G1043" s="356">
        <f t="shared" si="144"/>
        <v>160</v>
      </c>
      <c r="H1043" s="350">
        <f t="shared" si="145"/>
        <v>160</v>
      </c>
      <c r="I1043" s="235">
        <f t="shared" si="146"/>
        <v>2.6666666666666665</v>
      </c>
      <c r="J1043" s="193">
        <f t="shared" si="147"/>
        <v>2.6666666666666665</v>
      </c>
      <c r="K1043" s="488">
        <f>'Gasto Energético'!GN1043</f>
        <v>0</v>
      </c>
      <c r="L1043" s="495">
        <f t="shared" si="148"/>
        <v>320</v>
      </c>
      <c r="M1043" s="356">
        <f t="shared" si="149"/>
        <v>320</v>
      </c>
      <c r="N1043" s="359">
        <f t="shared" si="150"/>
        <v>5.333333333333333</v>
      </c>
      <c r="O1043">
        <f t="shared" si="151"/>
        <v>504</v>
      </c>
      <c r="P1043" s="239">
        <f t="shared" si="152"/>
        <v>299.7362942401092</v>
      </c>
    </row>
    <row r="1044" spans="2:16" x14ac:dyDescent="0.25">
      <c r="B1044" s="181">
        <v>0.72222222222222221</v>
      </c>
      <c r="C1044" s="61">
        <v>80</v>
      </c>
      <c r="D1044" s="349">
        <v>80</v>
      </c>
      <c r="E1044" s="349">
        <v>80</v>
      </c>
      <c r="F1044" s="63">
        <v>80</v>
      </c>
      <c r="G1044" s="356">
        <f t="shared" si="144"/>
        <v>160</v>
      </c>
      <c r="H1044" s="350">
        <f t="shared" si="145"/>
        <v>160</v>
      </c>
      <c r="I1044" s="235">
        <f t="shared" si="146"/>
        <v>2.6666666666666665</v>
      </c>
      <c r="J1044" s="193">
        <f t="shared" si="147"/>
        <v>2.6666666666666665</v>
      </c>
      <c r="K1044" s="488">
        <f>'Gasto Energético'!GN1044</f>
        <v>0</v>
      </c>
      <c r="L1044" s="495">
        <f t="shared" si="148"/>
        <v>320</v>
      </c>
      <c r="M1044" s="356">
        <f t="shared" si="149"/>
        <v>320</v>
      </c>
      <c r="N1044" s="359">
        <f t="shared" si="150"/>
        <v>5.333333333333333</v>
      </c>
      <c r="O1044">
        <f t="shared" si="151"/>
        <v>504</v>
      </c>
      <c r="P1044" s="239">
        <f t="shared" si="152"/>
        <v>299.7362942401092</v>
      </c>
    </row>
    <row r="1045" spans="2:16" x14ac:dyDescent="0.25">
      <c r="B1045" s="181">
        <v>0.72291666666666676</v>
      </c>
      <c r="C1045" s="61">
        <v>80</v>
      </c>
      <c r="D1045" s="349">
        <v>80</v>
      </c>
      <c r="E1045" s="349">
        <v>80</v>
      </c>
      <c r="F1045" s="63">
        <v>80</v>
      </c>
      <c r="G1045" s="356">
        <f t="shared" si="144"/>
        <v>160</v>
      </c>
      <c r="H1045" s="350">
        <f t="shared" si="145"/>
        <v>160</v>
      </c>
      <c r="I1045" s="235">
        <f t="shared" si="146"/>
        <v>2.6666666666666665</v>
      </c>
      <c r="J1045" s="193">
        <f t="shared" si="147"/>
        <v>2.6666666666666665</v>
      </c>
      <c r="K1045" s="488">
        <f>'Gasto Energético'!GN1045</f>
        <v>0</v>
      </c>
      <c r="L1045" s="495">
        <f t="shared" si="148"/>
        <v>320</v>
      </c>
      <c r="M1045" s="356">
        <f t="shared" si="149"/>
        <v>320</v>
      </c>
      <c r="N1045" s="359">
        <f t="shared" si="150"/>
        <v>5.333333333333333</v>
      </c>
      <c r="O1045">
        <f t="shared" si="151"/>
        <v>504</v>
      </c>
      <c r="P1045" s="239">
        <f t="shared" si="152"/>
        <v>299.7362942401092</v>
      </c>
    </row>
    <row r="1046" spans="2:16" x14ac:dyDescent="0.25">
      <c r="B1046" s="181">
        <v>0.72361111111111109</v>
      </c>
      <c r="C1046" s="61">
        <v>80</v>
      </c>
      <c r="D1046" s="349">
        <v>80</v>
      </c>
      <c r="E1046" s="349">
        <v>80</v>
      </c>
      <c r="F1046" s="63">
        <v>80</v>
      </c>
      <c r="G1046" s="356">
        <f t="shared" si="144"/>
        <v>160</v>
      </c>
      <c r="H1046" s="350">
        <f t="shared" si="145"/>
        <v>160</v>
      </c>
      <c r="I1046" s="235">
        <f t="shared" si="146"/>
        <v>2.6666666666666665</v>
      </c>
      <c r="J1046" s="193">
        <f t="shared" si="147"/>
        <v>2.6666666666666665</v>
      </c>
      <c r="K1046" s="488">
        <f>'Gasto Energético'!GN1046</f>
        <v>0</v>
      </c>
      <c r="L1046" s="495">
        <f t="shared" si="148"/>
        <v>320</v>
      </c>
      <c r="M1046" s="356">
        <f t="shared" si="149"/>
        <v>320</v>
      </c>
      <c r="N1046" s="359">
        <f t="shared" si="150"/>
        <v>5.333333333333333</v>
      </c>
      <c r="O1046">
        <f t="shared" si="151"/>
        <v>504</v>
      </c>
      <c r="P1046" s="239">
        <f t="shared" si="152"/>
        <v>299.7362942401092</v>
      </c>
    </row>
    <row r="1047" spans="2:16" x14ac:dyDescent="0.25">
      <c r="B1047" s="181">
        <v>0.72430555555555554</v>
      </c>
      <c r="C1047" s="61">
        <v>80</v>
      </c>
      <c r="D1047" s="349">
        <v>80</v>
      </c>
      <c r="E1047" s="349">
        <v>80</v>
      </c>
      <c r="F1047" s="63">
        <v>80</v>
      </c>
      <c r="G1047" s="356">
        <f t="shared" si="144"/>
        <v>160</v>
      </c>
      <c r="H1047" s="350">
        <f t="shared" si="145"/>
        <v>160</v>
      </c>
      <c r="I1047" s="235">
        <f t="shared" si="146"/>
        <v>2.6666666666666665</v>
      </c>
      <c r="J1047" s="193">
        <f t="shared" si="147"/>
        <v>2.6666666666666665</v>
      </c>
      <c r="K1047" s="488">
        <f>'Gasto Energético'!GN1047</f>
        <v>0</v>
      </c>
      <c r="L1047" s="495">
        <f t="shared" si="148"/>
        <v>320</v>
      </c>
      <c r="M1047" s="356">
        <f t="shared" si="149"/>
        <v>320</v>
      </c>
      <c r="N1047" s="359">
        <f t="shared" si="150"/>
        <v>5.333333333333333</v>
      </c>
      <c r="O1047">
        <f t="shared" si="151"/>
        <v>504</v>
      </c>
      <c r="P1047" s="239">
        <f t="shared" si="152"/>
        <v>299.7362942401092</v>
      </c>
    </row>
    <row r="1048" spans="2:16" x14ac:dyDescent="0.25">
      <c r="B1048" s="181">
        <v>0.72499999999999998</v>
      </c>
      <c r="C1048" s="61">
        <v>80</v>
      </c>
      <c r="D1048" s="349">
        <v>80</v>
      </c>
      <c r="E1048" s="349">
        <v>80</v>
      </c>
      <c r="F1048" s="63">
        <v>80</v>
      </c>
      <c r="G1048" s="356">
        <f t="shared" si="144"/>
        <v>160</v>
      </c>
      <c r="H1048" s="350">
        <f t="shared" si="145"/>
        <v>160</v>
      </c>
      <c r="I1048" s="235">
        <f t="shared" si="146"/>
        <v>2.6666666666666665</v>
      </c>
      <c r="J1048" s="193">
        <f t="shared" si="147"/>
        <v>2.6666666666666665</v>
      </c>
      <c r="K1048" s="488">
        <f>'Gasto Energético'!GN1048</f>
        <v>0</v>
      </c>
      <c r="L1048" s="495">
        <f t="shared" si="148"/>
        <v>320</v>
      </c>
      <c r="M1048" s="356">
        <f t="shared" si="149"/>
        <v>320</v>
      </c>
      <c r="N1048" s="359">
        <f t="shared" si="150"/>
        <v>5.333333333333333</v>
      </c>
      <c r="O1048">
        <f t="shared" si="151"/>
        <v>504</v>
      </c>
      <c r="P1048" s="239">
        <f t="shared" si="152"/>
        <v>299.7362942401092</v>
      </c>
    </row>
    <row r="1049" spans="2:16" x14ac:dyDescent="0.25">
      <c r="B1049" s="181">
        <v>0.72569444444444453</v>
      </c>
      <c r="C1049" s="61">
        <v>80</v>
      </c>
      <c r="D1049" s="349">
        <v>80</v>
      </c>
      <c r="E1049" s="349">
        <v>80</v>
      </c>
      <c r="F1049" s="63">
        <v>80</v>
      </c>
      <c r="G1049" s="356">
        <f t="shared" si="144"/>
        <v>160</v>
      </c>
      <c r="H1049" s="350">
        <f t="shared" si="145"/>
        <v>160</v>
      </c>
      <c r="I1049" s="235">
        <f t="shared" si="146"/>
        <v>2.6666666666666665</v>
      </c>
      <c r="J1049" s="193">
        <f t="shared" si="147"/>
        <v>2.6666666666666665</v>
      </c>
      <c r="K1049" s="488">
        <f>'Gasto Energético'!GN1049</f>
        <v>0</v>
      </c>
      <c r="L1049" s="495">
        <f t="shared" si="148"/>
        <v>320</v>
      </c>
      <c r="M1049" s="356">
        <f t="shared" si="149"/>
        <v>320</v>
      </c>
      <c r="N1049" s="359">
        <f t="shared" si="150"/>
        <v>5.333333333333333</v>
      </c>
      <c r="O1049">
        <f t="shared" si="151"/>
        <v>504</v>
      </c>
      <c r="P1049" s="239">
        <f t="shared" si="152"/>
        <v>299.7362942401092</v>
      </c>
    </row>
    <row r="1050" spans="2:16" x14ac:dyDescent="0.25">
      <c r="B1050" s="181">
        <v>0.72638888888888886</v>
      </c>
      <c r="C1050" s="61">
        <v>80</v>
      </c>
      <c r="D1050" s="349">
        <v>80</v>
      </c>
      <c r="E1050" s="349">
        <v>80</v>
      </c>
      <c r="F1050" s="63">
        <v>80</v>
      </c>
      <c r="G1050" s="356">
        <f t="shared" si="144"/>
        <v>160</v>
      </c>
      <c r="H1050" s="350">
        <f t="shared" si="145"/>
        <v>160</v>
      </c>
      <c r="I1050" s="235">
        <f t="shared" si="146"/>
        <v>2.6666666666666665</v>
      </c>
      <c r="J1050" s="193">
        <f t="shared" si="147"/>
        <v>2.6666666666666665</v>
      </c>
      <c r="K1050" s="488">
        <f>'Gasto Energético'!GN1050</f>
        <v>0</v>
      </c>
      <c r="L1050" s="495">
        <f t="shared" si="148"/>
        <v>320</v>
      </c>
      <c r="M1050" s="356">
        <f t="shared" si="149"/>
        <v>320</v>
      </c>
      <c r="N1050" s="359">
        <f t="shared" si="150"/>
        <v>5.333333333333333</v>
      </c>
      <c r="O1050">
        <f t="shared" si="151"/>
        <v>504</v>
      </c>
      <c r="P1050" s="239">
        <f t="shared" si="152"/>
        <v>299.7362942401092</v>
      </c>
    </row>
    <row r="1051" spans="2:16" x14ac:dyDescent="0.25">
      <c r="B1051" s="181">
        <v>0.7270833333333333</v>
      </c>
      <c r="C1051" s="61">
        <v>80</v>
      </c>
      <c r="D1051" s="349">
        <v>80</v>
      </c>
      <c r="E1051" s="349">
        <v>80</v>
      </c>
      <c r="F1051" s="63">
        <v>80</v>
      </c>
      <c r="G1051" s="356">
        <f t="shared" si="144"/>
        <v>160</v>
      </c>
      <c r="H1051" s="350">
        <f t="shared" si="145"/>
        <v>160</v>
      </c>
      <c r="I1051" s="235">
        <f t="shared" si="146"/>
        <v>2.6666666666666665</v>
      </c>
      <c r="J1051" s="193">
        <f t="shared" si="147"/>
        <v>2.6666666666666665</v>
      </c>
      <c r="K1051" s="488">
        <f>'Gasto Energético'!GN1051</f>
        <v>0</v>
      </c>
      <c r="L1051" s="495">
        <f t="shared" si="148"/>
        <v>320</v>
      </c>
      <c r="M1051" s="356">
        <f t="shared" si="149"/>
        <v>320</v>
      </c>
      <c r="N1051" s="359">
        <f t="shared" si="150"/>
        <v>5.333333333333333</v>
      </c>
      <c r="O1051">
        <f t="shared" si="151"/>
        <v>504</v>
      </c>
      <c r="P1051" s="239">
        <f t="shared" si="152"/>
        <v>299.7362942401092</v>
      </c>
    </row>
    <row r="1052" spans="2:16" x14ac:dyDescent="0.25">
      <c r="B1052" s="181">
        <v>0.72777777777777775</v>
      </c>
      <c r="C1052" s="61">
        <v>80</v>
      </c>
      <c r="D1052" s="349">
        <v>80</v>
      </c>
      <c r="E1052" s="349">
        <v>80</v>
      </c>
      <c r="F1052" s="63">
        <v>80</v>
      </c>
      <c r="G1052" s="356">
        <f t="shared" si="144"/>
        <v>160</v>
      </c>
      <c r="H1052" s="350">
        <f t="shared" si="145"/>
        <v>160</v>
      </c>
      <c r="I1052" s="235">
        <f t="shared" si="146"/>
        <v>2.6666666666666665</v>
      </c>
      <c r="J1052" s="193">
        <f t="shared" si="147"/>
        <v>2.6666666666666665</v>
      </c>
      <c r="K1052" s="488">
        <f>'Gasto Energético'!GN1052</f>
        <v>0</v>
      </c>
      <c r="L1052" s="495">
        <f t="shared" si="148"/>
        <v>320</v>
      </c>
      <c r="M1052" s="356">
        <f t="shared" si="149"/>
        <v>320</v>
      </c>
      <c r="N1052" s="359">
        <f t="shared" si="150"/>
        <v>5.333333333333333</v>
      </c>
      <c r="O1052">
        <f t="shared" si="151"/>
        <v>504</v>
      </c>
      <c r="P1052" s="239">
        <f t="shared" si="152"/>
        <v>299.7362942401092</v>
      </c>
    </row>
    <row r="1053" spans="2:16" x14ac:dyDescent="0.25">
      <c r="B1053" s="181">
        <v>0.7284722222222223</v>
      </c>
      <c r="C1053" s="61">
        <v>80</v>
      </c>
      <c r="D1053" s="349">
        <v>80</v>
      </c>
      <c r="E1053" s="349">
        <v>80</v>
      </c>
      <c r="F1053" s="63">
        <v>80</v>
      </c>
      <c r="G1053" s="356">
        <f t="shared" si="144"/>
        <v>160</v>
      </c>
      <c r="H1053" s="350">
        <f t="shared" si="145"/>
        <v>160</v>
      </c>
      <c r="I1053" s="235">
        <f t="shared" si="146"/>
        <v>2.6666666666666665</v>
      </c>
      <c r="J1053" s="193">
        <f t="shared" si="147"/>
        <v>2.6666666666666665</v>
      </c>
      <c r="K1053" s="488">
        <f>'Gasto Energético'!GN1053</f>
        <v>0</v>
      </c>
      <c r="L1053" s="495">
        <f t="shared" si="148"/>
        <v>320</v>
      </c>
      <c r="M1053" s="356">
        <f t="shared" si="149"/>
        <v>320</v>
      </c>
      <c r="N1053" s="359">
        <f t="shared" si="150"/>
        <v>5.333333333333333</v>
      </c>
      <c r="O1053">
        <f t="shared" si="151"/>
        <v>504</v>
      </c>
      <c r="P1053" s="239">
        <f t="shared" si="152"/>
        <v>299.7362942401092</v>
      </c>
    </row>
    <row r="1054" spans="2:16" x14ac:dyDescent="0.25">
      <c r="B1054" s="181">
        <v>0.72916666666666663</v>
      </c>
      <c r="C1054" s="61">
        <v>80</v>
      </c>
      <c r="D1054" s="349">
        <v>80</v>
      </c>
      <c r="E1054" s="349">
        <v>80</v>
      </c>
      <c r="F1054" s="63">
        <v>80</v>
      </c>
      <c r="G1054" s="356">
        <f t="shared" si="144"/>
        <v>160</v>
      </c>
      <c r="H1054" s="350">
        <f t="shared" si="145"/>
        <v>160</v>
      </c>
      <c r="I1054" s="235">
        <f t="shared" si="146"/>
        <v>2.6666666666666665</v>
      </c>
      <c r="J1054" s="193">
        <f t="shared" si="147"/>
        <v>2.6666666666666665</v>
      </c>
      <c r="K1054" s="488">
        <f>'Gasto Energético'!GN1054</f>
        <v>0</v>
      </c>
      <c r="L1054" s="495">
        <f t="shared" si="148"/>
        <v>320</v>
      </c>
      <c r="M1054" s="356">
        <f t="shared" si="149"/>
        <v>320</v>
      </c>
      <c r="N1054" s="359">
        <f t="shared" si="150"/>
        <v>5.333333333333333</v>
      </c>
      <c r="O1054">
        <f t="shared" si="151"/>
        <v>504</v>
      </c>
      <c r="P1054" s="239">
        <f t="shared" si="152"/>
        <v>299.7362942401092</v>
      </c>
    </row>
    <row r="1055" spans="2:16" x14ac:dyDescent="0.25">
      <c r="B1055" s="181">
        <v>0.72986111111111107</v>
      </c>
      <c r="C1055" s="61">
        <v>80</v>
      </c>
      <c r="D1055" s="349">
        <v>80</v>
      </c>
      <c r="E1055" s="349">
        <v>80</v>
      </c>
      <c r="F1055" s="63">
        <v>80</v>
      </c>
      <c r="G1055" s="356">
        <f t="shared" si="144"/>
        <v>160</v>
      </c>
      <c r="H1055" s="350">
        <f t="shared" si="145"/>
        <v>160</v>
      </c>
      <c r="I1055" s="235">
        <f t="shared" si="146"/>
        <v>2.6666666666666665</v>
      </c>
      <c r="J1055" s="193">
        <f t="shared" si="147"/>
        <v>2.6666666666666665</v>
      </c>
      <c r="K1055" s="488">
        <f>'Gasto Energético'!GN1055</f>
        <v>0</v>
      </c>
      <c r="L1055" s="495">
        <f t="shared" si="148"/>
        <v>320</v>
      </c>
      <c r="M1055" s="356">
        <f t="shared" si="149"/>
        <v>320</v>
      </c>
      <c r="N1055" s="359">
        <f t="shared" si="150"/>
        <v>5.333333333333333</v>
      </c>
      <c r="O1055">
        <f t="shared" si="151"/>
        <v>504</v>
      </c>
      <c r="P1055" s="239">
        <f t="shared" si="152"/>
        <v>299.7362942401092</v>
      </c>
    </row>
    <row r="1056" spans="2:16" x14ac:dyDescent="0.25">
      <c r="B1056" s="181">
        <v>0.73055555555555562</v>
      </c>
      <c r="C1056" s="61">
        <v>80</v>
      </c>
      <c r="D1056" s="349">
        <v>80</v>
      </c>
      <c r="E1056" s="349">
        <v>80</v>
      </c>
      <c r="F1056" s="63">
        <v>80</v>
      </c>
      <c r="G1056" s="356">
        <f t="shared" si="144"/>
        <v>160</v>
      </c>
      <c r="H1056" s="350">
        <f t="shared" si="145"/>
        <v>160</v>
      </c>
      <c r="I1056" s="235">
        <f t="shared" si="146"/>
        <v>2.6666666666666665</v>
      </c>
      <c r="J1056" s="193">
        <f t="shared" si="147"/>
        <v>2.6666666666666665</v>
      </c>
      <c r="K1056" s="488">
        <f>'Gasto Energético'!GN1056</f>
        <v>0</v>
      </c>
      <c r="L1056" s="495">
        <f t="shared" si="148"/>
        <v>320</v>
      </c>
      <c r="M1056" s="356">
        <f t="shared" si="149"/>
        <v>320</v>
      </c>
      <c r="N1056" s="359">
        <f t="shared" si="150"/>
        <v>5.333333333333333</v>
      </c>
      <c r="O1056">
        <f t="shared" si="151"/>
        <v>504</v>
      </c>
      <c r="P1056" s="239">
        <f t="shared" si="152"/>
        <v>299.7362942401092</v>
      </c>
    </row>
    <row r="1057" spans="2:16" x14ac:dyDescent="0.25">
      <c r="B1057" s="181">
        <v>0.73125000000000007</v>
      </c>
      <c r="C1057" s="61">
        <v>80</v>
      </c>
      <c r="D1057" s="349">
        <v>80</v>
      </c>
      <c r="E1057" s="349">
        <v>80</v>
      </c>
      <c r="F1057" s="63">
        <v>80</v>
      </c>
      <c r="G1057" s="356">
        <f t="shared" si="144"/>
        <v>160</v>
      </c>
      <c r="H1057" s="350">
        <f t="shared" si="145"/>
        <v>160</v>
      </c>
      <c r="I1057" s="235">
        <f t="shared" si="146"/>
        <v>2.6666666666666665</v>
      </c>
      <c r="J1057" s="193">
        <f t="shared" si="147"/>
        <v>2.6666666666666665</v>
      </c>
      <c r="K1057" s="488">
        <f>'Gasto Energético'!GN1057</f>
        <v>0</v>
      </c>
      <c r="L1057" s="495">
        <f t="shared" si="148"/>
        <v>320</v>
      </c>
      <c r="M1057" s="356">
        <f t="shared" si="149"/>
        <v>320</v>
      </c>
      <c r="N1057" s="359">
        <f t="shared" si="150"/>
        <v>5.333333333333333</v>
      </c>
      <c r="O1057">
        <f t="shared" si="151"/>
        <v>504</v>
      </c>
      <c r="P1057" s="239">
        <f t="shared" si="152"/>
        <v>299.7362942401092</v>
      </c>
    </row>
    <row r="1058" spans="2:16" x14ac:dyDescent="0.25">
      <c r="B1058" s="181">
        <v>0.7319444444444444</v>
      </c>
      <c r="C1058" s="61">
        <v>80</v>
      </c>
      <c r="D1058" s="349">
        <v>80</v>
      </c>
      <c r="E1058" s="349">
        <v>80</v>
      </c>
      <c r="F1058" s="63">
        <v>80</v>
      </c>
      <c r="G1058" s="356">
        <f t="shared" si="144"/>
        <v>160</v>
      </c>
      <c r="H1058" s="350">
        <f t="shared" si="145"/>
        <v>160</v>
      </c>
      <c r="I1058" s="235">
        <f t="shared" si="146"/>
        <v>2.6666666666666665</v>
      </c>
      <c r="J1058" s="193">
        <f t="shared" si="147"/>
        <v>2.6666666666666665</v>
      </c>
      <c r="K1058" s="488">
        <f>'Gasto Energético'!GN1058</f>
        <v>0</v>
      </c>
      <c r="L1058" s="495">
        <f t="shared" si="148"/>
        <v>320</v>
      </c>
      <c r="M1058" s="356">
        <f t="shared" si="149"/>
        <v>320</v>
      </c>
      <c r="N1058" s="359">
        <f t="shared" si="150"/>
        <v>5.333333333333333</v>
      </c>
      <c r="O1058">
        <f t="shared" si="151"/>
        <v>504</v>
      </c>
      <c r="P1058" s="239">
        <f t="shared" si="152"/>
        <v>299.7362942401092</v>
      </c>
    </row>
    <row r="1059" spans="2:16" x14ac:dyDescent="0.25">
      <c r="B1059" s="181">
        <v>0.73263888888888884</v>
      </c>
      <c r="C1059" s="61">
        <v>80</v>
      </c>
      <c r="D1059" s="349">
        <v>80</v>
      </c>
      <c r="E1059" s="349">
        <v>80</v>
      </c>
      <c r="F1059" s="63">
        <v>80</v>
      </c>
      <c r="G1059" s="356">
        <f t="shared" si="144"/>
        <v>160</v>
      </c>
      <c r="H1059" s="350">
        <f t="shared" si="145"/>
        <v>160</v>
      </c>
      <c r="I1059" s="235">
        <f t="shared" si="146"/>
        <v>2.6666666666666665</v>
      </c>
      <c r="J1059" s="193">
        <f t="shared" si="147"/>
        <v>2.6666666666666665</v>
      </c>
      <c r="K1059" s="488">
        <f>'Gasto Energético'!GN1059</f>
        <v>0</v>
      </c>
      <c r="L1059" s="495">
        <f t="shared" si="148"/>
        <v>320</v>
      </c>
      <c r="M1059" s="356">
        <f t="shared" si="149"/>
        <v>320</v>
      </c>
      <c r="N1059" s="359">
        <f t="shared" si="150"/>
        <v>5.333333333333333</v>
      </c>
      <c r="O1059">
        <f t="shared" si="151"/>
        <v>504</v>
      </c>
      <c r="P1059" s="239">
        <f t="shared" si="152"/>
        <v>299.7362942401092</v>
      </c>
    </row>
    <row r="1060" spans="2:16" x14ac:dyDescent="0.25">
      <c r="B1060" s="181">
        <v>0.73333333333333339</v>
      </c>
      <c r="C1060" s="61">
        <v>80</v>
      </c>
      <c r="D1060" s="349">
        <v>80</v>
      </c>
      <c r="E1060" s="349">
        <v>80</v>
      </c>
      <c r="F1060" s="63">
        <v>80</v>
      </c>
      <c r="G1060" s="356">
        <f t="shared" si="144"/>
        <v>160</v>
      </c>
      <c r="H1060" s="350">
        <f t="shared" si="145"/>
        <v>160</v>
      </c>
      <c r="I1060" s="235">
        <f t="shared" si="146"/>
        <v>2.6666666666666665</v>
      </c>
      <c r="J1060" s="193">
        <f t="shared" si="147"/>
        <v>2.6666666666666665</v>
      </c>
      <c r="K1060" s="488">
        <f>'Gasto Energético'!GN1060</f>
        <v>0</v>
      </c>
      <c r="L1060" s="495">
        <f t="shared" si="148"/>
        <v>320</v>
      </c>
      <c r="M1060" s="356">
        <f t="shared" si="149"/>
        <v>320</v>
      </c>
      <c r="N1060" s="359">
        <f t="shared" si="150"/>
        <v>5.333333333333333</v>
      </c>
      <c r="O1060">
        <f t="shared" si="151"/>
        <v>504</v>
      </c>
      <c r="P1060" s="239">
        <f t="shared" si="152"/>
        <v>299.7362942401092</v>
      </c>
    </row>
    <row r="1061" spans="2:16" x14ac:dyDescent="0.25">
      <c r="B1061" s="181">
        <v>0.73402777777777783</v>
      </c>
      <c r="C1061" s="61">
        <v>80</v>
      </c>
      <c r="D1061" s="349">
        <v>80</v>
      </c>
      <c r="E1061" s="349">
        <v>80</v>
      </c>
      <c r="F1061" s="63">
        <v>80</v>
      </c>
      <c r="G1061" s="356">
        <f t="shared" si="144"/>
        <v>160</v>
      </c>
      <c r="H1061" s="350">
        <f t="shared" si="145"/>
        <v>160</v>
      </c>
      <c r="I1061" s="235">
        <f t="shared" si="146"/>
        <v>2.6666666666666665</v>
      </c>
      <c r="J1061" s="193">
        <f t="shared" si="147"/>
        <v>2.6666666666666665</v>
      </c>
      <c r="K1061" s="488">
        <f>'Gasto Energético'!GN1061</f>
        <v>0</v>
      </c>
      <c r="L1061" s="495">
        <f t="shared" si="148"/>
        <v>320</v>
      </c>
      <c r="M1061" s="356">
        <f t="shared" si="149"/>
        <v>320</v>
      </c>
      <c r="N1061" s="359">
        <f t="shared" si="150"/>
        <v>5.333333333333333</v>
      </c>
      <c r="O1061">
        <f t="shared" si="151"/>
        <v>504</v>
      </c>
      <c r="P1061" s="239">
        <f t="shared" si="152"/>
        <v>299.7362942401092</v>
      </c>
    </row>
    <row r="1062" spans="2:16" x14ac:dyDescent="0.25">
      <c r="B1062" s="181">
        <v>0.73472222222222217</v>
      </c>
      <c r="C1062" s="61">
        <v>80</v>
      </c>
      <c r="D1062" s="349">
        <v>80</v>
      </c>
      <c r="E1062" s="349">
        <v>80</v>
      </c>
      <c r="F1062" s="63">
        <v>80</v>
      </c>
      <c r="G1062" s="356">
        <f t="shared" si="144"/>
        <v>160</v>
      </c>
      <c r="H1062" s="350">
        <f t="shared" si="145"/>
        <v>160</v>
      </c>
      <c r="I1062" s="235">
        <f t="shared" si="146"/>
        <v>2.6666666666666665</v>
      </c>
      <c r="J1062" s="193">
        <f t="shared" si="147"/>
        <v>2.6666666666666665</v>
      </c>
      <c r="K1062" s="488">
        <f>'Gasto Energético'!GN1062</f>
        <v>0</v>
      </c>
      <c r="L1062" s="495">
        <f t="shared" si="148"/>
        <v>320</v>
      </c>
      <c r="M1062" s="356">
        <f t="shared" si="149"/>
        <v>320</v>
      </c>
      <c r="N1062" s="359">
        <f t="shared" si="150"/>
        <v>5.333333333333333</v>
      </c>
      <c r="O1062">
        <f t="shared" si="151"/>
        <v>504</v>
      </c>
      <c r="P1062" s="239">
        <f t="shared" si="152"/>
        <v>299.7362942401092</v>
      </c>
    </row>
    <row r="1063" spans="2:16" x14ac:dyDescent="0.25">
      <c r="B1063" s="181">
        <v>0.73541666666666661</v>
      </c>
      <c r="C1063" s="61">
        <v>80</v>
      </c>
      <c r="D1063" s="349">
        <v>80</v>
      </c>
      <c r="E1063" s="349">
        <v>80</v>
      </c>
      <c r="F1063" s="63">
        <v>80</v>
      </c>
      <c r="G1063" s="356">
        <f t="shared" si="144"/>
        <v>160</v>
      </c>
      <c r="H1063" s="350">
        <f t="shared" si="145"/>
        <v>160</v>
      </c>
      <c r="I1063" s="235">
        <f t="shared" si="146"/>
        <v>2.6666666666666665</v>
      </c>
      <c r="J1063" s="193">
        <f t="shared" si="147"/>
        <v>2.6666666666666665</v>
      </c>
      <c r="K1063" s="488">
        <f>'Gasto Energético'!GN1063</f>
        <v>0</v>
      </c>
      <c r="L1063" s="495">
        <f t="shared" si="148"/>
        <v>320</v>
      </c>
      <c r="M1063" s="356">
        <f t="shared" si="149"/>
        <v>320</v>
      </c>
      <c r="N1063" s="359">
        <f t="shared" si="150"/>
        <v>5.333333333333333</v>
      </c>
      <c r="O1063">
        <f t="shared" si="151"/>
        <v>504</v>
      </c>
      <c r="P1063" s="239">
        <f t="shared" si="152"/>
        <v>299.7362942401092</v>
      </c>
    </row>
    <row r="1064" spans="2:16" x14ac:dyDescent="0.25">
      <c r="B1064" s="181">
        <v>0.73611111111111116</v>
      </c>
      <c r="C1064" s="61">
        <v>80</v>
      </c>
      <c r="D1064" s="349">
        <v>80</v>
      </c>
      <c r="E1064" s="349">
        <v>80</v>
      </c>
      <c r="F1064" s="63">
        <v>80</v>
      </c>
      <c r="G1064" s="356">
        <f t="shared" si="144"/>
        <v>160</v>
      </c>
      <c r="H1064" s="350">
        <f t="shared" si="145"/>
        <v>160</v>
      </c>
      <c r="I1064" s="235">
        <f t="shared" si="146"/>
        <v>2.6666666666666665</v>
      </c>
      <c r="J1064" s="193">
        <f t="shared" si="147"/>
        <v>2.6666666666666665</v>
      </c>
      <c r="K1064" s="488">
        <f>'Gasto Energético'!GN1064</f>
        <v>0</v>
      </c>
      <c r="L1064" s="495">
        <f t="shared" si="148"/>
        <v>320</v>
      </c>
      <c r="M1064" s="356">
        <f t="shared" si="149"/>
        <v>320</v>
      </c>
      <c r="N1064" s="359">
        <f t="shared" si="150"/>
        <v>5.333333333333333</v>
      </c>
      <c r="O1064">
        <f t="shared" si="151"/>
        <v>504</v>
      </c>
      <c r="P1064" s="239">
        <f t="shared" si="152"/>
        <v>299.7362942401092</v>
      </c>
    </row>
    <row r="1065" spans="2:16" x14ac:dyDescent="0.25">
      <c r="B1065" s="181">
        <v>0.7368055555555556</v>
      </c>
      <c r="C1065" s="61">
        <v>80</v>
      </c>
      <c r="D1065" s="349">
        <v>80</v>
      </c>
      <c r="E1065" s="349">
        <v>80</v>
      </c>
      <c r="F1065" s="63">
        <v>80</v>
      </c>
      <c r="G1065" s="356">
        <f t="shared" si="144"/>
        <v>160</v>
      </c>
      <c r="H1065" s="350">
        <f t="shared" si="145"/>
        <v>160</v>
      </c>
      <c r="I1065" s="235">
        <f t="shared" si="146"/>
        <v>2.6666666666666665</v>
      </c>
      <c r="J1065" s="193">
        <f t="shared" si="147"/>
        <v>2.6666666666666665</v>
      </c>
      <c r="K1065" s="488">
        <f>'Gasto Energético'!GN1065</f>
        <v>0</v>
      </c>
      <c r="L1065" s="495">
        <f t="shared" si="148"/>
        <v>320</v>
      </c>
      <c r="M1065" s="356">
        <f t="shared" si="149"/>
        <v>320</v>
      </c>
      <c r="N1065" s="359">
        <f t="shared" si="150"/>
        <v>5.333333333333333</v>
      </c>
      <c r="O1065">
        <f t="shared" si="151"/>
        <v>504</v>
      </c>
      <c r="P1065" s="239">
        <f t="shared" si="152"/>
        <v>299.7362942401092</v>
      </c>
    </row>
    <row r="1066" spans="2:16" x14ac:dyDescent="0.25">
      <c r="B1066" s="181">
        <v>0.73749999999999993</v>
      </c>
      <c r="C1066" s="61">
        <v>80</v>
      </c>
      <c r="D1066" s="349">
        <v>80</v>
      </c>
      <c r="E1066" s="349">
        <v>80</v>
      </c>
      <c r="F1066" s="63">
        <v>80</v>
      </c>
      <c r="G1066" s="356">
        <f t="shared" si="144"/>
        <v>160</v>
      </c>
      <c r="H1066" s="350">
        <f t="shared" si="145"/>
        <v>160</v>
      </c>
      <c r="I1066" s="235">
        <f t="shared" si="146"/>
        <v>2.6666666666666665</v>
      </c>
      <c r="J1066" s="193">
        <f t="shared" si="147"/>
        <v>2.6666666666666665</v>
      </c>
      <c r="K1066" s="488">
        <f>'Gasto Energético'!GN1066</f>
        <v>0</v>
      </c>
      <c r="L1066" s="495">
        <f t="shared" si="148"/>
        <v>320</v>
      </c>
      <c r="M1066" s="356">
        <f t="shared" si="149"/>
        <v>320</v>
      </c>
      <c r="N1066" s="359">
        <f t="shared" si="150"/>
        <v>5.333333333333333</v>
      </c>
      <c r="O1066">
        <f t="shared" si="151"/>
        <v>504</v>
      </c>
      <c r="P1066" s="239">
        <f t="shared" si="152"/>
        <v>299.7362942401092</v>
      </c>
    </row>
    <row r="1067" spans="2:16" x14ac:dyDescent="0.25">
      <c r="B1067" s="181">
        <v>0.73819444444444438</v>
      </c>
      <c r="C1067" s="61">
        <v>80</v>
      </c>
      <c r="D1067" s="349">
        <v>80</v>
      </c>
      <c r="E1067" s="349">
        <v>80</v>
      </c>
      <c r="F1067" s="63">
        <v>80</v>
      </c>
      <c r="G1067" s="356">
        <f t="shared" si="144"/>
        <v>160</v>
      </c>
      <c r="H1067" s="350">
        <f t="shared" si="145"/>
        <v>160</v>
      </c>
      <c r="I1067" s="235">
        <f t="shared" si="146"/>
        <v>2.6666666666666665</v>
      </c>
      <c r="J1067" s="193">
        <f t="shared" si="147"/>
        <v>2.6666666666666665</v>
      </c>
      <c r="K1067" s="488">
        <f>'Gasto Energético'!GN1067</f>
        <v>0</v>
      </c>
      <c r="L1067" s="495">
        <f t="shared" si="148"/>
        <v>320</v>
      </c>
      <c r="M1067" s="356">
        <f t="shared" si="149"/>
        <v>320</v>
      </c>
      <c r="N1067" s="359">
        <f t="shared" si="150"/>
        <v>5.333333333333333</v>
      </c>
      <c r="O1067">
        <f t="shared" si="151"/>
        <v>504</v>
      </c>
      <c r="P1067" s="239">
        <f t="shared" si="152"/>
        <v>299.7362942401092</v>
      </c>
    </row>
    <row r="1068" spans="2:16" x14ac:dyDescent="0.25">
      <c r="B1068" s="181">
        <v>0.73888888888888893</v>
      </c>
      <c r="C1068" s="61">
        <v>80</v>
      </c>
      <c r="D1068" s="349">
        <v>80</v>
      </c>
      <c r="E1068" s="349">
        <v>80</v>
      </c>
      <c r="F1068" s="63">
        <v>80</v>
      </c>
      <c r="G1068" s="356">
        <f t="shared" si="144"/>
        <v>160</v>
      </c>
      <c r="H1068" s="350">
        <f t="shared" si="145"/>
        <v>160</v>
      </c>
      <c r="I1068" s="235">
        <f t="shared" si="146"/>
        <v>2.6666666666666665</v>
      </c>
      <c r="J1068" s="193">
        <f t="shared" si="147"/>
        <v>2.6666666666666665</v>
      </c>
      <c r="K1068" s="488">
        <f>'Gasto Energético'!GN1068</f>
        <v>0</v>
      </c>
      <c r="L1068" s="495">
        <f t="shared" si="148"/>
        <v>320</v>
      </c>
      <c r="M1068" s="356">
        <f t="shared" si="149"/>
        <v>320</v>
      </c>
      <c r="N1068" s="359">
        <f t="shared" si="150"/>
        <v>5.333333333333333</v>
      </c>
      <c r="O1068">
        <f t="shared" si="151"/>
        <v>504</v>
      </c>
      <c r="P1068" s="239">
        <f t="shared" si="152"/>
        <v>299.7362942401092</v>
      </c>
    </row>
    <row r="1069" spans="2:16" x14ac:dyDescent="0.25">
      <c r="B1069" s="181">
        <v>0.73958333333333337</v>
      </c>
      <c r="C1069" s="61">
        <v>80</v>
      </c>
      <c r="D1069" s="349">
        <v>80</v>
      </c>
      <c r="E1069" s="349">
        <v>80</v>
      </c>
      <c r="F1069" s="63">
        <v>80</v>
      </c>
      <c r="G1069" s="356">
        <f t="shared" si="144"/>
        <v>160</v>
      </c>
      <c r="H1069" s="350">
        <f t="shared" si="145"/>
        <v>160</v>
      </c>
      <c r="I1069" s="235">
        <f t="shared" si="146"/>
        <v>2.6666666666666665</v>
      </c>
      <c r="J1069" s="193">
        <f t="shared" si="147"/>
        <v>2.6666666666666665</v>
      </c>
      <c r="K1069" s="488">
        <f>'Gasto Energético'!GN1069</f>
        <v>0</v>
      </c>
      <c r="L1069" s="495">
        <f t="shared" si="148"/>
        <v>320</v>
      </c>
      <c r="M1069" s="356">
        <f t="shared" si="149"/>
        <v>320</v>
      </c>
      <c r="N1069" s="359">
        <f t="shared" si="150"/>
        <v>5.333333333333333</v>
      </c>
      <c r="O1069">
        <f t="shared" si="151"/>
        <v>504</v>
      </c>
      <c r="P1069" s="239">
        <f t="shared" si="152"/>
        <v>299.7362942401092</v>
      </c>
    </row>
    <row r="1070" spans="2:16" x14ac:dyDescent="0.25">
      <c r="B1070" s="181">
        <v>0.7402777777777777</v>
      </c>
      <c r="C1070" s="61">
        <v>80</v>
      </c>
      <c r="D1070" s="349">
        <v>80</v>
      </c>
      <c r="E1070" s="349">
        <v>80</v>
      </c>
      <c r="F1070" s="63">
        <v>80</v>
      </c>
      <c r="G1070" s="356">
        <f t="shared" si="144"/>
        <v>160</v>
      </c>
      <c r="H1070" s="350">
        <f t="shared" si="145"/>
        <v>160</v>
      </c>
      <c r="I1070" s="235">
        <f t="shared" si="146"/>
        <v>2.6666666666666665</v>
      </c>
      <c r="J1070" s="193">
        <f t="shared" si="147"/>
        <v>2.6666666666666665</v>
      </c>
      <c r="K1070" s="488">
        <f>'Gasto Energético'!GN1070</f>
        <v>0</v>
      </c>
      <c r="L1070" s="495">
        <f t="shared" si="148"/>
        <v>320</v>
      </c>
      <c r="M1070" s="356">
        <f t="shared" si="149"/>
        <v>320</v>
      </c>
      <c r="N1070" s="359">
        <f t="shared" si="150"/>
        <v>5.333333333333333</v>
      </c>
      <c r="O1070">
        <f t="shared" si="151"/>
        <v>504</v>
      </c>
      <c r="P1070" s="239">
        <f t="shared" si="152"/>
        <v>299.7362942401092</v>
      </c>
    </row>
    <row r="1071" spans="2:16" x14ac:dyDescent="0.25">
      <c r="B1071" s="181">
        <v>0.74097222222222225</v>
      </c>
      <c r="C1071" s="61">
        <v>80</v>
      </c>
      <c r="D1071" s="349">
        <v>80</v>
      </c>
      <c r="E1071" s="349">
        <v>80</v>
      </c>
      <c r="F1071" s="63">
        <v>80</v>
      </c>
      <c r="G1071" s="356">
        <f t="shared" si="144"/>
        <v>160</v>
      </c>
      <c r="H1071" s="350">
        <f t="shared" si="145"/>
        <v>160</v>
      </c>
      <c r="I1071" s="235">
        <f t="shared" si="146"/>
        <v>2.6666666666666665</v>
      </c>
      <c r="J1071" s="193">
        <f t="shared" si="147"/>
        <v>2.6666666666666665</v>
      </c>
      <c r="K1071" s="488">
        <f>'Gasto Energético'!GN1071</f>
        <v>0</v>
      </c>
      <c r="L1071" s="495">
        <f t="shared" si="148"/>
        <v>320</v>
      </c>
      <c r="M1071" s="356">
        <f t="shared" si="149"/>
        <v>320</v>
      </c>
      <c r="N1071" s="359">
        <f t="shared" si="150"/>
        <v>5.333333333333333</v>
      </c>
      <c r="O1071">
        <f t="shared" si="151"/>
        <v>504</v>
      </c>
      <c r="P1071" s="239">
        <f t="shared" si="152"/>
        <v>299.7362942401092</v>
      </c>
    </row>
    <row r="1072" spans="2:16" x14ac:dyDescent="0.25">
      <c r="B1072" s="181">
        <v>0.7416666666666667</v>
      </c>
      <c r="C1072" s="61">
        <v>80</v>
      </c>
      <c r="D1072" s="349">
        <v>80</v>
      </c>
      <c r="E1072" s="349">
        <v>80</v>
      </c>
      <c r="F1072" s="63">
        <v>80</v>
      </c>
      <c r="G1072" s="356">
        <f t="shared" si="144"/>
        <v>160</v>
      </c>
      <c r="H1072" s="350">
        <f t="shared" si="145"/>
        <v>160</v>
      </c>
      <c r="I1072" s="235">
        <f t="shared" si="146"/>
        <v>2.6666666666666665</v>
      </c>
      <c r="J1072" s="193">
        <f t="shared" si="147"/>
        <v>2.6666666666666665</v>
      </c>
      <c r="K1072" s="488">
        <f>'Gasto Energético'!GN1072</f>
        <v>0</v>
      </c>
      <c r="L1072" s="495">
        <f t="shared" si="148"/>
        <v>320</v>
      </c>
      <c r="M1072" s="356">
        <f t="shared" si="149"/>
        <v>320</v>
      </c>
      <c r="N1072" s="359">
        <f t="shared" si="150"/>
        <v>5.333333333333333</v>
      </c>
      <c r="O1072">
        <f t="shared" si="151"/>
        <v>504</v>
      </c>
      <c r="P1072" s="239">
        <f t="shared" si="152"/>
        <v>299.7362942401092</v>
      </c>
    </row>
    <row r="1073" spans="2:16" x14ac:dyDescent="0.25">
      <c r="B1073" s="181">
        <v>0.74236111111111114</v>
      </c>
      <c r="C1073" s="61">
        <v>80</v>
      </c>
      <c r="D1073" s="349">
        <v>80</v>
      </c>
      <c r="E1073" s="349">
        <v>80</v>
      </c>
      <c r="F1073" s="63">
        <v>80</v>
      </c>
      <c r="G1073" s="356">
        <f t="shared" si="144"/>
        <v>160</v>
      </c>
      <c r="H1073" s="350">
        <f t="shared" si="145"/>
        <v>160</v>
      </c>
      <c r="I1073" s="235">
        <f t="shared" si="146"/>
        <v>2.6666666666666665</v>
      </c>
      <c r="J1073" s="193">
        <f t="shared" si="147"/>
        <v>2.6666666666666665</v>
      </c>
      <c r="K1073" s="488">
        <f>'Gasto Energético'!GN1073</f>
        <v>0</v>
      </c>
      <c r="L1073" s="495">
        <f t="shared" si="148"/>
        <v>320</v>
      </c>
      <c r="M1073" s="356">
        <f t="shared" si="149"/>
        <v>320</v>
      </c>
      <c r="N1073" s="359">
        <f t="shared" si="150"/>
        <v>5.333333333333333</v>
      </c>
      <c r="O1073">
        <f t="shared" si="151"/>
        <v>504</v>
      </c>
      <c r="P1073" s="239">
        <f t="shared" si="152"/>
        <v>299.7362942401092</v>
      </c>
    </row>
    <row r="1074" spans="2:16" x14ac:dyDescent="0.25">
      <c r="B1074" s="181">
        <v>0.74305555555555547</v>
      </c>
      <c r="C1074" s="61">
        <v>80</v>
      </c>
      <c r="D1074" s="349">
        <v>80</v>
      </c>
      <c r="E1074" s="349">
        <v>80</v>
      </c>
      <c r="F1074" s="63">
        <v>80</v>
      </c>
      <c r="G1074" s="356">
        <f t="shared" si="144"/>
        <v>160</v>
      </c>
      <c r="H1074" s="350">
        <f t="shared" si="145"/>
        <v>160</v>
      </c>
      <c r="I1074" s="235">
        <f t="shared" si="146"/>
        <v>2.6666666666666665</v>
      </c>
      <c r="J1074" s="193">
        <f t="shared" si="147"/>
        <v>2.6666666666666665</v>
      </c>
      <c r="K1074" s="488">
        <f>'Gasto Energético'!GN1074</f>
        <v>0</v>
      </c>
      <c r="L1074" s="495">
        <f t="shared" si="148"/>
        <v>320</v>
      </c>
      <c r="M1074" s="356">
        <f t="shared" si="149"/>
        <v>320</v>
      </c>
      <c r="N1074" s="359">
        <f t="shared" si="150"/>
        <v>5.333333333333333</v>
      </c>
      <c r="O1074">
        <f t="shared" si="151"/>
        <v>504</v>
      </c>
      <c r="P1074" s="239">
        <f t="shared" si="152"/>
        <v>299.7362942401092</v>
      </c>
    </row>
    <row r="1075" spans="2:16" x14ac:dyDescent="0.25">
      <c r="B1075" s="181">
        <v>0.74375000000000002</v>
      </c>
      <c r="C1075" s="61">
        <v>80</v>
      </c>
      <c r="D1075" s="349">
        <v>80</v>
      </c>
      <c r="E1075" s="349">
        <v>80</v>
      </c>
      <c r="F1075" s="63">
        <v>80</v>
      </c>
      <c r="G1075" s="356">
        <f t="shared" si="144"/>
        <v>160</v>
      </c>
      <c r="H1075" s="350">
        <f t="shared" si="145"/>
        <v>160</v>
      </c>
      <c r="I1075" s="235">
        <f t="shared" si="146"/>
        <v>2.6666666666666665</v>
      </c>
      <c r="J1075" s="193">
        <f t="shared" si="147"/>
        <v>2.6666666666666665</v>
      </c>
      <c r="K1075" s="488">
        <f>'Gasto Energético'!GN1075</f>
        <v>0</v>
      </c>
      <c r="L1075" s="495">
        <f t="shared" si="148"/>
        <v>320</v>
      </c>
      <c r="M1075" s="356">
        <f t="shared" si="149"/>
        <v>320</v>
      </c>
      <c r="N1075" s="359">
        <f t="shared" si="150"/>
        <v>5.333333333333333</v>
      </c>
      <c r="O1075">
        <f t="shared" si="151"/>
        <v>504</v>
      </c>
      <c r="P1075" s="239">
        <f t="shared" si="152"/>
        <v>299.7362942401092</v>
      </c>
    </row>
    <row r="1076" spans="2:16" x14ac:dyDescent="0.25">
      <c r="B1076" s="181">
        <v>0.74444444444444446</v>
      </c>
      <c r="C1076" s="61">
        <v>80</v>
      </c>
      <c r="D1076" s="349">
        <v>80</v>
      </c>
      <c r="E1076" s="349">
        <v>80</v>
      </c>
      <c r="F1076" s="63">
        <v>80</v>
      </c>
      <c r="G1076" s="356">
        <f t="shared" si="144"/>
        <v>160</v>
      </c>
      <c r="H1076" s="350">
        <f t="shared" si="145"/>
        <v>160</v>
      </c>
      <c r="I1076" s="235">
        <f t="shared" si="146"/>
        <v>2.6666666666666665</v>
      </c>
      <c r="J1076" s="193">
        <f t="shared" si="147"/>
        <v>2.6666666666666665</v>
      </c>
      <c r="K1076" s="488">
        <f>'Gasto Energético'!GN1076</f>
        <v>0</v>
      </c>
      <c r="L1076" s="495">
        <f t="shared" si="148"/>
        <v>320</v>
      </c>
      <c r="M1076" s="356">
        <f t="shared" si="149"/>
        <v>320</v>
      </c>
      <c r="N1076" s="359">
        <f t="shared" si="150"/>
        <v>5.333333333333333</v>
      </c>
      <c r="O1076">
        <f t="shared" si="151"/>
        <v>504</v>
      </c>
      <c r="P1076" s="239">
        <f t="shared" si="152"/>
        <v>299.7362942401092</v>
      </c>
    </row>
    <row r="1077" spans="2:16" x14ac:dyDescent="0.25">
      <c r="B1077" s="181">
        <v>0.74513888888888891</v>
      </c>
      <c r="C1077" s="61">
        <v>80</v>
      </c>
      <c r="D1077" s="349">
        <v>80</v>
      </c>
      <c r="E1077" s="349">
        <v>80</v>
      </c>
      <c r="F1077" s="63">
        <v>80</v>
      </c>
      <c r="G1077" s="356">
        <f t="shared" si="144"/>
        <v>160</v>
      </c>
      <c r="H1077" s="350">
        <f t="shared" si="145"/>
        <v>160</v>
      </c>
      <c r="I1077" s="235">
        <f t="shared" si="146"/>
        <v>2.6666666666666665</v>
      </c>
      <c r="J1077" s="193">
        <f t="shared" si="147"/>
        <v>2.6666666666666665</v>
      </c>
      <c r="K1077" s="488">
        <f>'Gasto Energético'!GN1077</f>
        <v>0</v>
      </c>
      <c r="L1077" s="495">
        <f t="shared" si="148"/>
        <v>320</v>
      </c>
      <c r="M1077" s="356">
        <f t="shared" si="149"/>
        <v>320</v>
      </c>
      <c r="N1077" s="359">
        <f t="shared" si="150"/>
        <v>5.333333333333333</v>
      </c>
      <c r="O1077">
        <f t="shared" si="151"/>
        <v>504</v>
      </c>
      <c r="P1077" s="239">
        <f t="shared" si="152"/>
        <v>299.7362942401092</v>
      </c>
    </row>
    <row r="1078" spans="2:16" x14ac:dyDescent="0.25">
      <c r="B1078" s="181">
        <v>0.74583333333333324</v>
      </c>
      <c r="C1078" s="61">
        <v>80</v>
      </c>
      <c r="D1078" s="349">
        <v>80</v>
      </c>
      <c r="E1078" s="349">
        <v>80</v>
      </c>
      <c r="F1078" s="63">
        <v>80</v>
      </c>
      <c r="G1078" s="356">
        <f t="shared" si="144"/>
        <v>160</v>
      </c>
      <c r="H1078" s="350">
        <f t="shared" si="145"/>
        <v>160</v>
      </c>
      <c r="I1078" s="235">
        <f t="shared" si="146"/>
        <v>2.6666666666666665</v>
      </c>
      <c r="J1078" s="193">
        <f t="shared" si="147"/>
        <v>2.6666666666666665</v>
      </c>
      <c r="K1078" s="488">
        <f>'Gasto Energético'!GN1078</f>
        <v>0</v>
      </c>
      <c r="L1078" s="495">
        <f t="shared" si="148"/>
        <v>320</v>
      </c>
      <c r="M1078" s="356">
        <f t="shared" si="149"/>
        <v>320</v>
      </c>
      <c r="N1078" s="359">
        <f t="shared" si="150"/>
        <v>5.333333333333333</v>
      </c>
      <c r="O1078">
        <f t="shared" si="151"/>
        <v>504</v>
      </c>
      <c r="P1078" s="239">
        <f t="shared" si="152"/>
        <v>299.7362942401092</v>
      </c>
    </row>
    <row r="1079" spans="2:16" x14ac:dyDescent="0.25">
      <c r="B1079" s="181">
        <v>0.74652777777777779</v>
      </c>
      <c r="C1079" s="61">
        <v>80</v>
      </c>
      <c r="D1079" s="349">
        <v>80</v>
      </c>
      <c r="E1079" s="349">
        <v>80</v>
      </c>
      <c r="F1079" s="63">
        <v>80</v>
      </c>
      <c r="G1079" s="356">
        <f t="shared" si="144"/>
        <v>160</v>
      </c>
      <c r="H1079" s="350">
        <f t="shared" si="145"/>
        <v>160</v>
      </c>
      <c r="I1079" s="235">
        <f t="shared" si="146"/>
        <v>2.6666666666666665</v>
      </c>
      <c r="J1079" s="193">
        <f t="shared" si="147"/>
        <v>2.6666666666666665</v>
      </c>
      <c r="K1079" s="488">
        <f>'Gasto Energético'!GN1079</f>
        <v>0</v>
      </c>
      <c r="L1079" s="495">
        <f t="shared" si="148"/>
        <v>320</v>
      </c>
      <c r="M1079" s="356">
        <f t="shared" si="149"/>
        <v>320</v>
      </c>
      <c r="N1079" s="359">
        <f t="shared" si="150"/>
        <v>5.333333333333333</v>
      </c>
      <c r="O1079">
        <f t="shared" si="151"/>
        <v>504</v>
      </c>
      <c r="P1079" s="239">
        <f t="shared" si="152"/>
        <v>299.7362942401092</v>
      </c>
    </row>
    <row r="1080" spans="2:16" x14ac:dyDescent="0.25">
      <c r="B1080" s="181">
        <v>0.74722222222222223</v>
      </c>
      <c r="C1080" s="61">
        <v>80</v>
      </c>
      <c r="D1080" s="349">
        <v>80</v>
      </c>
      <c r="E1080" s="349">
        <v>80</v>
      </c>
      <c r="F1080" s="63">
        <v>80</v>
      </c>
      <c r="G1080" s="356">
        <f t="shared" si="144"/>
        <v>160</v>
      </c>
      <c r="H1080" s="350">
        <f t="shared" si="145"/>
        <v>160</v>
      </c>
      <c r="I1080" s="235">
        <f t="shared" si="146"/>
        <v>2.6666666666666665</v>
      </c>
      <c r="J1080" s="193">
        <f t="shared" si="147"/>
        <v>2.6666666666666665</v>
      </c>
      <c r="K1080" s="488">
        <f>'Gasto Energético'!GN1080</f>
        <v>0</v>
      </c>
      <c r="L1080" s="495">
        <f t="shared" si="148"/>
        <v>320</v>
      </c>
      <c r="M1080" s="356">
        <f t="shared" si="149"/>
        <v>320</v>
      </c>
      <c r="N1080" s="359">
        <f t="shared" si="150"/>
        <v>5.333333333333333</v>
      </c>
      <c r="O1080">
        <f t="shared" si="151"/>
        <v>504</v>
      </c>
      <c r="P1080" s="239">
        <f t="shared" si="152"/>
        <v>299.7362942401092</v>
      </c>
    </row>
    <row r="1081" spans="2:16" x14ac:dyDescent="0.25">
      <c r="B1081" s="181">
        <v>0.74791666666666667</v>
      </c>
      <c r="C1081" s="61">
        <v>80</v>
      </c>
      <c r="D1081" s="349">
        <v>80</v>
      </c>
      <c r="E1081" s="349">
        <v>80</v>
      </c>
      <c r="F1081" s="63">
        <v>80</v>
      </c>
      <c r="G1081" s="356">
        <f t="shared" si="144"/>
        <v>160</v>
      </c>
      <c r="H1081" s="350">
        <f t="shared" si="145"/>
        <v>160</v>
      </c>
      <c r="I1081" s="235">
        <f t="shared" si="146"/>
        <v>2.6666666666666665</v>
      </c>
      <c r="J1081" s="193">
        <f t="shared" si="147"/>
        <v>2.6666666666666665</v>
      </c>
      <c r="K1081" s="488">
        <f>'Gasto Energético'!GN1081</f>
        <v>0</v>
      </c>
      <c r="L1081" s="495">
        <f t="shared" si="148"/>
        <v>320</v>
      </c>
      <c r="M1081" s="356">
        <f t="shared" si="149"/>
        <v>320</v>
      </c>
      <c r="N1081" s="359">
        <f t="shared" si="150"/>
        <v>5.333333333333333</v>
      </c>
      <c r="O1081">
        <f t="shared" si="151"/>
        <v>504</v>
      </c>
      <c r="P1081" s="239">
        <f t="shared" si="152"/>
        <v>299.7362942401092</v>
      </c>
    </row>
    <row r="1082" spans="2:16" x14ac:dyDescent="0.25">
      <c r="B1082" s="181">
        <v>0.74861111111111101</v>
      </c>
      <c r="C1082" s="61">
        <v>80</v>
      </c>
      <c r="D1082" s="349">
        <v>80</v>
      </c>
      <c r="E1082" s="349">
        <v>80</v>
      </c>
      <c r="F1082" s="63">
        <v>80</v>
      </c>
      <c r="G1082" s="356">
        <f t="shared" si="144"/>
        <v>160</v>
      </c>
      <c r="H1082" s="350">
        <f t="shared" si="145"/>
        <v>160</v>
      </c>
      <c r="I1082" s="235">
        <f t="shared" si="146"/>
        <v>2.6666666666666665</v>
      </c>
      <c r="J1082" s="193">
        <f t="shared" si="147"/>
        <v>2.6666666666666665</v>
      </c>
      <c r="K1082" s="488">
        <f>'Gasto Energético'!GN1082</f>
        <v>0</v>
      </c>
      <c r="L1082" s="495">
        <f t="shared" si="148"/>
        <v>320</v>
      </c>
      <c r="M1082" s="356">
        <f t="shared" si="149"/>
        <v>320</v>
      </c>
      <c r="N1082" s="359">
        <f t="shared" si="150"/>
        <v>5.333333333333333</v>
      </c>
      <c r="O1082">
        <f t="shared" si="151"/>
        <v>504</v>
      </c>
      <c r="P1082" s="239">
        <f t="shared" si="152"/>
        <v>299.7362942401092</v>
      </c>
    </row>
    <row r="1083" spans="2:16" x14ac:dyDescent="0.25">
      <c r="B1083" s="181">
        <v>0.74930555555555556</v>
      </c>
      <c r="C1083" s="61">
        <v>80</v>
      </c>
      <c r="D1083" s="349">
        <v>80</v>
      </c>
      <c r="E1083" s="349">
        <v>80</v>
      </c>
      <c r="F1083" s="63">
        <v>80</v>
      </c>
      <c r="G1083" s="356">
        <f t="shared" si="144"/>
        <v>160</v>
      </c>
      <c r="H1083" s="350">
        <f t="shared" si="145"/>
        <v>160</v>
      </c>
      <c r="I1083" s="235">
        <f t="shared" si="146"/>
        <v>2.6666666666666665</v>
      </c>
      <c r="J1083" s="193">
        <f t="shared" si="147"/>
        <v>2.6666666666666665</v>
      </c>
      <c r="K1083" s="488">
        <f>'Gasto Energético'!GN1083</f>
        <v>0</v>
      </c>
      <c r="L1083" s="495">
        <f t="shared" si="148"/>
        <v>320</v>
      </c>
      <c r="M1083" s="356">
        <f t="shared" si="149"/>
        <v>320</v>
      </c>
      <c r="N1083" s="359">
        <f t="shared" si="150"/>
        <v>5.333333333333333</v>
      </c>
      <c r="O1083">
        <f t="shared" si="151"/>
        <v>504</v>
      </c>
      <c r="P1083" s="239">
        <f t="shared" si="152"/>
        <v>299.7362942401092</v>
      </c>
    </row>
    <row r="1084" spans="2:16" x14ac:dyDescent="0.25">
      <c r="B1084" s="181">
        <v>0.75</v>
      </c>
      <c r="C1084" s="61">
        <v>80</v>
      </c>
      <c r="D1084" s="349">
        <v>80</v>
      </c>
      <c r="E1084" s="349">
        <v>80</v>
      </c>
      <c r="F1084" s="63">
        <v>80</v>
      </c>
      <c r="G1084" s="356">
        <f t="shared" si="144"/>
        <v>160</v>
      </c>
      <c r="H1084" s="350">
        <f t="shared" si="145"/>
        <v>160</v>
      </c>
      <c r="I1084" s="235">
        <f t="shared" si="146"/>
        <v>2.6666666666666665</v>
      </c>
      <c r="J1084" s="193">
        <f t="shared" si="147"/>
        <v>2.6666666666666665</v>
      </c>
      <c r="K1084" s="488">
        <f>'Gasto Energético'!GN1084</f>
        <v>0</v>
      </c>
      <c r="L1084" s="495">
        <f t="shared" si="148"/>
        <v>320</v>
      </c>
      <c r="M1084" s="356">
        <f t="shared" si="149"/>
        <v>320</v>
      </c>
      <c r="N1084" s="359">
        <f t="shared" si="150"/>
        <v>5.333333333333333</v>
      </c>
      <c r="O1084">
        <f t="shared" si="151"/>
        <v>504</v>
      </c>
      <c r="P1084" s="239">
        <f t="shared" si="152"/>
        <v>299.7362942401092</v>
      </c>
    </row>
    <row r="1085" spans="2:16" x14ac:dyDescent="0.25">
      <c r="B1085" s="181">
        <v>0.75069444444444444</v>
      </c>
      <c r="C1085" s="61">
        <v>80</v>
      </c>
      <c r="D1085" s="349">
        <v>80</v>
      </c>
      <c r="E1085" s="349">
        <v>80</v>
      </c>
      <c r="F1085" s="63">
        <v>80</v>
      </c>
      <c r="G1085" s="356">
        <f t="shared" si="144"/>
        <v>160</v>
      </c>
      <c r="H1085" s="350">
        <f t="shared" si="145"/>
        <v>160</v>
      </c>
      <c r="I1085" s="235">
        <f t="shared" si="146"/>
        <v>2.6666666666666665</v>
      </c>
      <c r="J1085" s="193">
        <f t="shared" si="147"/>
        <v>2.6666666666666665</v>
      </c>
      <c r="K1085" s="488">
        <f>'Gasto Energético'!GN1085</f>
        <v>0</v>
      </c>
      <c r="L1085" s="495">
        <f t="shared" si="148"/>
        <v>320</v>
      </c>
      <c r="M1085" s="356">
        <f t="shared" si="149"/>
        <v>320</v>
      </c>
      <c r="N1085" s="359">
        <f t="shared" si="150"/>
        <v>5.333333333333333</v>
      </c>
      <c r="O1085">
        <f t="shared" si="151"/>
        <v>504</v>
      </c>
      <c r="P1085" s="239">
        <f t="shared" si="152"/>
        <v>299.7362942401092</v>
      </c>
    </row>
    <row r="1086" spans="2:16" x14ac:dyDescent="0.25">
      <c r="B1086" s="181">
        <v>0.75138888888888899</v>
      </c>
      <c r="C1086" s="61">
        <v>80</v>
      </c>
      <c r="D1086" s="349">
        <v>80</v>
      </c>
      <c r="E1086" s="349">
        <v>80</v>
      </c>
      <c r="F1086" s="63">
        <v>80</v>
      </c>
      <c r="G1086" s="356">
        <f t="shared" si="144"/>
        <v>160</v>
      </c>
      <c r="H1086" s="350">
        <f t="shared" si="145"/>
        <v>160</v>
      </c>
      <c r="I1086" s="235">
        <f t="shared" si="146"/>
        <v>2.6666666666666665</v>
      </c>
      <c r="J1086" s="193">
        <f t="shared" si="147"/>
        <v>2.6666666666666665</v>
      </c>
      <c r="K1086" s="488">
        <f>'Gasto Energético'!GN1086</f>
        <v>0</v>
      </c>
      <c r="L1086" s="495">
        <f t="shared" si="148"/>
        <v>320</v>
      </c>
      <c r="M1086" s="356">
        <f t="shared" si="149"/>
        <v>320</v>
      </c>
      <c r="N1086" s="359">
        <f t="shared" si="150"/>
        <v>5.333333333333333</v>
      </c>
      <c r="O1086">
        <f t="shared" si="151"/>
        <v>504</v>
      </c>
      <c r="P1086" s="239">
        <f t="shared" si="152"/>
        <v>299.7362942401092</v>
      </c>
    </row>
    <row r="1087" spans="2:16" x14ac:dyDescent="0.25">
      <c r="B1087" s="181">
        <v>0.75208333333333333</v>
      </c>
      <c r="C1087" s="61">
        <v>80</v>
      </c>
      <c r="D1087" s="349">
        <v>80</v>
      </c>
      <c r="E1087" s="349">
        <v>80</v>
      </c>
      <c r="F1087" s="63">
        <v>80</v>
      </c>
      <c r="G1087" s="356">
        <f t="shared" si="144"/>
        <v>160</v>
      </c>
      <c r="H1087" s="350">
        <f t="shared" si="145"/>
        <v>160</v>
      </c>
      <c r="I1087" s="235">
        <f t="shared" si="146"/>
        <v>2.6666666666666665</v>
      </c>
      <c r="J1087" s="193">
        <f t="shared" si="147"/>
        <v>2.6666666666666665</v>
      </c>
      <c r="K1087" s="488">
        <f>'Gasto Energético'!GN1087</f>
        <v>0</v>
      </c>
      <c r="L1087" s="495">
        <f t="shared" si="148"/>
        <v>320</v>
      </c>
      <c r="M1087" s="356">
        <f t="shared" si="149"/>
        <v>320</v>
      </c>
      <c r="N1087" s="359">
        <f t="shared" si="150"/>
        <v>5.333333333333333</v>
      </c>
      <c r="O1087">
        <f t="shared" si="151"/>
        <v>504</v>
      </c>
      <c r="P1087" s="239">
        <f t="shared" si="152"/>
        <v>299.7362942401092</v>
      </c>
    </row>
    <row r="1088" spans="2:16" x14ac:dyDescent="0.25">
      <c r="B1088" s="181">
        <v>0.75277777777777777</v>
      </c>
      <c r="C1088" s="61">
        <v>80</v>
      </c>
      <c r="D1088" s="349">
        <v>80</v>
      </c>
      <c r="E1088" s="349">
        <v>80</v>
      </c>
      <c r="F1088" s="63">
        <v>80</v>
      </c>
      <c r="G1088" s="356">
        <f t="shared" si="144"/>
        <v>160</v>
      </c>
      <c r="H1088" s="350">
        <f t="shared" si="145"/>
        <v>160</v>
      </c>
      <c r="I1088" s="235">
        <f t="shared" si="146"/>
        <v>2.6666666666666665</v>
      </c>
      <c r="J1088" s="193">
        <f t="shared" si="147"/>
        <v>2.6666666666666665</v>
      </c>
      <c r="K1088" s="488">
        <f>'Gasto Energético'!GN1088</f>
        <v>0</v>
      </c>
      <c r="L1088" s="495">
        <f t="shared" si="148"/>
        <v>320</v>
      </c>
      <c r="M1088" s="356">
        <f t="shared" si="149"/>
        <v>320</v>
      </c>
      <c r="N1088" s="359">
        <f t="shared" si="150"/>
        <v>5.333333333333333</v>
      </c>
      <c r="O1088">
        <f t="shared" si="151"/>
        <v>504</v>
      </c>
      <c r="P1088" s="239">
        <f t="shared" si="152"/>
        <v>299.7362942401092</v>
      </c>
    </row>
    <row r="1089" spans="2:16" x14ac:dyDescent="0.25">
      <c r="B1089" s="181">
        <v>0.75347222222222221</v>
      </c>
      <c r="C1089" s="61">
        <v>80</v>
      </c>
      <c r="D1089" s="349">
        <v>80</v>
      </c>
      <c r="E1089" s="349">
        <v>80</v>
      </c>
      <c r="F1089" s="63">
        <v>80</v>
      </c>
      <c r="G1089" s="356">
        <f t="shared" si="144"/>
        <v>160</v>
      </c>
      <c r="H1089" s="350">
        <f t="shared" si="145"/>
        <v>160</v>
      </c>
      <c r="I1089" s="235">
        <f t="shared" si="146"/>
        <v>2.6666666666666665</v>
      </c>
      <c r="J1089" s="193">
        <f t="shared" si="147"/>
        <v>2.6666666666666665</v>
      </c>
      <c r="K1089" s="488">
        <f>'Gasto Energético'!GN1089</f>
        <v>0</v>
      </c>
      <c r="L1089" s="495">
        <f t="shared" si="148"/>
        <v>320</v>
      </c>
      <c r="M1089" s="356">
        <f t="shared" si="149"/>
        <v>320</v>
      </c>
      <c r="N1089" s="359">
        <f t="shared" si="150"/>
        <v>5.333333333333333</v>
      </c>
      <c r="O1089">
        <f t="shared" si="151"/>
        <v>504</v>
      </c>
      <c r="P1089" s="239">
        <f t="shared" si="152"/>
        <v>299.7362942401092</v>
      </c>
    </row>
    <row r="1090" spans="2:16" x14ac:dyDescent="0.25">
      <c r="B1090" s="181">
        <v>0.75416666666666676</v>
      </c>
      <c r="C1090" s="61">
        <v>80</v>
      </c>
      <c r="D1090" s="349">
        <v>80</v>
      </c>
      <c r="E1090" s="349">
        <v>80</v>
      </c>
      <c r="F1090" s="63">
        <v>80</v>
      </c>
      <c r="G1090" s="356">
        <f t="shared" si="144"/>
        <v>160</v>
      </c>
      <c r="H1090" s="350">
        <f t="shared" si="145"/>
        <v>160</v>
      </c>
      <c r="I1090" s="235">
        <f t="shared" si="146"/>
        <v>2.6666666666666665</v>
      </c>
      <c r="J1090" s="193">
        <f t="shared" si="147"/>
        <v>2.6666666666666665</v>
      </c>
      <c r="K1090" s="488">
        <f>'Gasto Energético'!GN1090</f>
        <v>0</v>
      </c>
      <c r="L1090" s="495">
        <f t="shared" si="148"/>
        <v>320</v>
      </c>
      <c r="M1090" s="356">
        <f t="shared" si="149"/>
        <v>320</v>
      </c>
      <c r="N1090" s="359">
        <f t="shared" si="150"/>
        <v>5.333333333333333</v>
      </c>
      <c r="O1090">
        <f t="shared" si="151"/>
        <v>504</v>
      </c>
      <c r="P1090" s="239">
        <f t="shared" si="152"/>
        <v>299.7362942401092</v>
      </c>
    </row>
    <row r="1091" spans="2:16" x14ac:dyDescent="0.25">
      <c r="B1091" s="181">
        <v>0.75486111111111109</v>
      </c>
      <c r="C1091" s="61">
        <v>80</v>
      </c>
      <c r="D1091" s="349">
        <v>80</v>
      </c>
      <c r="E1091" s="349">
        <v>80</v>
      </c>
      <c r="F1091" s="63">
        <v>80</v>
      </c>
      <c r="G1091" s="356">
        <f t="shared" si="144"/>
        <v>160</v>
      </c>
      <c r="H1091" s="350">
        <f t="shared" si="145"/>
        <v>160</v>
      </c>
      <c r="I1091" s="235">
        <f t="shared" si="146"/>
        <v>2.6666666666666665</v>
      </c>
      <c r="J1091" s="193">
        <f t="shared" si="147"/>
        <v>2.6666666666666665</v>
      </c>
      <c r="K1091" s="488">
        <f>'Gasto Energético'!GN1091</f>
        <v>0</v>
      </c>
      <c r="L1091" s="495">
        <f t="shared" si="148"/>
        <v>320</v>
      </c>
      <c r="M1091" s="356">
        <f t="shared" si="149"/>
        <v>320</v>
      </c>
      <c r="N1091" s="359">
        <f t="shared" si="150"/>
        <v>5.333333333333333</v>
      </c>
      <c r="O1091">
        <f t="shared" si="151"/>
        <v>504</v>
      </c>
      <c r="P1091" s="239">
        <f t="shared" si="152"/>
        <v>299.7362942401092</v>
      </c>
    </row>
    <row r="1092" spans="2:16" x14ac:dyDescent="0.25">
      <c r="B1092" s="181">
        <v>0.75555555555555554</v>
      </c>
      <c r="C1092" s="61">
        <v>80</v>
      </c>
      <c r="D1092" s="349">
        <v>80</v>
      </c>
      <c r="E1092" s="349">
        <v>80</v>
      </c>
      <c r="F1092" s="63">
        <v>80</v>
      </c>
      <c r="G1092" s="356">
        <f t="shared" si="144"/>
        <v>160</v>
      </c>
      <c r="H1092" s="350">
        <f t="shared" si="145"/>
        <v>160</v>
      </c>
      <c r="I1092" s="235">
        <f t="shared" si="146"/>
        <v>2.6666666666666665</v>
      </c>
      <c r="J1092" s="193">
        <f t="shared" si="147"/>
        <v>2.6666666666666665</v>
      </c>
      <c r="K1092" s="488">
        <f>'Gasto Energético'!GN1092</f>
        <v>0</v>
      </c>
      <c r="L1092" s="495">
        <f t="shared" si="148"/>
        <v>320</v>
      </c>
      <c r="M1092" s="356">
        <f t="shared" si="149"/>
        <v>320</v>
      </c>
      <c r="N1092" s="359">
        <f t="shared" si="150"/>
        <v>5.333333333333333</v>
      </c>
      <c r="O1092">
        <f t="shared" si="151"/>
        <v>504</v>
      </c>
      <c r="P1092" s="239">
        <f t="shared" si="152"/>
        <v>299.7362942401092</v>
      </c>
    </row>
    <row r="1093" spans="2:16" x14ac:dyDescent="0.25">
      <c r="B1093" s="181">
        <v>0.75624999999999998</v>
      </c>
      <c r="C1093" s="61">
        <v>80</v>
      </c>
      <c r="D1093" s="349">
        <v>80</v>
      </c>
      <c r="E1093" s="349">
        <v>80</v>
      </c>
      <c r="F1093" s="63">
        <v>80</v>
      </c>
      <c r="G1093" s="356">
        <f t="shared" ref="G1093:G1156" si="153">IF(SUM(C1093,E1093)=0,0,SUM(C1093,E1093))</f>
        <v>160</v>
      </c>
      <c r="H1093" s="350">
        <f t="shared" ref="H1093:H1156" si="154">IF(SUM(D1093,F1093)=0,0,SUM(D1093,F1093))</f>
        <v>160</v>
      </c>
      <c r="I1093" s="235">
        <f t="shared" ref="I1093:I1156" si="155">IF(G1093="","",G1093*(1/60))</f>
        <v>2.6666666666666665</v>
      </c>
      <c r="J1093" s="193">
        <f t="shared" ref="J1093:J1156" si="156">IF(H1093="","",H1093*(1/60))</f>
        <v>2.6666666666666665</v>
      </c>
      <c r="K1093" s="488">
        <f>'Gasto Energético'!GN1093</f>
        <v>0</v>
      </c>
      <c r="L1093" s="495">
        <f t="shared" ref="L1093:L1156" si="157">SUM(G1093:H1093)</f>
        <v>320</v>
      </c>
      <c r="M1093" s="356">
        <f t="shared" ref="M1093:M1156" si="158">K1093+L1093</f>
        <v>320</v>
      </c>
      <c r="N1093" s="359">
        <f t="shared" ref="N1093:N1156" si="159">M1093/60</f>
        <v>5.333333333333333</v>
      </c>
      <c r="O1093">
        <f t="shared" ref="O1093:O1156" si="160">1.05*MAX($M$4:$M$1444)</f>
        <v>504</v>
      </c>
      <c r="P1093" s="239">
        <f t="shared" ref="P1093:P1156" si="161">SUM($N$4:$N$1444)/(COUNT($N$4:$N$1444)/60)</f>
        <v>299.7362942401092</v>
      </c>
    </row>
    <row r="1094" spans="2:16" x14ac:dyDescent="0.25">
      <c r="B1094" s="181">
        <v>0.75694444444444453</v>
      </c>
      <c r="C1094" s="61">
        <v>80</v>
      </c>
      <c r="D1094" s="349">
        <v>80</v>
      </c>
      <c r="E1094" s="349">
        <v>80</v>
      </c>
      <c r="F1094" s="63">
        <v>80</v>
      </c>
      <c r="G1094" s="356">
        <f t="shared" si="153"/>
        <v>160</v>
      </c>
      <c r="H1094" s="350">
        <f t="shared" si="154"/>
        <v>160</v>
      </c>
      <c r="I1094" s="235">
        <f t="shared" si="155"/>
        <v>2.6666666666666665</v>
      </c>
      <c r="J1094" s="193">
        <f t="shared" si="156"/>
        <v>2.6666666666666665</v>
      </c>
      <c r="K1094" s="488">
        <f>'Gasto Energético'!GN1094</f>
        <v>0</v>
      </c>
      <c r="L1094" s="495">
        <f t="shared" si="157"/>
        <v>320</v>
      </c>
      <c r="M1094" s="356">
        <f t="shared" si="158"/>
        <v>320</v>
      </c>
      <c r="N1094" s="359">
        <f t="shared" si="159"/>
        <v>5.333333333333333</v>
      </c>
      <c r="O1094">
        <f t="shared" si="160"/>
        <v>504</v>
      </c>
      <c r="P1094" s="239">
        <f t="shared" si="161"/>
        <v>299.7362942401092</v>
      </c>
    </row>
    <row r="1095" spans="2:16" x14ac:dyDescent="0.25">
      <c r="B1095" s="181">
        <v>0.75763888888888886</v>
      </c>
      <c r="C1095" s="61">
        <v>80</v>
      </c>
      <c r="D1095" s="349">
        <v>80</v>
      </c>
      <c r="E1095" s="349">
        <v>80</v>
      </c>
      <c r="F1095" s="63">
        <v>80</v>
      </c>
      <c r="G1095" s="356">
        <f t="shared" si="153"/>
        <v>160</v>
      </c>
      <c r="H1095" s="350">
        <f t="shared" si="154"/>
        <v>160</v>
      </c>
      <c r="I1095" s="235">
        <f t="shared" si="155"/>
        <v>2.6666666666666665</v>
      </c>
      <c r="J1095" s="193">
        <f t="shared" si="156"/>
        <v>2.6666666666666665</v>
      </c>
      <c r="K1095" s="488">
        <f>'Gasto Energético'!GN1095</f>
        <v>0</v>
      </c>
      <c r="L1095" s="495">
        <f t="shared" si="157"/>
        <v>320</v>
      </c>
      <c r="M1095" s="356">
        <f t="shared" si="158"/>
        <v>320</v>
      </c>
      <c r="N1095" s="359">
        <f t="shared" si="159"/>
        <v>5.333333333333333</v>
      </c>
      <c r="O1095">
        <f t="shared" si="160"/>
        <v>504</v>
      </c>
      <c r="P1095" s="239">
        <f t="shared" si="161"/>
        <v>299.7362942401092</v>
      </c>
    </row>
    <row r="1096" spans="2:16" x14ac:dyDescent="0.25">
      <c r="B1096" s="181">
        <v>0.7583333333333333</v>
      </c>
      <c r="C1096" s="61">
        <v>80</v>
      </c>
      <c r="D1096" s="349">
        <v>80</v>
      </c>
      <c r="E1096" s="349">
        <v>80</v>
      </c>
      <c r="F1096" s="63">
        <v>80</v>
      </c>
      <c r="G1096" s="356">
        <f t="shared" si="153"/>
        <v>160</v>
      </c>
      <c r="H1096" s="350">
        <f t="shared" si="154"/>
        <v>160</v>
      </c>
      <c r="I1096" s="235">
        <f t="shared" si="155"/>
        <v>2.6666666666666665</v>
      </c>
      <c r="J1096" s="193">
        <f t="shared" si="156"/>
        <v>2.6666666666666665</v>
      </c>
      <c r="K1096" s="488">
        <f>'Gasto Energético'!GN1096</f>
        <v>0</v>
      </c>
      <c r="L1096" s="495">
        <f t="shared" si="157"/>
        <v>320</v>
      </c>
      <c r="M1096" s="356">
        <f t="shared" si="158"/>
        <v>320</v>
      </c>
      <c r="N1096" s="359">
        <f t="shared" si="159"/>
        <v>5.333333333333333</v>
      </c>
      <c r="O1096">
        <f t="shared" si="160"/>
        <v>504</v>
      </c>
      <c r="P1096" s="239">
        <f t="shared" si="161"/>
        <v>299.7362942401092</v>
      </c>
    </row>
    <row r="1097" spans="2:16" x14ac:dyDescent="0.25">
      <c r="B1097" s="181">
        <v>0.75902777777777775</v>
      </c>
      <c r="C1097" s="61">
        <v>80</v>
      </c>
      <c r="D1097" s="349">
        <v>80</v>
      </c>
      <c r="E1097" s="349">
        <v>80</v>
      </c>
      <c r="F1097" s="63">
        <v>80</v>
      </c>
      <c r="G1097" s="356">
        <f t="shared" si="153"/>
        <v>160</v>
      </c>
      <c r="H1097" s="350">
        <f t="shared" si="154"/>
        <v>160</v>
      </c>
      <c r="I1097" s="235">
        <f t="shared" si="155"/>
        <v>2.6666666666666665</v>
      </c>
      <c r="J1097" s="193">
        <f t="shared" si="156"/>
        <v>2.6666666666666665</v>
      </c>
      <c r="K1097" s="488">
        <f>'Gasto Energético'!GN1097</f>
        <v>0</v>
      </c>
      <c r="L1097" s="495">
        <f t="shared" si="157"/>
        <v>320</v>
      </c>
      <c r="M1097" s="356">
        <f t="shared" si="158"/>
        <v>320</v>
      </c>
      <c r="N1097" s="359">
        <f t="shared" si="159"/>
        <v>5.333333333333333</v>
      </c>
      <c r="O1097">
        <f t="shared" si="160"/>
        <v>504</v>
      </c>
      <c r="P1097" s="239">
        <f t="shared" si="161"/>
        <v>299.7362942401092</v>
      </c>
    </row>
    <row r="1098" spans="2:16" x14ac:dyDescent="0.25">
      <c r="B1098" s="181">
        <v>0.7597222222222223</v>
      </c>
      <c r="C1098" s="61">
        <v>80</v>
      </c>
      <c r="D1098" s="349">
        <v>80</v>
      </c>
      <c r="E1098" s="349">
        <v>80</v>
      </c>
      <c r="F1098" s="63">
        <v>80</v>
      </c>
      <c r="G1098" s="356">
        <f t="shared" si="153"/>
        <v>160</v>
      </c>
      <c r="H1098" s="350">
        <f t="shared" si="154"/>
        <v>160</v>
      </c>
      <c r="I1098" s="235">
        <f t="shared" si="155"/>
        <v>2.6666666666666665</v>
      </c>
      <c r="J1098" s="193">
        <f t="shared" si="156"/>
        <v>2.6666666666666665</v>
      </c>
      <c r="K1098" s="488">
        <f>'Gasto Energético'!GN1098</f>
        <v>0</v>
      </c>
      <c r="L1098" s="495">
        <f t="shared" si="157"/>
        <v>320</v>
      </c>
      <c r="M1098" s="356">
        <f t="shared" si="158"/>
        <v>320</v>
      </c>
      <c r="N1098" s="359">
        <f t="shared" si="159"/>
        <v>5.333333333333333</v>
      </c>
      <c r="O1098">
        <f t="shared" si="160"/>
        <v>504</v>
      </c>
      <c r="P1098" s="239">
        <f t="shared" si="161"/>
        <v>299.7362942401092</v>
      </c>
    </row>
    <row r="1099" spans="2:16" x14ac:dyDescent="0.25">
      <c r="B1099" s="181">
        <v>0.76041666666666663</v>
      </c>
      <c r="C1099" s="61">
        <v>80</v>
      </c>
      <c r="D1099" s="349">
        <v>80</v>
      </c>
      <c r="E1099" s="349">
        <v>80</v>
      </c>
      <c r="F1099" s="63">
        <v>80</v>
      </c>
      <c r="G1099" s="356">
        <f t="shared" si="153"/>
        <v>160</v>
      </c>
      <c r="H1099" s="350">
        <f t="shared" si="154"/>
        <v>160</v>
      </c>
      <c r="I1099" s="235">
        <f t="shared" si="155"/>
        <v>2.6666666666666665</v>
      </c>
      <c r="J1099" s="193">
        <f t="shared" si="156"/>
        <v>2.6666666666666665</v>
      </c>
      <c r="K1099" s="488">
        <f>'Gasto Energético'!GN1099</f>
        <v>0</v>
      </c>
      <c r="L1099" s="495">
        <f t="shared" si="157"/>
        <v>320</v>
      </c>
      <c r="M1099" s="356">
        <f t="shared" si="158"/>
        <v>320</v>
      </c>
      <c r="N1099" s="359">
        <f t="shared" si="159"/>
        <v>5.333333333333333</v>
      </c>
      <c r="O1099">
        <f t="shared" si="160"/>
        <v>504</v>
      </c>
      <c r="P1099" s="239">
        <f t="shared" si="161"/>
        <v>299.7362942401092</v>
      </c>
    </row>
    <row r="1100" spans="2:16" x14ac:dyDescent="0.25">
      <c r="B1100" s="181">
        <v>0.76111111111111107</v>
      </c>
      <c r="C1100" s="61">
        <v>80</v>
      </c>
      <c r="D1100" s="349">
        <v>80</v>
      </c>
      <c r="E1100" s="349">
        <v>80</v>
      </c>
      <c r="F1100" s="63">
        <v>80</v>
      </c>
      <c r="G1100" s="356">
        <f t="shared" si="153"/>
        <v>160</v>
      </c>
      <c r="H1100" s="350">
        <f t="shared" si="154"/>
        <v>160</v>
      </c>
      <c r="I1100" s="235">
        <f t="shared" si="155"/>
        <v>2.6666666666666665</v>
      </c>
      <c r="J1100" s="193">
        <f t="shared" si="156"/>
        <v>2.6666666666666665</v>
      </c>
      <c r="K1100" s="488">
        <f>'Gasto Energético'!GN1100</f>
        <v>0</v>
      </c>
      <c r="L1100" s="495">
        <f t="shared" si="157"/>
        <v>320</v>
      </c>
      <c r="M1100" s="356">
        <f t="shared" si="158"/>
        <v>320</v>
      </c>
      <c r="N1100" s="359">
        <f t="shared" si="159"/>
        <v>5.333333333333333</v>
      </c>
      <c r="O1100">
        <f t="shared" si="160"/>
        <v>504</v>
      </c>
      <c r="P1100" s="239">
        <f t="shared" si="161"/>
        <v>299.7362942401092</v>
      </c>
    </row>
    <row r="1101" spans="2:16" x14ac:dyDescent="0.25">
      <c r="B1101" s="181">
        <v>0.76180555555555562</v>
      </c>
      <c r="C1101" s="61">
        <v>80</v>
      </c>
      <c r="D1101" s="349">
        <v>80</v>
      </c>
      <c r="E1101" s="349">
        <v>80</v>
      </c>
      <c r="F1101" s="63">
        <v>80</v>
      </c>
      <c r="G1101" s="356">
        <f t="shared" si="153"/>
        <v>160</v>
      </c>
      <c r="H1101" s="350">
        <f t="shared" si="154"/>
        <v>160</v>
      </c>
      <c r="I1101" s="235">
        <f t="shared" si="155"/>
        <v>2.6666666666666665</v>
      </c>
      <c r="J1101" s="193">
        <f t="shared" si="156"/>
        <v>2.6666666666666665</v>
      </c>
      <c r="K1101" s="488">
        <f>'Gasto Energético'!GN1101</f>
        <v>0</v>
      </c>
      <c r="L1101" s="495">
        <f t="shared" si="157"/>
        <v>320</v>
      </c>
      <c r="M1101" s="356">
        <f t="shared" si="158"/>
        <v>320</v>
      </c>
      <c r="N1101" s="359">
        <f t="shared" si="159"/>
        <v>5.333333333333333</v>
      </c>
      <c r="O1101">
        <f t="shared" si="160"/>
        <v>504</v>
      </c>
      <c r="P1101" s="239">
        <f t="shared" si="161"/>
        <v>299.7362942401092</v>
      </c>
    </row>
    <row r="1102" spans="2:16" x14ac:dyDescent="0.25">
      <c r="B1102" s="181">
        <v>0.76250000000000007</v>
      </c>
      <c r="C1102" s="61">
        <v>80</v>
      </c>
      <c r="D1102" s="349">
        <v>80</v>
      </c>
      <c r="E1102" s="349">
        <v>80</v>
      </c>
      <c r="F1102" s="63">
        <v>80</v>
      </c>
      <c r="G1102" s="356">
        <f t="shared" si="153"/>
        <v>160</v>
      </c>
      <c r="H1102" s="350">
        <f t="shared" si="154"/>
        <v>160</v>
      </c>
      <c r="I1102" s="235">
        <f t="shared" si="155"/>
        <v>2.6666666666666665</v>
      </c>
      <c r="J1102" s="193">
        <f t="shared" si="156"/>
        <v>2.6666666666666665</v>
      </c>
      <c r="K1102" s="488">
        <f>'Gasto Energético'!GN1102</f>
        <v>0</v>
      </c>
      <c r="L1102" s="495">
        <f t="shared" si="157"/>
        <v>320</v>
      </c>
      <c r="M1102" s="356">
        <f t="shared" si="158"/>
        <v>320</v>
      </c>
      <c r="N1102" s="359">
        <f t="shared" si="159"/>
        <v>5.333333333333333</v>
      </c>
      <c r="O1102">
        <f t="shared" si="160"/>
        <v>504</v>
      </c>
      <c r="P1102" s="239">
        <f t="shared" si="161"/>
        <v>299.7362942401092</v>
      </c>
    </row>
    <row r="1103" spans="2:16" x14ac:dyDescent="0.25">
      <c r="B1103" s="181">
        <v>0.7631944444444444</v>
      </c>
      <c r="C1103" s="61">
        <v>80</v>
      </c>
      <c r="D1103" s="349">
        <v>80</v>
      </c>
      <c r="E1103" s="349">
        <v>80</v>
      </c>
      <c r="F1103" s="63">
        <v>80</v>
      </c>
      <c r="G1103" s="356">
        <f t="shared" si="153"/>
        <v>160</v>
      </c>
      <c r="H1103" s="350">
        <f t="shared" si="154"/>
        <v>160</v>
      </c>
      <c r="I1103" s="235">
        <f t="shared" si="155"/>
        <v>2.6666666666666665</v>
      </c>
      <c r="J1103" s="193">
        <f t="shared" si="156"/>
        <v>2.6666666666666665</v>
      </c>
      <c r="K1103" s="488">
        <f>'Gasto Energético'!GN1103</f>
        <v>0</v>
      </c>
      <c r="L1103" s="495">
        <f t="shared" si="157"/>
        <v>320</v>
      </c>
      <c r="M1103" s="356">
        <f t="shared" si="158"/>
        <v>320</v>
      </c>
      <c r="N1103" s="359">
        <f t="shared" si="159"/>
        <v>5.333333333333333</v>
      </c>
      <c r="O1103">
        <f t="shared" si="160"/>
        <v>504</v>
      </c>
      <c r="P1103" s="239">
        <f t="shared" si="161"/>
        <v>299.7362942401092</v>
      </c>
    </row>
    <row r="1104" spans="2:16" x14ac:dyDescent="0.25">
      <c r="B1104" s="181">
        <v>0.76388888888888884</v>
      </c>
      <c r="C1104" s="61">
        <v>80</v>
      </c>
      <c r="D1104" s="349">
        <v>80</v>
      </c>
      <c r="E1104" s="349">
        <v>80</v>
      </c>
      <c r="F1104" s="63">
        <v>80</v>
      </c>
      <c r="G1104" s="356">
        <f t="shared" si="153"/>
        <v>160</v>
      </c>
      <c r="H1104" s="350">
        <f t="shared" si="154"/>
        <v>160</v>
      </c>
      <c r="I1104" s="235">
        <f t="shared" si="155"/>
        <v>2.6666666666666665</v>
      </c>
      <c r="J1104" s="193">
        <f t="shared" si="156"/>
        <v>2.6666666666666665</v>
      </c>
      <c r="K1104" s="488">
        <f>'Gasto Energético'!GN1104</f>
        <v>0</v>
      </c>
      <c r="L1104" s="495">
        <f t="shared" si="157"/>
        <v>320</v>
      </c>
      <c r="M1104" s="356">
        <f t="shared" si="158"/>
        <v>320</v>
      </c>
      <c r="N1104" s="359">
        <f t="shared" si="159"/>
        <v>5.333333333333333</v>
      </c>
      <c r="O1104">
        <f t="shared" si="160"/>
        <v>504</v>
      </c>
      <c r="P1104" s="239">
        <f t="shared" si="161"/>
        <v>299.7362942401092</v>
      </c>
    </row>
    <row r="1105" spans="2:16" x14ac:dyDescent="0.25">
      <c r="B1105" s="181">
        <v>0.76458333333333339</v>
      </c>
      <c r="C1105" s="61">
        <v>80</v>
      </c>
      <c r="D1105" s="349">
        <v>80</v>
      </c>
      <c r="E1105" s="349">
        <v>80</v>
      </c>
      <c r="F1105" s="63">
        <v>80</v>
      </c>
      <c r="G1105" s="356">
        <f t="shared" si="153"/>
        <v>160</v>
      </c>
      <c r="H1105" s="350">
        <f t="shared" si="154"/>
        <v>160</v>
      </c>
      <c r="I1105" s="235">
        <f t="shared" si="155"/>
        <v>2.6666666666666665</v>
      </c>
      <c r="J1105" s="193">
        <f t="shared" si="156"/>
        <v>2.6666666666666665</v>
      </c>
      <c r="K1105" s="488">
        <f>'Gasto Energético'!GN1105</f>
        <v>0</v>
      </c>
      <c r="L1105" s="495">
        <f t="shared" si="157"/>
        <v>320</v>
      </c>
      <c r="M1105" s="356">
        <f t="shared" si="158"/>
        <v>320</v>
      </c>
      <c r="N1105" s="359">
        <f t="shared" si="159"/>
        <v>5.333333333333333</v>
      </c>
      <c r="O1105">
        <f t="shared" si="160"/>
        <v>504</v>
      </c>
      <c r="P1105" s="239">
        <f t="shared" si="161"/>
        <v>299.7362942401092</v>
      </c>
    </row>
    <row r="1106" spans="2:16" x14ac:dyDescent="0.25">
      <c r="B1106" s="181">
        <v>0.76527777777777783</v>
      </c>
      <c r="C1106" s="61">
        <v>80</v>
      </c>
      <c r="D1106" s="349">
        <v>80</v>
      </c>
      <c r="E1106" s="349">
        <v>80</v>
      </c>
      <c r="F1106" s="63">
        <v>80</v>
      </c>
      <c r="G1106" s="356">
        <f t="shared" si="153"/>
        <v>160</v>
      </c>
      <c r="H1106" s="350">
        <f t="shared" si="154"/>
        <v>160</v>
      </c>
      <c r="I1106" s="235">
        <f t="shared" si="155"/>
        <v>2.6666666666666665</v>
      </c>
      <c r="J1106" s="193">
        <f t="shared" si="156"/>
        <v>2.6666666666666665</v>
      </c>
      <c r="K1106" s="488">
        <f>'Gasto Energético'!GN1106</f>
        <v>0</v>
      </c>
      <c r="L1106" s="495">
        <f t="shared" si="157"/>
        <v>320</v>
      </c>
      <c r="M1106" s="356">
        <f t="shared" si="158"/>
        <v>320</v>
      </c>
      <c r="N1106" s="359">
        <f t="shared" si="159"/>
        <v>5.333333333333333</v>
      </c>
      <c r="O1106">
        <f t="shared" si="160"/>
        <v>504</v>
      </c>
      <c r="P1106" s="239">
        <f t="shared" si="161"/>
        <v>299.7362942401092</v>
      </c>
    </row>
    <row r="1107" spans="2:16" x14ac:dyDescent="0.25">
      <c r="B1107" s="181">
        <v>0.76597222222222217</v>
      </c>
      <c r="C1107" s="61">
        <v>80</v>
      </c>
      <c r="D1107" s="349">
        <v>80</v>
      </c>
      <c r="E1107" s="349">
        <v>80</v>
      </c>
      <c r="F1107" s="63">
        <v>80</v>
      </c>
      <c r="G1107" s="356">
        <f t="shared" si="153"/>
        <v>160</v>
      </c>
      <c r="H1107" s="350">
        <f t="shared" si="154"/>
        <v>160</v>
      </c>
      <c r="I1107" s="235">
        <f t="shared" si="155"/>
        <v>2.6666666666666665</v>
      </c>
      <c r="J1107" s="193">
        <f t="shared" si="156"/>
        <v>2.6666666666666665</v>
      </c>
      <c r="K1107" s="488">
        <f>'Gasto Energético'!GN1107</f>
        <v>0</v>
      </c>
      <c r="L1107" s="495">
        <f t="shared" si="157"/>
        <v>320</v>
      </c>
      <c r="M1107" s="356">
        <f t="shared" si="158"/>
        <v>320</v>
      </c>
      <c r="N1107" s="359">
        <f t="shared" si="159"/>
        <v>5.333333333333333</v>
      </c>
      <c r="O1107">
        <f t="shared" si="160"/>
        <v>504</v>
      </c>
      <c r="P1107" s="239">
        <f t="shared" si="161"/>
        <v>299.7362942401092</v>
      </c>
    </row>
    <row r="1108" spans="2:16" x14ac:dyDescent="0.25">
      <c r="B1108" s="181">
        <v>0.76666666666666661</v>
      </c>
      <c r="C1108" s="61">
        <v>80</v>
      </c>
      <c r="D1108" s="349">
        <v>80</v>
      </c>
      <c r="E1108" s="349">
        <v>80</v>
      </c>
      <c r="F1108" s="63">
        <v>80</v>
      </c>
      <c r="G1108" s="356">
        <f t="shared" si="153"/>
        <v>160</v>
      </c>
      <c r="H1108" s="350">
        <f t="shared" si="154"/>
        <v>160</v>
      </c>
      <c r="I1108" s="235">
        <f t="shared" si="155"/>
        <v>2.6666666666666665</v>
      </c>
      <c r="J1108" s="193">
        <f t="shared" si="156"/>
        <v>2.6666666666666665</v>
      </c>
      <c r="K1108" s="488">
        <f>'Gasto Energético'!GN1108</f>
        <v>0</v>
      </c>
      <c r="L1108" s="495">
        <f t="shared" si="157"/>
        <v>320</v>
      </c>
      <c r="M1108" s="356">
        <f t="shared" si="158"/>
        <v>320</v>
      </c>
      <c r="N1108" s="359">
        <f t="shared" si="159"/>
        <v>5.333333333333333</v>
      </c>
      <c r="O1108">
        <f t="shared" si="160"/>
        <v>504</v>
      </c>
      <c r="P1108" s="239">
        <f t="shared" si="161"/>
        <v>299.7362942401092</v>
      </c>
    </row>
    <row r="1109" spans="2:16" x14ac:dyDescent="0.25">
      <c r="B1109" s="181">
        <v>0.76736111111111116</v>
      </c>
      <c r="C1109" s="61">
        <v>80</v>
      </c>
      <c r="D1109" s="349">
        <v>80</v>
      </c>
      <c r="E1109" s="349">
        <v>80</v>
      </c>
      <c r="F1109" s="63">
        <v>80</v>
      </c>
      <c r="G1109" s="356">
        <f t="shared" si="153"/>
        <v>160</v>
      </c>
      <c r="H1109" s="350">
        <f t="shared" si="154"/>
        <v>160</v>
      </c>
      <c r="I1109" s="235">
        <f t="shared" si="155"/>
        <v>2.6666666666666665</v>
      </c>
      <c r="J1109" s="193">
        <f t="shared" si="156"/>
        <v>2.6666666666666665</v>
      </c>
      <c r="K1109" s="488">
        <f>'Gasto Energético'!GN1109</f>
        <v>0</v>
      </c>
      <c r="L1109" s="495">
        <f t="shared" si="157"/>
        <v>320</v>
      </c>
      <c r="M1109" s="356">
        <f t="shared" si="158"/>
        <v>320</v>
      </c>
      <c r="N1109" s="359">
        <f t="shared" si="159"/>
        <v>5.333333333333333</v>
      </c>
      <c r="O1109">
        <f t="shared" si="160"/>
        <v>504</v>
      </c>
      <c r="P1109" s="239">
        <f t="shared" si="161"/>
        <v>299.7362942401092</v>
      </c>
    </row>
    <row r="1110" spans="2:16" x14ac:dyDescent="0.25">
      <c r="B1110" s="181">
        <v>0.7680555555555556</v>
      </c>
      <c r="C1110" s="61">
        <v>80</v>
      </c>
      <c r="D1110" s="349">
        <v>80</v>
      </c>
      <c r="E1110" s="349">
        <v>80</v>
      </c>
      <c r="F1110" s="63">
        <v>80</v>
      </c>
      <c r="G1110" s="356">
        <f t="shared" si="153"/>
        <v>160</v>
      </c>
      <c r="H1110" s="350">
        <f t="shared" si="154"/>
        <v>160</v>
      </c>
      <c r="I1110" s="235">
        <f t="shared" si="155"/>
        <v>2.6666666666666665</v>
      </c>
      <c r="J1110" s="193">
        <f t="shared" si="156"/>
        <v>2.6666666666666665</v>
      </c>
      <c r="K1110" s="488">
        <f>'Gasto Energético'!GN1110</f>
        <v>0</v>
      </c>
      <c r="L1110" s="495">
        <f t="shared" si="157"/>
        <v>320</v>
      </c>
      <c r="M1110" s="356">
        <f t="shared" si="158"/>
        <v>320</v>
      </c>
      <c r="N1110" s="359">
        <f t="shared" si="159"/>
        <v>5.333333333333333</v>
      </c>
      <c r="O1110">
        <f t="shared" si="160"/>
        <v>504</v>
      </c>
      <c r="P1110" s="239">
        <f t="shared" si="161"/>
        <v>299.7362942401092</v>
      </c>
    </row>
    <row r="1111" spans="2:16" x14ac:dyDescent="0.25">
      <c r="B1111" s="181">
        <v>0.76874999999999993</v>
      </c>
      <c r="C1111" s="61">
        <v>80</v>
      </c>
      <c r="D1111" s="349">
        <v>80</v>
      </c>
      <c r="E1111" s="349">
        <v>80</v>
      </c>
      <c r="F1111" s="63">
        <v>80</v>
      </c>
      <c r="G1111" s="356">
        <f t="shared" si="153"/>
        <v>160</v>
      </c>
      <c r="H1111" s="350">
        <f t="shared" si="154"/>
        <v>160</v>
      </c>
      <c r="I1111" s="235">
        <f t="shared" si="155"/>
        <v>2.6666666666666665</v>
      </c>
      <c r="J1111" s="193">
        <f t="shared" si="156"/>
        <v>2.6666666666666665</v>
      </c>
      <c r="K1111" s="488">
        <f>'Gasto Energético'!GN1111</f>
        <v>0</v>
      </c>
      <c r="L1111" s="495">
        <f t="shared" si="157"/>
        <v>320</v>
      </c>
      <c r="M1111" s="356">
        <f t="shared" si="158"/>
        <v>320</v>
      </c>
      <c r="N1111" s="359">
        <f t="shared" si="159"/>
        <v>5.333333333333333</v>
      </c>
      <c r="O1111">
        <f t="shared" si="160"/>
        <v>504</v>
      </c>
      <c r="P1111" s="239">
        <f t="shared" si="161"/>
        <v>299.7362942401092</v>
      </c>
    </row>
    <row r="1112" spans="2:16" x14ac:dyDescent="0.25">
      <c r="B1112" s="181">
        <v>0.76944444444444438</v>
      </c>
      <c r="C1112" s="61">
        <v>80</v>
      </c>
      <c r="D1112" s="349">
        <v>80</v>
      </c>
      <c r="E1112" s="349">
        <v>80</v>
      </c>
      <c r="F1112" s="63">
        <v>80</v>
      </c>
      <c r="G1112" s="356">
        <f t="shared" si="153"/>
        <v>160</v>
      </c>
      <c r="H1112" s="350">
        <f t="shared" si="154"/>
        <v>160</v>
      </c>
      <c r="I1112" s="235">
        <f t="shared" si="155"/>
        <v>2.6666666666666665</v>
      </c>
      <c r="J1112" s="193">
        <f t="shared" si="156"/>
        <v>2.6666666666666665</v>
      </c>
      <c r="K1112" s="488">
        <f>'Gasto Energético'!GN1112</f>
        <v>0</v>
      </c>
      <c r="L1112" s="495">
        <f t="shared" si="157"/>
        <v>320</v>
      </c>
      <c r="M1112" s="356">
        <f t="shared" si="158"/>
        <v>320</v>
      </c>
      <c r="N1112" s="359">
        <f t="shared" si="159"/>
        <v>5.333333333333333</v>
      </c>
      <c r="O1112">
        <f t="shared" si="160"/>
        <v>504</v>
      </c>
      <c r="P1112" s="239">
        <f t="shared" si="161"/>
        <v>299.7362942401092</v>
      </c>
    </row>
    <row r="1113" spans="2:16" x14ac:dyDescent="0.25">
      <c r="B1113" s="181">
        <v>0.77013888888888893</v>
      </c>
      <c r="C1113" s="61">
        <v>80</v>
      </c>
      <c r="D1113" s="349">
        <v>80</v>
      </c>
      <c r="E1113" s="349">
        <v>80</v>
      </c>
      <c r="F1113" s="63">
        <v>80</v>
      </c>
      <c r="G1113" s="356">
        <f t="shared" si="153"/>
        <v>160</v>
      </c>
      <c r="H1113" s="350">
        <f t="shared" si="154"/>
        <v>160</v>
      </c>
      <c r="I1113" s="235">
        <f t="shared" si="155"/>
        <v>2.6666666666666665</v>
      </c>
      <c r="J1113" s="193">
        <f t="shared" si="156"/>
        <v>2.6666666666666665</v>
      </c>
      <c r="K1113" s="488">
        <f>'Gasto Energético'!GN1113</f>
        <v>0</v>
      </c>
      <c r="L1113" s="495">
        <f t="shared" si="157"/>
        <v>320</v>
      </c>
      <c r="M1113" s="356">
        <f t="shared" si="158"/>
        <v>320</v>
      </c>
      <c r="N1113" s="359">
        <f t="shared" si="159"/>
        <v>5.333333333333333</v>
      </c>
      <c r="O1113">
        <f t="shared" si="160"/>
        <v>504</v>
      </c>
      <c r="P1113" s="239">
        <f t="shared" si="161"/>
        <v>299.7362942401092</v>
      </c>
    </row>
    <row r="1114" spans="2:16" x14ac:dyDescent="0.25">
      <c r="B1114" s="181">
        <v>0.77083333333333337</v>
      </c>
      <c r="C1114" s="61">
        <v>80</v>
      </c>
      <c r="D1114" s="349">
        <v>80</v>
      </c>
      <c r="E1114" s="349">
        <v>80</v>
      </c>
      <c r="F1114" s="63">
        <v>80</v>
      </c>
      <c r="G1114" s="356">
        <f t="shared" si="153"/>
        <v>160</v>
      </c>
      <c r="H1114" s="350">
        <f t="shared" si="154"/>
        <v>160</v>
      </c>
      <c r="I1114" s="235">
        <f t="shared" si="155"/>
        <v>2.6666666666666665</v>
      </c>
      <c r="J1114" s="193">
        <f t="shared" si="156"/>
        <v>2.6666666666666665</v>
      </c>
      <c r="K1114" s="488">
        <f>'Gasto Energético'!GN1114</f>
        <v>0</v>
      </c>
      <c r="L1114" s="495">
        <f t="shared" si="157"/>
        <v>320</v>
      </c>
      <c r="M1114" s="356">
        <f t="shared" si="158"/>
        <v>320</v>
      </c>
      <c r="N1114" s="359">
        <f t="shared" si="159"/>
        <v>5.333333333333333</v>
      </c>
      <c r="O1114">
        <f t="shared" si="160"/>
        <v>504</v>
      </c>
      <c r="P1114" s="239">
        <f t="shared" si="161"/>
        <v>299.7362942401092</v>
      </c>
    </row>
    <row r="1115" spans="2:16" x14ac:dyDescent="0.25">
      <c r="B1115" s="181">
        <v>0.7715277777777777</v>
      </c>
      <c r="C1115" s="61">
        <v>80</v>
      </c>
      <c r="D1115" s="349">
        <v>80</v>
      </c>
      <c r="E1115" s="349">
        <v>80</v>
      </c>
      <c r="F1115" s="63">
        <v>80</v>
      </c>
      <c r="G1115" s="356">
        <f t="shared" si="153"/>
        <v>160</v>
      </c>
      <c r="H1115" s="350">
        <f t="shared" si="154"/>
        <v>160</v>
      </c>
      <c r="I1115" s="235">
        <f t="shared" si="155"/>
        <v>2.6666666666666665</v>
      </c>
      <c r="J1115" s="193">
        <f t="shared" si="156"/>
        <v>2.6666666666666665</v>
      </c>
      <c r="K1115" s="488">
        <f>'Gasto Energético'!GN1115</f>
        <v>0</v>
      </c>
      <c r="L1115" s="495">
        <f t="shared" si="157"/>
        <v>320</v>
      </c>
      <c r="M1115" s="356">
        <f t="shared" si="158"/>
        <v>320</v>
      </c>
      <c r="N1115" s="359">
        <f t="shared" si="159"/>
        <v>5.333333333333333</v>
      </c>
      <c r="O1115">
        <f t="shared" si="160"/>
        <v>504</v>
      </c>
      <c r="P1115" s="239">
        <f t="shared" si="161"/>
        <v>299.7362942401092</v>
      </c>
    </row>
    <row r="1116" spans="2:16" x14ac:dyDescent="0.25">
      <c r="B1116" s="181">
        <v>0.77222222222222225</v>
      </c>
      <c r="C1116" s="61">
        <v>80</v>
      </c>
      <c r="D1116" s="349">
        <v>80</v>
      </c>
      <c r="E1116" s="349">
        <v>80</v>
      </c>
      <c r="F1116" s="63">
        <v>80</v>
      </c>
      <c r="G1116" s="356">
        <f t="shared" si="153"/>
        <v>160</v>
      </c>
      <c r="H1116" s="350">
        <f t="shared" si="154"/>
        <v>160</v>
      </c>
      <c r="I1116" s="235">
        <f t="shared" si="155"/>
        <v>2.6666666666666665</v>
      </c>
      <c r="J1116" s="193">
        <f t="shared" si="156"/>
        <v>2.6666666666666665</v>
      </c>
      <c r="K1116" s="488">
        <f>'Gasto Energético'!GN1116</f>
        <v>0</v>
      </c>
      <c r="L1116" s="495">
        <f t="shared" si="157"/>
        <v>320</v>
      </c>
      <c r="M1116" s="356">
        <f t="shared" si="158"/>
        <v>320</v>
      </c>
      <c r="N1116" s="359">
        <f t="shared" si="159"/>
        <v>5.333333333333333</v>
      </c>
      <c r="O1116">
        <f t="shared" si="160"/>
        <v>504</v>
      </c>
      <c r="P1116" s="239">
        <f t="shared" si="161"/>
        <v>299.7362942401092</v>
      </c>
    </row>
    <row r="1117" spans="2:16" x14ac:dyDescent="0.25">
      <c r="B1117" s="181">
        <v>0.7729166666666667</v>
      </c>
      <c r="C1117" s="61">
        <v>80</v>
      </c>
      <c r="D1117" s="349">
        <v>80</v>
      </c>
      <c r="E1117" s="349">
        <v>80</v>
      </c>
      <c r="F1117" s="63">
        <v>80</v>
      </c>
      <c r="G1117" s="356">
        <f t="shared" si="153"/>
        <v>160</v>
      </c>
      <c r="H1117" s="350">
        <f t="shared" si="154"/>
        <v>160</v>
      </c>
      <c r="I1117" s="235">
        <f t="shared" si="155"/>
        <v>2.6666666666666665</v>
      </c>
      <c r="J1117" s="193">
        <f t="shared" si="156"/>
        <v>2.6666666666666665</v>
      </c>
      <c r="K1117" s="488">
        <f>'Gasto Energético'!GN1117</f>
        <v>0</v>
      </c>
      <c r="L1117" s="495">
        <f t="shared" si="157"/>
        <v>320</v>
      </c>
      <c r="M1117" s="356">
        <f t="shared" si="158"/>
        <v>320</v>
      </c>
      <c r="N1117" s="359">
        <f t="shared" si="159"/>
        <v>5.333333333333333</v>
      </c>
      <c r="O1117">
        <f t="shared" si="160"/>
        <v>504</v>
      </c>
      <c r="P1117" s="239">
        <f t="shared" si="161"/>
        <v>299.7362942401092</v>
      </c>
    </row>
    <row r="1118" spans="2:16" x14ac:dyDescent="0.25">
      <c r="B1118" s="181">
        <v>0.77361111111111114</v>
      </c>
      <c r="C1118" s="61">
        <v>80</v>
      </c>
      <c r="D1118" s="349">
        <v>80</v>
      </c>
      <c r="E1118" s="349">
        <v>80</v>
      </c>
      <c r="F1118" s="63">
        <v>80</v>
      </c>
      <c r="G1118" s="356">
        <f t="shared" si="153"/>
        <v>160</v>
      </c>
      <c r="H1118" s="350">
        <f t="shared" si="154"/>
        <v>160</v>
      </c>
      <c r="I1118" s="235">
        <f t="shared" si="155"/>
        <v>2.6666666666666665</v>
      </c>
      <c r="J1118" s="193">
        <f t="shared" si="156"/>
        <v>2.6666666666666665</v>
      </c>
      <c r="K1118" s="488">
        <f>'Gasto Energético'!GN1118</f>
        <v>0</v>
      </c>
      <c r="L1118" s="495">
        <f t="shared" si="157"/>
        <v>320</v>
      </c>
      <c r="M1118" s="356">
        <f t="shared" si="158"/>
        <v>320</v>
      </c>
      <c r="N1118" s="359">
        <f t="shared" si="159"/>
        <v>5.333333333333333</v>
      </c>
      <c r="O1118">
        <f t="shared" si="160"/>
        <v>504</v>
      </c>
      <c r="P1118" s="239">
        <f t="shared" si="161"/>
        <v>299.7362942401092</v>
      </c>
    </row>
    <row r="1119" spans="2:16" x14ac:dyDescent="0.25">
      <c r="B1119" s="181">
        <v>0.77430555555555547</v>
      </c>
      <c r="C1119" s="61">
        <v>80</v>
      </c>
      <c r="D1119" s="349">
        <v>80</v>
      </c>
      <c r="E1119" s="349">
        <v>80</v>
      </c>
      <c r="F1119" s="63">
        <v>80</v>
      </c>
      <c r="G1119" s="356">
        <f t="shared" si="153"/>
        <v>160</v>
      </c>
      <c r="H1119" s="350">
        <f t="shared" si="154"/>
        <v>160</v>
      </c>
      <c r="I1119" s="235">
        <f t="shared" si="155"/>
        <v>2.6666666666666665</v>
      </c>
      <c r="J1119" s="193">
        <f t="shared" si="156"/>
        <v>2.6666666666666665</v>
      </c>
      <c r="K1119" s="488">
        <f>'Gasto Energético'!GN1119</f>
        <v>0</v>
      </c>
      <c r="L1119" s="495">
        <f t="shared" si="157"/>
        <v>320</v>
      </c>
      <c r="M1119" s="356">
        <f t="shared" si="158"/>
        <v>320</v>
      </c>
      <c r="N1119" s="359">
        <f t="shared" si="159"/>
        <v>5.333333333333333</v>
      </c>
      <c r="O1119">
        <f t="shared" si="160"/>
        <v>504</v>
      </c>
      <c r="P1119" s="239">
        <f t="shared" si="161"/>
        <v>299.7362942401092</v>
      </c>
    </row>
    <row r="1120" spans="2:16" x14ac:dyDescent="0.25">
      <c r="B1120" s="181">
        <v>0.77500000000000002</v>
      </c>
      <c r="C1120" s="61">
        <v>80</v>
      </c>
      <c r="D1120" s="349">
        <v>80</v>
      </c>
      <c r="E1120" s="349">
        <v>80</v>
      </c>
      <c r="F1120" s="63">
        <v>80</v>
      </c>
      <c r="G1120" s="356">
        <f t="shared" si="153"/>
        <v>160</v>
      </c>
      <c r="H1120" s="350">
        <f t="shared" si="154"/>
        <v>160</v>
      </c>
      <c r="I1120" s="235">
        <f t="shared" si="155"/>
        <v>2.6666666666666665</v>
      </c>
      <c r="J1120" s="193">
        <f t="shared" si="156"/>
        <v>2.6666666666666665</v>
      </c>
      <c r="K1120" s="488">
        <f>'Gasto Energético'!GN1120</f>
        <v>0</v>
      </c>
      <c r="L1120" s="495">
        <f t="shared" si="157"/>
        <v>320</v>
      </c>
      <c r="M1120" s="356">
        <f t="shared" si="158"/>
        <v>320</v>
      </c>
      <c r="N1120" s="359">
        <f t="shared" si="159"/>
        <v>5.333333333333333</v>
      </c>
      <c r="O1120">
        <f t="shared" si="160"/>
        <v>504</v>
      </c>
      <c r="P1120" s="239">
        <f t="shared" si="161"/>
        <v>299.7362942401092</v>
      </c>
    </row>
    <row r="1121" spans="2:16" x14ac:dyDescent="0.25">
      <c r="B1121" s="181">
        <v>0.77569444444444446</v>
      </c>
      <c r="C1121" s="61">
        <v>80</v>
      </c>
      <c r="D1121" s="349">
        <v>80</v>
      </c>
      <c r="E1121" s="349">
        <v>80</v>
      </c>
      <c r="F1121" s="63">
        <v>80</v>
      </c>
      <c r="G1121" s="356">
        <f t="shared" si="153"/>
        <v>160</v>
      </c>
      <c r="H1121" s="350">
        <f t="shared" si="154"/>
        <v>160</v>
      </c>
      <c r="I1121" s="235">
        <f t="shared" si="155"/>
        <v>2.6666666666666665</v>
      </c>
      <c r="J1121" s="193">
        <f t="shared" si="156"/>
        <v>2.6666666666666665</v>
      </c>
      <c r="K1121" s="488">
        <f>'Gasto Energético'!GN1121</f>
        <v>0</v>
      </c>
      <c r="L1121" s="495">
        <f t="shared" si="157"/>
        <v>320</v>
      </c>
      <c r="M1121" s="356">
        <f t="shared" si="158"/>
        <v>320</v>
      </c>
      <c r="N1121" s="359">
        <f t="shared" si="159"/>
        <v>5.333333333333333</v>
      </c>
      <c r="O1121">
        <f t="shared" si="160"/>
        <v>504</v>
      </c>
      <c r="P1121" s="239">
        <f t="shared" si="161"/>
        <v>299.7362942401092</v>
      </c>
    </row>
    <row r="1122" spans="2:16" x14ac:dyDescent="0.25">
      <c r="B1122" s="181">
        <v>0.77638888888888891</v>
      </c>
      <c r="C1122" s="61">
        <v>80</v>
      </c>
      <c r="D1122" s="349">
        <v>80</v>
      </c>
      <c r="E1122" s="349">
        <v>80</v>
      </c>
      <c r="F1122" s="63">
        <v>80</v>
      </c>
      <c r="G1122" s="356">
        <f t="shared" si="153"/>
        <v>160</v>
      </c>
      <c r="H1122" s="350">
        <f t="shared" si="154"/>
        <v>160</v>
      </c>
      <c r="I1122" s="235">
        <f t="shared" si="155"/>
        <v>2.6666666666666665</v>
      </c>
      <c r="J1122" s="193">
        <f t="shared" si="156"/>
        <v>2.6666666666666665</v>
      </c>
      <c r="K1122" s="488">
        <f>'Gasto Energético'!GN1122</f>
        <v>0</v>
      </c>
      <c r="L1122" s="495">
        <f t="shared" si="157"/>
        <v>320</v>
      </c>
      <c r="M1122" s="356">
        <f t="shared" si="158"/>
        <v>320</v>
      </c>
      <c r="N1122" s="359">
        <f t="shared" si="159"/>
        <v>5.333333333333333</v>
      </c>
      <c r="O1122">
        <f t="shared" si="160"/>
        <v>504</v>
      </c>
      <c r="P1122" s="239">
        <f t="shared" si="161"/>
        <v>299.7362942401092</v>
      </c>
    </row>
    <row r="1123" spans="2:16" x14ac:dyDescent="0.25">
      <c r="B1123" s="181">
        <v>0.77708333333333324</v>
      </c>
      <c r="C1123" s="61">
        <v>80</v>
      </c>
      <c r="D1123" s="349">
        <v>80</v>
      </c>
      <c r="E1123" s="349">
        <v>80</v>
      </c>
      <c r="F1123" s="63">
        <v>80</v>
      </c>
      <c r="G1123" s="356">
        <f t="shared" si="153"/>
        <v>160</v>
      </c>
      <c r="H1123" s="350">
        <f t="shared" si="154"/>
        <v>160</v>
      </c>
      <c r="I1123" s="235">
        <f t="shared" si="155"/>
        <v>2.6666666666666665</v>
      </c>
      <c r="J1123" s="193">
        <f t="shared" si="156"/>
        <v>2.6666666666666665</v>
      </c>
      <c r="K1123" s="488">
        <f>'Gasto Energético'!GN1123</f>
        <v>0</v>
      </c>
      <c r="L1123" s="495">
        <f t="shared" si="157"/>
        <v>320</v>
      </c>
      <c r="M1123" s="356">
        <f t="shared" si="158"/>
        <v>320</v>
      </c>
      <c r="N1123" s="359">
        <f t="shared" si="159"/>
        <v>5.333333333333333</v>
      </c>
      <c r="O1123">
        <f t="shared" si="160"/>
        <v>504</v>
      </c>
      <c r="P1123" s="239">
        <f t="shared" si="161"/>
        <v>299.7362942401092</v>
      </c>
    </row>
    <row r="1124" spans="2:16" x14ac:dyDescent="0.25">
      <c r="B1124" s="181">
        <v>0.77777777777777779</v>
      </c>
      <c r="C1124" s="61">
        <v>80</v>
      </c>
      <c r="D1124" s="349">
        <v>80</v>
      </c>
      <c r="E1124" s="349">
        <v>80</v>
      </c>
      <c r="F1124" s="63">
        <v>80</v>
      </c>
      <c r="G1124" s="356">
        <f t="shared" si="153"/>
        <v>160</v>
      </c>
      <c r="H1124" s="350">
        <f t="shared" si="154"/>
        <v>160</v>
      </c>
      <c r="I1124" s="235">
        <f t="shared" si="155"/>
        <v>2.6666666666666665</v>
      </c>
      <c r="J1124" s="193">
        <f t="shared" si="156"/>
        <v>2.6666666666666665</v>
      </c>
      <c r="K1124" s="488">
        <f>'Gasto Energético'!GN1124</f>
        <v>0</v>
      </c>
      <c r="L1124" s="495">
        <f t="shared" si="157"/>
        <v>320</v>
      </c>
      <c r="M1124" s="356">
        <f t="shared" si="158"/>
        <v>320</v>
      </c>
      <c r="N1124" s="359">
        <f t="shared" si="159"/>
        <v>5.333333333333333</v>
      </c>
      <c r="O1124">
        <f t="shared" si="160"/>
        <v>504</v>
      </c>
      <c r="P1124" s="239">
        <f t="shared" si="161"/>
        <v>299.7362942401092</v>
      </c>
    </row>
    <row r="1125" spans="2:16" x14ac:dyDescent="0.25">
      <c r="B1125" s="181">
        <v>0.77847222222222223</v>
      </c>
      <c r="C1125" s="61">
        <v>80</v>
      </c>
      <c r="D1125" s="349">
        <v>80</v>
      </c>
      <c r="E1125" s="349">
        <v>80</v>
      </c>
      <c r="F1125" s="63">
        <v>80</v>
      </c>
      <c r="G1125" s="356">
        <f t="shared" si="153"/>
        <v>160</v>
      </c>
      <c r="H1125" s="350">
        <f t="shared" si="154"/>
        <v>160</v>
      </c>
      <c r="I1125" s="235">
        <f t="shared" si="155"/>
        <v>2.6666666666666665</v>
      </c>
      <c r="J1125" s="193">
        <f t="shared" si="156"/>
        <v>2.6666666666666665</v>
      </c>
      <c r="K1125" s="488">
        <f>'Gasto Energético'!GN1125</f>
        <v>0</v>
      </c>
      <c r="L1125" s="495">
        <f t="shared" si="157"/>
        <v>320</v>
      </c>
      <c r="M1125" s="356">
        <f t="shared" si="158"/>
        <v>320</v>
      </c>
      <c r="N1125" s="359">
        <f t="shared" si="159"/>
        <v>5.333333333333333</v>
      </c>
      <c r="O1125">
        <f t="shared" si="160"/>
        <v>504</v>
      </c>
      <c r="P1125" s="239">
        <f t="shared" si="161"/>
        <v>299.7362942401092</v>
      </c>
    </row>
    <row r="1126" spans="2:16" x14ac:dyDescent="0.25">
      <c r="B1126" s="181">
        <v>0.77916666666666667</v>
      </c>
      <c r="C1126" s="61">
        <v>80</v>
      </c>
      <c r="D1126" s="349">
        <v>80</v>
      </c>
      <c r="E1126" s="349">
        <v>80</v>
      </c>
      <c r="F1126" s="63">
        <v>80</v>
      </c>
      <c r="G1126" s="356">
        <f t="shared" si="153"/>
        <v>160</v>
      </c>
      <c r="H1126" s="350">
        <f t="shared" si="154"/>
        <v>160</v>
      </c>
      <c r="I1126" s="235">
        <f t="shared" si="155"/>
        <v>2.6666666666666665</v>
      </c>
      <c r="J1126" s="193">
        <f t="shared" si="156"/>
        <v>2.6666666666666665</v>
      </c>
      <c r="K1126" s="488">
        <f>'Gasto Energético'!GN1126</f>
        <v>0</v>
      </c>
      <c r="L1126" s="495">
        <f t="shared" si="157"/>
        <v>320</v>
      </c>
      <c r="M1126" s="356">
        <f t="shared" si="158"/>
        <v>320</v>
      </c>
      <c r="N1126" s="359">
        <f t="shared" si="159"/>
        <v>5.333333333333333</v>
      </c>
      <c r="O1126">
        <f t="shared" si="160"/>
        <v>504</v>
      </c>
      <c r="P1126" s="239">
        <f t="shared" si="161"/>
        <v>299.7362942401092</v>
      </c>
    </row>
    <row r="1127" spans="2:16" x14ac:dyDescent="0.25">
      <c r="B1127" s="181">
        <v>0.77986111111111101</v>
      </c>
      <c r="C1127" s="61">
        <v>80</v>
      </c>
      <c r="D1127" s="349">
        <v>80</v>
      </c>
      <c r="E1127" s="349">
        <v>80</v>
      </c>
      <c r="F1127" s="63">
        <v>80</v>
      </c>
      <c r="G1127" s="356">
        <f t="shared" si="153"/>
        <v>160</v>
      </c>
      <c r="H1127" s="350">
        <f t="shared" si="154"/>
        <v>160</v>
      </c>
      <c r="I1127" s="235">
        <f t="shared" si="155"/>
        <v>2.6666666666666665</v>
      </c>
      <c r="J1127" s="193">
        <f t="shared" si="156"/>
        <v>2.6666666666666665</v>
      </c>
      <c r="K1127" s="488">
        <f>'Gasto Energético'!GN1127</f>
        <v>0</v>
      </c>
      <c r="L1127" s="495">
        <f t="shared" si="157"/>
        <v>320</v>
      </c>
      <c r="M1127" s="356">
        <f t="shared" si="158"/>
        <v>320</v>
      </c>
      <c r="N1127" s="359">
        <f t="shared" si="159"/>
        <v>5.333333333333333</v>
      </c>
      <c r="O1127">
        <f t="shared" si="160"/>
        <v>504</v>
      </c>
      <c r="P1127" s="239">
        <f t="shared" si="161"/>
        <v>299.7362942401092</v>
      </c>
    </row>
    <row r="1128" spans="2:16" x14ac:dyDescent="0.25">
      <c r="B1128" s="181">
        <v>0.78055555555555556</v>
      </c>
      <c r="C1128" s="61">
        <v>80</v>
      </c>
      <c r="D1128" s="349">
        <v>80</v>
      </c>
      <c r="E1128" s="349">
        <v>80</v>
      </c>
      <c r="F1128" s="63">
        <v>80</v>
      </c>
      <c r="G1128" s="356">
        <f t="shared" si="153"/>
        <v>160</v>
      </c>
      <c r="H1128" s="350">
        <f t="shared" si="154"/>
        <v>160</v>
      </c>
      <c r="I1128" s="235">
        <f t="shared" si="155"/>
        <v>2.6666666666666665</v>
      </c>
      <c r="J1128" s="193">
        <f t="shared" si="156"/>
        <v>2.6666666666666665</v>
      </c>
      <c r="K1128" s="488">
        <f>'Gasto Energético'!GN1128</f>
        <v>0</v>
      </c>
      <c r="L1128" s="495">
        <f t="shared" si="157"/>
        <v>320</v>
      </c>
      <c r="M1128" s="356">
        <f t="shared" si="158"/>
        <v>320</v>
      </c>
      <c r="N1128" s="359">
        <f t="shared" si="159"/>
        <v>5.333333333333333</v>
      </c>
      <c r="O1128">
        <f t="shared" si="160"/>
        <v>504</v>
      </c>
      <c r="P1128" s="239">
        <f t="shared" si="161"/>
        <v>299.7362942401092</v>
      </c>
    </row>
    <row r="1129" spans="2:16" x14ac:dyDescent="0.25">
      <c r="B1129" s="181">
        <v>0.78125</v>
      </c>
      <c r="C1129" s="61">
        <v>80</v>
      </c>
      <c r="D1129" s="349">
        <v>80</v>
      </c>
      <c r="E1129" s="349">
        <v>80</v>
      </c>
      <c r="F1129" s="63">
        <v>80</v>
      </c>
      <c r="G1129" s="356">
        <f t="shared" si="153"/>
        <v>160</v>
      </c>
      <c r="H1129" s="350">
        <f t="shared" si="154"/>
        <v>160</v>
      </c>
      <c r="I1129" s="235">
        <f t="shared" si="155"/>
        <v>2.6666666666666665</v>
      </c>
      <c r="J1129" s="193">
        <f t="shared" si="156"/>
        <v>2.6666666666666665</v>
      </c>
      <c r="K1129" s="488">
        <f>'Gasto Energético'!GN1129</f>
        <v>0</v>
      </c>
      <c r="L1129" s="495">
        <f t="shared" si="157"/>
        <v>320</v>
      </c>
      <c r="M1129" s="356">
        <f t="shared" si="158"/>
        <v>320</v>
      </c>
      <c r="N1129" s="359">
        <f t="shared" si="159"/>
        <v>5.333333333333333</v>
      </c>
      <c r="O1129">
        <f t="shared" si="160"/>
        <v>504</v>
      </c>
      <c r="P1129" s="239">
        <f t="shared" si="161"/>
        <v>299.7362942401092</v>
      </c>
    </row>
    <row r="1130" spans="2:16" x14ac:dyDescent="0.25">
      <c r="B1130" s="181">
        <v>0.78194444444444444</v>
      </c>
      <c r="C1130" s="61">
        <v>80</v>
      </c>
      <c r="D1130" s="349">
        <v>80</v>
      </c>
      <c r="E1130" s="349">
        <v>80</v>
      </c>
      <c r="F1130" s="63">
        <v>80</v>
      </c>
      <c r="G1130" s="356">
        <f t="shared" si="153"/>
        <v>160</v>
      </c>
      <c r="H1130" s="350">
        <f t="shared" si="154"/>
        <v>160</v>
      </c>
      <c r="I1130" s="235">
        <f t="shared" si="155"/>
        <v>2.6666666666666665</v>
      </c>
      <c r="J1130" s="193">
        <f t="shared" si="156"/>
        <v>2.6666666666666665</v>
      </c>
      <c r="K1130" s="488">
        <f>'Gasto Energético'!GN1130</f>
        <v>0</v>
      </c>
      <c r="L1130" s="495">
        <f t="shared" si="157"/>
        <v>320</v>
      </c>
      <c r="M1130" s="356">
        <f t="shared" si="158"/>
        <v>320</v>
      </c>
      <c r="N1130" s="359">
        <f t="shared" si="159"/>
        <v>5.333333333333333</v>
      </c>
      <c r="O1130">
        <f t="shared" si="160"/>
        <v>504</v>
      </c>
      <c r="P1130" s="239">
        <f t="shared" si="161"/>
        <v>299.7362942401092</v>
      </c>
    </row>
    <row r="1131" spans="2:16" x14ac:dyDescent="0.25">
      <c r="B1131" s="181">
        <v>0.78263888888888899</v>
      </c>
      <c r="C1131" s="61">
        <v>80</v>
      </c>
      <c r="D1131" s="349">
        <v>80</v>
      </c>
      <c r="E1131" s="349">
        <v>80</v>
      </c>
      <c r="F1131" s="63">
        <v>80</v>
      </c>
      <c r="G1131" s="356">
        <f t="shared" si="153"/>
        <v>160</v>
      </c>
      <c r="H1131" s="350">
        <f t="shared" si="154"/>
        <v>160</v>
      </c>
      <c r="I1131" s="235">
        <f t="shared" si="155"/>
        <v>2.6666666666666665</v>
      </c>
      <c r="J1131" s="193">
        <f t="shared" si="156"/>
        <v>2.6666666666666665</v>
      </c>
      <c r="K1131" s="488">
        <f>'Gasto Energético'!GN1131</f>
        <v>0</v>
      </c>
      <c r="L1131" s="495">
        <f t="shared" si="157"/>
        <v>320</v>
      </c>
      <c r="M1131" s="356">
        <f t="shared" si="158"/>
        <v>320</v>
      </c>
      <c r="N1131" s="359">
        <f t="shared" si="159"/>
        <v>5.333333333333333</v>
      </c>
      <c r="O1131">
        <f t="shared" si="160"/>
        <v>504</v>
      </c>
      <c r="P1131" s="239">
        <f t="shared" si="161"/>
        <v>299.7362942401092</v>
      </c>
    </row>
    <row r="1132" spans="2:16" x14ac:dyDescent="0.25">
      <c r="B1132" s="181">
        <v>0.78333333333333333</v>
      </c>
      <c r="C1132" s="61">
        <v>80</v>
      </c>
      <c r="D1132" s="349">
        <v>80</v>
      </c>
      <c r="E1132" s="349">
        <v>80</v>
      </c>
      <c r="F1132" s="63">
        <v>80</v>
      </c>
      <c r="G1132" s="356">
        <f t="shared" si="153"/>
        <v>160</v>
      </c>
      <c r="H1132" s="350">
        <f t="shared" si="154"/>
        <v>160</v>
      </c>
      <c r="I1132" s="235">
        <f t="shared" si="155"/>
        <v>2.6666666666666665</v>
      </c>
      <c r="J1132" s="193">
        <f t="shared" si="156"/>
        <v>2.6666666666666665</v>
      </c>
      <c r="K1132" s="488">
        <f>'Gasto Energético'!GN1132</f>
        <v>0</v>
      </c>
      <c r="L1132" s="495">
        <f t="shared" si="157"/>
        <v>320</v>
      </c>
      <c r="M1132" s="356">
        <f t="shared" si="158"/>
        <v>320</v>
      </c>
      <c r="N1132" s="359">
        <f t="shared" si="159"/>
        <v>5.333333333333333</v>
      </c>
      <c r="O1132">
        <f t="shared" si="160"/>
        <v>504</v>
      </c>
      <c r="P1132" s="239">
        <f t="shared" si="161"/>
        <v>299.7362942401092</v>
      </c>
    </row>
    <row r="1133" spans="2:16" x14ac:dyDescent="0.25">
      <c r="B1133" s="181">
        <v>0.78402777777777777</v>
      </c>
      <c r="C1133" s="61">
        <v>80</v>
      </c>
      <c r="D1133" s="349">
        <v>80</v>
      </c>
      <c r="E1133" s="349">
        <v>80</v>
      </c>
      <c r="F1133" s="63">
        <v>80</v>
      </c>
      <c r="G1133" s="356">
        <f t="shared" si="153"/>
        <v>160</v>
      </c>
      <c r="H1133" s="350">
        <f t="shared" si="154"/>
        <v>160</v>
      </c>
      <c r="I1133" s="235">
        <f t="shared" si="155"/>
        <v>2.6666666666666665</v>
      </c>
      <c r="J1133" s="193">
        <f t="shared" si="156"/>
        <v>2.6666666666666665</v>
      </c>
      <c r="K1133" s="488">
        <f>'Gasto Energético'!GN1133</f>
        <v>0</v>
      </c>
      <c r="L1133" s="495">
        <f t="shared" si="157"/>
        <v>320</v>
      </c>
      <c r="M1133" s="356">
        <f t="shared" si="158"/>
        <v>320</v>
      </c>
      <c r="N1133" s="359">
        <f t="shared" si="159"/>
        <v>5.333333333333333</v>
      </c>
      <c r="O1133">
        <f t="shared" si="160"/>
        <v>504</v>
      </c>
      <c r="P1133" s="239">
        <f t="shared" si="161"/>
        <v>299.7362942401092</v>
      </c>
    </row>
    <row r="1134" spans="2:16" x14ac:dyDescent="0.25">
      <c r="B1134" s="181">
        <v>0.78472222222222221</v>
      </c>
      <c r="C1134" s="61">
        <v>80</v>
      </c>
      <c r="D1134" s="349">
        <v>80</v>
      </c>
      <c r="E1134" s="349">
        <v>80</v>
      </c>
      <c r="F1134" s="63">
        <v>80</v>
      </c>
      <c r="G1134" s="356">
        <f t="shared" si="153"/>
        <v>160</v>
      </c>
      <c r="H1134" s="350">
        <f t="shared" si="154"/>
        <v>160</v>
      </c>
      <c r="I1134" s="235">
        <f t="shared" si="155"/>
        <v>2.6666666666666665</v>
      </c>
      <c r="J1134" s="193">
        <f t="shared" si="156"/>
        <v>2.6666666666666665</v>
      </c>
      <c r="K1134" s="488">
        <f>'Gasto Energético'!GN1134</f>
        <v>0</v>
      </c>
      <c r="L1134" s="495">
        <f t="shared" si="157"/>
        <v>320</v>
      </c>
      <c r="M1134" s="356">
        <f t="shared" si="158"/>
        <v>320</v>
      </c>
      <c r="N1134" s="359">
        <f t="shared" si="159"/>
        <v>5.333333333333333</v>
      </c>
      <c r="O1134">
        <f t="shared" si="160"/>
        <v>504</v>
      </c>
      <c r="P1134" s="239">
        <f t="shared" si="161"/>
        <v>299.7362942401092</v>
      </c>
    </row>
    <row r="1135" spans="2:16" x14ac:dyDescent="0.25">
      <c r="B1135" s="181">
        <v>0.78541666666666676</v>
      </c>
      <c r="C1135" s="61">
        <v>80</v>
      </c>
      <c r="D1135" s="349">
        <v>80</v>
      </c>
      <c r="E1135" s="349">
        <v>80</v>
      </c>
      <c r="F1135" s="63">
        <v>80</v>
      </c>
      <c r="G1135" s="356">
        <f t="shared" si="153"/>
        <v>160</v>
      </c>
      <c r="H1135" s="350">
        <f t="shared" si="154"/>
        <v>160</v>
      </c>
      <c r="I1135" s="235">
        <f t="shared" si="155"/>
        <v>2.6666666666666665</v>
      </c>
      <c r="J1135" s="193">
        <f t="shared" si="156"/>
        <v>2.6666666666666665</v>
      </c>
      <c r="K1135" s="488">
        <f>'Gasto Energético'!GN1135</f>
        <v>0</v>
      </c>
      <c r="L1135" s="495">
        <f t="shared" si="157"/>
        <v>320</v>
      </c>
      <c r="M1135" s="356">
        <f t="shared" si="158"/>
        <v>320</v>
      </c>
      <c r="N1135" s="359">
        <f t="shared" si="159"/>
        <v>5.333333333333333</v>
      </c>
      <c r="O1135">
        <f t="shared" si="160"/>
        <v>504</v>
      </c>
      <c r="P1135" s="239">
        <f t="shared" si="161"/>
        <v>299.7362942401092</v>
      </c>
    </row>
    <row r="1136" spans="2:16" x14ac:dyDescent="0.25">
      <c r="B1136" s="181">
        <v>0.78611111111111109</v>
      </c>
      <c r="C1136" s="61">
        <v>80</v>
      </c>
      <c r="D1136" s="349">
        <v>80</v>
      </c>
      <c r="E1136" s="349">
        <v>80</v>
      </c>
      <c r="F1136" s="63">
        <v>80</v>
      </c>
      <c r="G1136" s="356">
        <f t="shared" si="153"/>
        <v>160</v>
      </c>
      <c r="H1136" s="350">
        <f t="shared" si="154"/>
        <v>160</v>
      </c>
      <c r="I1136" s="235">
        <f t="shared" si="155"/>
        <v>2.6666666666666665</v>
      </c>
      <c r="J1136" s="193">
        <f t="shared" si="156"/>
        <v>2.6666666666666665</v>
      </c>
      <c r="K1136" s="488">
        <f>'Gasto Energético'!GN1136</f>
        <v>0</v>
      </c>
      <c r="L1136" s="495">
        <f t="shared" si="157"/>
        <v>320</v>
      </c>
      <c r="M1136" s="356">
        <f t="shared" si="158"/>
        <v>320</v>
      </c>
      <c r="N1136" s="359">
        <f t="shared" si="159"/>
        <v>5.333333333333333</v>
      </c>
      <c r="O1136">
        <f t="shared" si="160"/>
        <v>504</v>
      </c>
      <c r="P1136" s="239">
        <f t="shared" si="161"/>
        <v>299.7362942401092</v>
      </c>
    </row>
    <row r="1137" spans="2:16" x14ac:dyDescent="0.25">
      <c r="B1137" s="181">
        <v>0.78680555555555554</v>
      </c>
      <c r="C1137" s="61">
        <v>80</v>
      </c>
      <c r="D1137" s="349">
        <v>80</v>
      </c>
      <c r="E1137" s="349">
        <v>80</v>
      </c>
      <c r="F1137" s="63">
        <v>80</v>
      </c>
      <c r="G1137" s="356">
        <f t="shared" si="153"/>
        <v>160</v>
      </c>
      <c r="H1137" s="350">
        <f t="shared" si="154"/>
        <v>160</v>
      </c>
      <c r="I1137" s="235">
        <f t="shared" si="155"/>
        <v>2.6666666666666665</v>
      </c>
      <c r="J1137" s="193">
        <f t="shared" si="156"/>
        <v>2.6666666666666665</v>
      </c>
      <c r="K1137" s="488">
        <f>'Gasto Energético'!GN1137</f>
        <v>0</v>
      </c>
      <c r="L1137" s="495">
        <f t="shared" si="157"/>
        <v>320</v>
      </c>
      <c r="M1137" s="356">
        <f t="shared" si="158"/>
        <v>320</v>
      </c>
      <c r="N1137" s="359">
        <f t="shared" si="159"/>
        <v>5.333333333333333</v>
      </c>
      <c r="O1137">
        <f t="shared" si="160"/>
        <v>504</v>
      </c>
      <c r="P1137" s="239">
        <f t="shared" si="161"/>
        <v>299.7362942401092</v>
      </c>
    </row>
    <row r="1138" spans="2:16" x14ac:dyDescent="0.25">
      <c r="B1138" s="181">
        <v>0.78749999999999998</v>
      </c>
      <c r="C1138" s="61">
        <v>80</v>
      </c>
      <c r="D1138" s="349">
        <v>80</v>
      </c>
      <c r="E1138" s="349">
        <v>80</v>
      </c>
      <c r="F1138" s="63">
        <v>80</v>
      </c>
      <c r="G1138" s="356">
        <f t="shared" si="153"/>
        <v>160</v>
      </c>
      <c r="H1138" s="350">
        <f t="shared" si="154"/>
        <v>160</v>
      </c>
      <c r="I1138" s="235">
        <f t="shared" si="155"/>
        <v>2.6666666666666665</v>
      </c>
      <c r="J1138" s="193">
        <f t="shared" si="156"/>
        <v>2.6666666666666665</v>
      </c>
      <c r="K1138" s="488">
        <f>'Gasto Energético'!GN1138</f>
        <v>0</v>
      </c>
      <c r="L1138" s="495">
        <f t="shared" si="157"/>
        <v>320</v>
      </c>
      <c r="M1138" s="356">
        <f t="shared" si="158"/>
        <v>320</v>
      </c>
      <c r="N1138" s="359">
        <f t="shared" si="159"/>
        <v>5.333333333333333</v>
      </c>
      <c r="O1138">
        <f t="shared" si="160"/>
        <v>504</v>
      </c>
      <c r="P1138" s="239">
        <f t="shared" si="161"/>
        <v>299.7362942401092</v>
      </c>
    </row>
    <row r="1139" spans="2:16" x14ac:dyDescent="0.25">
      <c r="B1139" s="181">
        <v>0.78819444444444453</v>
      </c>
      <c r="C1139" s="61">
        <v>80</v>
      </c>
      <c r="D1139" s="349">
        <v>80</v>
      </c>
      <c r="E1139" s="349">
        <v>80</v>
      </c>
      <c r="F1139" s="63">
        <v>80</v>
      </c>
      <c r="G1139" s="356">
        <f t="shared" si="153"/>
        <v>160</v>
      </c>
      <c r="H1139" s="350">
        <f t="shared" si="154"/>
        <v>160</v>
      </c>
      <c r="I1139" s="235">
        <f t="shared" si="155"/>
        <v>2.6666666666666665</v>
      </c>
      <c r="J1139" s="193">
        <f t="shared" si="156"/>
        <v>2.6666666666666665</v>
      </c>
      <c r="K1139" s="488">
        <f>'Gasto Energético'!GN1139</f>
        <v>0</v>
      </c>
      <c r="L1139" s="495">
        <f t="shared" si="157"/>
        <v>320</v>
      </c>
      <c r="M1139" s="356">
        <f t="shared" si="158"/>
        <v>320</v>
      </c>
      <c r="N1139" s="359">
        <f t="shared" si="159"/>
        <v>5.333333333333333</v>
      </c>
      <c r="O1139">
        <f t="shared" si="160"/>
        <v>504</v>
      </c>
      <c r="P1139" s="239">
        <f t="shared" si="161"/>
        <v>299.7362942401092</v>
      </c>
    </row>
    <row r="1140" spans="2:16" x14ac:dyDescent="0.25">
      <c r="B1140" s="181">
        <v>0.78888888888888886</v>
      </c>
      <c r="C1140" s="61">
        <v>80</v>
      </c>
      <c r="D1140" s="349">
        <v>80</v>
      </c>
      <c r="E1140" s="349">
        <v>80</v>
      </c>
      <c r="F1140" s="63">
        <v>80</v>
      </c>
      <c r="G1140" s="356">
        <f t="shared" si="153"/>
        <v>160</v>
      </c>
      <c r="H1140" s="350">
        <f t="shared" si="154"/>
        <v>160</v>
      </c>
      <c r="I1140" s="235">
        <f t="shared" si="155"/>
        <v>2.6666666666666665</v>
      </c>
      <c r="J1140" s="193">
        <f t="shared" si="156"/>
        <v>2.6666666666666665</v>
      </c>
      <c r="K1140" s="488">
        <f>'Gasto Energético'!GN1140</f>
        <v>0</v>
      </c>
      <c r="L1140" s="495">
        <f t="shared" si="157"/>
        <v>320</v>
      </c>
      <c r="M1140" s="356">
        <f t="shared" si="158"/>
        <v>320</v>
      </c>
      <c r="N1140" s="359">
        <f t="shared" si="159"/>
        <v>5.333333333333333</v>
      </c>
      <c r="O1140">
        <f t="shared" si="160"/>
        <v>504</v>
      </c>
      <c r="P1140" s="239">
        <f t="shared" si="161"/>
        <v>299.7362942401092</v>
      </c>
    </row>
    <row r="1141" spans="2:16" x14ac:dyDescent="0.25">
      <c r="B1141" s="181">
        <v>0.7895833333333333</v>
      </c>
      <c r="C1141" s="61">
        <v>80</v>
      </c>
      <c r="D1141" s="349">
        <v>80</v>
      </c>
      <c r="E1141" s="349">
        <v>80</v>
      </c>
      <c r="F1141" s="63">
        <v>80</v>
      </c>
      <c r="G1141" s="356">
        <f t="shared" si="153"/>
        <v>160</v>
      </c>
      <c r="H1141" s="350">
        <f t="shared" si="154"/>
        <v>160</v>
      </c>
      <c r="I1141" s="235">
        <f t="shared" si="155"/>
        <v>2.6666666666666665</v>
      </c>
      <c r="J1141" s="193">
        <f t="shared" si="156"/>
        <v>2.6666666666666665</v>
      </c>
      <c r="K1141" s="488">
        <f>'Gasto Energético'!GN1141</f>
        <v>0</v>
      </c>
      <c r="L1141" s="495">
        <f t="shared" si="157"/>
        <v>320</v>
      </c>
      <c r="M1141" s="356">
        <f t="shared" si="158"/>
        <v>320</v>
      </c>
      <c r="N1141" s="359">
        <f t="shared" si="159"/>
        <v>5.333333333333333</v>
      </c>
      <c r="O1141">
        <f t="shared" si="160"/>
        <v>504</v>
      </c>
      <c r="P1141" s="239">
        <f t="shared" si="161"/>
        <v>299.7362942401092</v>
      </c>
    </row>
    <row r="1142" spans="2:16" x14ac:dyDescent="0.25">
      <c r="B1142" s="181">
        <v>0.79027777777777775</v>
      </c>
      <c r="C1142" s="61">
        <v>80</v>
      </c>
      <c r="D1142" s="349">
        <v>80</v>
      </c>
      <c r="E1142" s="349">
        <v>80</v>
      </c>
      <c r="F1142" s="63">
        <v>80</v>
      </c>
      <c r="G1142" s="356">
        <f t="shared" si="153"/>
        <v>160</v>
      </c>
      <c r="H1142" s="350">
        <f t="shared" si="154"/>
        <v>160</v>
      </c>
      <c r="I1142" s="235">
        <f t="shared" si="155"/>
        <v>2.6666666666666665</v>
      </c>
      <c r="J1142" s="193">
        <f t="shared" si="156"/>
        <v>2.6666666666666665</v>
      </c>
      <c r="K1142" s="488">
        <f>'Gasto Energético'!GN1142</f>
        <v>0</v>
      </c>
      <c r="L1142" s="495">
        <f t="shared" si="157"/>
        <v>320</v>
      </c>
      <c r="M1142" s="356">
        <f t="shared" si="158"/>
        <v>320</v>
      </c>
      <c r="N1142" s="359">
        <f t="shared" si="159"/>
        <v>5.333333333333333</v>
      </c>
      <c r="O1142">
        <f t="shared" si="160"/>
        <v>504</v>
      </c>
      <c r="P1142" s="239">
        <f t="shared" si="161"/>
        <v>299.7362942401092</v>
      </c>
    </row>
    <row r="1143" spans="2:16" x14ac:dyDescent="0.25">
      <c r="B1143" s="181">
        <v>0.7909722222222223</v>
      </c>
      <c r="C1143" s="61">
        <v>80</v>
      </c>
      <c r="D1143" s="349">
        <v>80</v>
      </c>
      <c r="E1143" s="349">
        <v>80</v>
      </c>
      <c r="F1143" s="63">
        <v>80</v>
      </c>
      <c r="G1143" s="356">
        <f t="shared" si="153"/>
        <v>160</v>
      </c>
      <c r="H1143" s="350">
        <f t="shared" si="154"/>
        <v>160</v>
      </c>
      <c r="I1143" s="235">
        <f t="shared" si="155"/>
        <v>2.6666666666666665</v>
      </c>
      <c r="J1143" s="193">
        <f t="shared" si="156"/>
        <v>2.6666666666666665</v>
      </c>
      <c r="K1143" s="488">
        <f>'Gasto Energético'!GN1143</f>
        <v>0</v>
      </c>
      <c r="L1143" s="495">
        <f t="shared" si="157"/>
        <v>320</v>
      </c>
      <c r="M1143" s="356">
        <f t="shared" si="158"/>
        <v>320</v>
      </c>
      <c r="N1143" s="359">
        <f t="shared" si="159"/>
        <v>5.333333333333333</v>
      </c>
      <c r="O1143">
        <f t="shared" si="160"/>
        <v>504</v>
      </c>
      <c r="P1143" s="239">
        <f t="shared" si="161"/>
        <v>299.7362942401092</v>
      </c>
    </row>
    <row r="1144" spans="2:16" x14ac:dyDescent="0.25">
      <c r="B1144" s="181">
        <v>0.79166666666666663</v>
      </c>
      <c r="C1144" s="61">
        <v>80</v>
      </c>
      <c r="D1144" s="349">
        <v>80</v>
      </c>
      <c r="E1144" s="349">
        <v>80</v>
      </c>
      <c r="F1144" s="63">
        <v>80</v>
      </c>
      <c r="G1144" s="356">
        <f t="shared" si="153"/>
        <v>160</v>
      </c>
      <c r="H1144" s="350">
        <f t="shared" si="154"/>
        <v>160</v>
      </c>
      <c r="I1144" s="235">
        <f t="shared" si="155"/>
        <v>2.6666666666666665</v>
      </c>
      <c r="J1144" s="193">
        <f t="shared" si="156"/>
        <v>2.6666666666666665</v>
      </c>
      <c r="K1144" s="488">
        <f>'Gasto Energético'!GN1144</f>
        <v>0</v>
      </c>
      <c r="L1144" s="495">
        <f t="shared" si="157"/>
        <v>320</v>
      </c>
      <c r="M1144" s="356">
        <f t="shared" si="158"/>
        <v>320</v>
      </c>
      <c r="N1144" s="359">
        <f t="shared" si="159"/>
        <v>5.333333333333333</v>
      </c>
      <c r="O1144">
        <f t="shared" si="160"/>
        <v>504</v>
      </c>
      <c r="P1144" s="239">
        <f t="shared" si="161"/>
        <v>299.7362942401092</v>
      </c>
    </row>
    <row r="1145" spans="2:16" x14ac:dyDescent="0.25">
      <c r="B1145" s="181">
        <v>0.79236111111111107</v>
      </c>
      <c r="C1145" s="61">
        <v>80</v>
      </c>
      <c r="D1145" s="349">
        <v>80</v>
      </c>
      <c r="E1145" s="349">
        <v>80</v>
      </c>
      <c r="F1145" s="63">
        <v>80</v>
      </c>
      <c r="G1145" s="356">
        <f t="shared" si="153"/>
        <v>160</v>
      </c>
      <c r="H1145" s="350">
        <f t="shared" si="154"/>
        <v>160</v>
      </c>
      <c r="I1145" s="235">
        <f t="shared" si="155"/>
        <v>2.6666666666666665</v>
      </c>
      <c r="J1145" s="193">
        <f t="shared" si="156"/>
        <v>2.6666666666666665</v>
      </c>
      <c r="K1145" s="488">
        <f>'Gasto Energético'!GN1145</f>
        <v>0</v>
      </c>
      <c r="L1145" s="495">
        <f t="shared" si="157"/>
        <v>320</v>
      </c>
      <c r="M1145" s="356">
        <f t="shared" si="158"/>
        <v>320</v>
      </c>
      <c r="N1145" s="359">
        <f t="shared" si="159"/>
        <v>5.333333333333333</v>
      </c>
      <c r="O1145">
        <f t="shared" si="160"/>
        <v>504</v>
      </c>
      <c r="P1145" s="239">
        <f t="shared" si="161"/>
        <v>299.7362942401092</v>
      </c>
    </row>
    <row r="1146" spans="2:16" x14ac:dyDescent="0.25">
      <c r="B1146" s="181">
        <v>0.79305555555555562</v>
      </c>
      <c r="C1146" s="61">
        <v>80</v>
      </c>
      <c r="D1146" s="349">
        <v>80</v>
      </c>
      <c r="E1146" s="349">
        <v>80</v>
      </c>
      <c r="F1146" s="63">
        <v>80</v>
      </c>
      <c r="G1146" s="356">
        <f t="shared" si="153"/>
        <v>160</v>
      </c>
      <c r="H1146" s="350">
        <f t="shared" si="154"/>
        <v>160</v>
      </c>
      <c r="I1146" s="235">
        <f t="shared" si="155"/>
        <v>2.6666666666666665</v>
      </c>
      <c r="J1146" s="193">
        <f t="shared" si="156"/>
        <v>2.6666666666666665</v>
      </c>
      <c r="K1146" s="488">
        <f>'Gasto Energético'!GN1146</f>
        <v>0</v>
      </c>
      <c r="L1146" s="495">
        <f t="shared" si="157"/>
        <v>320</v>
      </c>
      <c r="M1146" s="356">
        <f t="shared" si="158"/>
        <v>320</v>
      </c>
      <c r="N1146" s="359">
        <f t="shared" si="159"/>
        <v>5.333333333333333</v>
      </c>
      <c r="O1146">
        <f t="shared" si="160"/>
        <v>504</v>
      </c>
      <c r="P1146" s="239">
        <f t="shared" si="161"/>
        <v>299.7362942401092</v>
      </c>
    </row>
    <row r="1147" spans="2:16" x14ac:dyDescent="0.25">
      <c r="B1147" s="181">
        <v>0.79375000000000007</v>
      </c>
      <c r="C1147" s="61">
        <v>80</v>
      </c>
      <c r="D1147" s="349">
        <v>80</v>
      </c>
      <c r="E1147" s="349">
        <v>80</v>
      </c>
      <c r="F1147" s="63">
        <v>80</v>
      </c>
      <c r="G1147" s="356">
        <f t="shared" si="153"/>
        <v>160</v>
      </c>
      <c r="H1147" s="350">
        <f t="shared" si="154"/>
        <v>160</v>
      </c>
      <c r="I1147" s="235">
        <f t="shared" si="155"/>
        <v>2.6666666666666665</v>
      </c>
      <c r="J1147" s="193">
        <f t="shared" si="156"/>
        <v>2.6666666666666665</v>
      </c>
      <c r="K1147" s="488">
        <f>'Gasto Energético'!GN1147</f>
        <v>0</v>
      </c>
      <c r="L1147" s="495">
        <f t="shared" si="157"/>
        <v>320</v>
      </c>
      <c r="M1147" s="356">
        <f t="shared" si="158"/>
        <v>320</v>
      </c>
      <c r="N1147" s="359">
        <f t="shared" si="159"/>
        <v>5.333333333333333</v>
      </c>
      <c r="O1147">
        <f t="shared" si="160"/>
        <v>504</v>
      </c>
      <c r="P1147" s="239">
        <f t="shared" si="161"/>
        <v>299.7362942401092</v>
      </c>
    </row>
    <row r="1148" spans="2:16" x14ac:dyDescent="0.25">
      <c r="B1148" s="181">
        <v>0.7944444444444444</v>
      </c>
      <c r="C1148" s="61">
        <v>80</v>
      </c>
      <c r="D1148" s="349">
        <v>80</v>
      </c>
      <c r="E1148" s="349">
        <v>80</v>
      </c>
      <c r="F1148" s="63">
        <v>80</v>
      </c>
      <c r="G1148" s="356">
        <f t="shared" si="153"/>
        <v>160</v>
      </c>
      <c r="H1148" s="350">
        <f t="shared" si="154"/>
        <v>160</v>
      </c>
      <c r="I1148" s="235">
        <f t="shared" si="155"/>
        <v>2.6666666666666665</v>
      </c>
      <c r="J1148" s="193">
        <f t="shared" si="156"/>
        <v>2.6666666666666665</v>
      </c>
      <c r="K1148" s="488">
        <f>'Gasto Energético'!GN1148</f>
        <v>0</v>
      </c>
      <c r="L1148" s="495">
        <f t="shared" si="157"/>
        <v>320</v>
      </c>
      <c r="M1148" s="356">
        <f t="shared" si="158"/>
        <v>320</v>
      </c>
      <c r="N1148" s="359">
        <f t="shared" si="159"/>
        <v>5.333333333333333</v>
      </c>
      <c r="O1148">
        <f t="shared" si="160"/>
        <v>504</v>
      </c>
      <c r="P1148" s="239">
        <f t="shared" si="161"/>
        <v>299.7362942401092</v>
      </c>
    </row>
    <row r="1149" spans="2:16" x14ac:dyDescent="0.25">
      <c r="B1149" s="181">
        <v>0.79513888888888884</v>
      </c>
      <c r="C1149" s="61">
        <v>80</v>
      </c>
      <c r="D1149" s="349">
        <v>80</v>
      </c>
      <c r="E1149" s="349">
        <v>80</v>
      </c>
      <c r="F1149" s="63">
        <v>80</v>
      </c>
      <c r="G1149" s="356">
        <f t="shared" si="153"/>
        <v>160</v>
      </c>
      <c r="H1149" s="350">
        <f t="shared" si="154"/>
        <v>160</v>
      </c>
      <c r="I1149" s="235">
        <f t="shared" si="155"/>
        <v>2.6666666666666665</v>
      </c>
      <c r="J1149" s="193">
        <f t="shared" si="156"/>
        <v>2.6666666666666665</v>
      </c>
      <c r="K1149" s="488">
        <f>'Gasto Energético'!GN1149</f>
        <v>0</v>
      </c>
      <c r="L1149" s="495">
        <f t="shared" si="157"/>
        <v>320</v>
      </c>
      <c r="M1149" s="356">
        <f t="shared" si="158"/>
        <v>320</v>
      </c>
      <c r="N1149" s="359">
        <f t="shared" si="159"/>
        <v>5.333333333333333</v>
      </c>
      <c r="O1149">
        <f t="shared" si="160"/>
        <v>504</v>
      </c>
      <c r="P1149" s="239">
        <f t="shared" si="161"/>
        <v>299.7362942401092</v>
      </c>
    </row>
    <row r="1150" spans="2:16" x14ac:dyDescent="0.25">
      <c r="B1150" s="181">
        <v>0.79583333333333339</v>
      </c>
      <c r="C1150" s="61">
        <v>80</v>
      </c>
      <c r="D1150" s="349">
        <v>80</v>
      </c>
      <c r="E1150" s="349">
        <v>80</v>
      </c>
      <c r="F1150" s="63">
        <v>80</v>
      </c>
      <c r="G1150" s="356">
        <f t="shared" si="153"/>
        <v>160</v>
      </c>
      <c r="H1150" s="350">
        <f t="shared" si="154"/>
        <v>160</v>
      </c>
      <c r="I1150" s="235">
        <f t="shared" si="155"/>
        <v>2.6666666666666665</v>
      </c>
      <c r="J1150" s="193">
        <f t="shared" si="156"/>
        <v>2.6666666666666665</v>
      </c>
      <c r="K1150" s="488">
        <f>'Gasto Energético'!GN1150</f>
        <v>0</v>
      </c>
      <c r="L1150" s="495">
        <f t="shared" si="157"/>
        <v>320</v>
      </c>
      <c r="M1150" s="356">
        <f t="shared" si="158"/>
        <v>320</v>
      </c>
      <c r="N1150" s="359">
        <f t="shared" si="159"/>
        <v>5.333333333333333</v>
      </c>
      <c r="O1150">
        <f t="shared" si="160"/>
        <v>504</v>
      </c>
      <c r="P1150" s="239">
        <f t="shared" si="161"/>
        <v>299.7362942401092</v>
      </c>
    </row>
    <row r="1151" spans="2:16" x14ac:dyDescent="0.25">
      <c r="B1151" s="181">
        <v>0.79652777777777783</v>
      </c>
      <c r="C1151" s="61">
        <v>80</v>
      </c>
      <c r="D1151" s="349">
        <v>80</v>
      </c>
      <c r="E1151" s="349">
        <v>80</v>
      </c>
      <c r="F1151" s="63">
        <v>80</v>
      </c>
      <c r="G1151" s="356">
        <f t="shared" si="153"/>
        <v>160</v>
      </c>
      <c r="H1151" s="350">
        <f t="shared" si="154"/>
        <v>160</v>
      </c>
      <c r="I1151" s="235">
        <f t="shared" si="155"/>
        <v>2.6666666666666665</v>
      </c>
      <c r="J1151" s="193">
        <f t="shared" si="156"/>
        <v>2.6666666666666665</v>
      </c>
      <c r="K1151" s="488">
        <f>'Gasto Energético'!GN1151</f>
        <v>0</v>
      </c>
      <c r="L1151" s="495">
        <f t="shared" si="157"/>
        <v>320</v>
      </c>
      <c r="M1151" s="356">
        <f t="shared" si="158"/>
        <v>320</v>
      </c>
      <c r="N1151" s="359">
        <f t="shared" si="159"/>
        <v>5.333333333333333</v>
      </c>
      <c r="O1151">
        <f t="shared" si="160"/>
        <v>504</v>
      </c>
      <c r="P1151" s="239">
        <f t="shared" si="161"/>
        <v>299.7362942401092</v>
      </c>
    </row>
    <row r="1152" spans="2:16" x14ac:dyDescent="0.25">
      <c r="B1152" s="181">
        <v>0.79722222222222217</v>
      </c>
      <c r="C1152" s="61">
        <v>80</v>
      </c>
      <c r="D1152" s="349">
        <v>80</v>
      </c>
      <c r="E1152" s="349">
        <v>80</v>
      </c>
      <c r="F1152" s="63">
        <v>80</v>
      </c>
      <c r="G1152" s="356">
        <f t="shared" si="153"/>
        <v>160</v>
      </c>
      <c r="H1152" s="350">
        <f t="shared" si="154"/>
        <v>160</v>
      </c>
      <c r="I1152" s="235">
        <f t="shared" si="155"/>
        <v>2.6666666666666665</v>
      </c>
      <c r="J1152" s="193">
        <f t="shared" si="156"/>
        <v>2.6666666666666665</v>
      </c>
      <c r="K1152" s="488">
        <f>'Gasto Energético'!GN1152</f>
        <v>0</v>
      </c>
      <c r="L1152" s="495">
        <f t="shared" si="157"/>
        <v>320</v>
      </c>
      <c r="M1152" s="356">
        <f t="shared" si="158"/>
        <v>320</v>
      </c>
      <c r="N1152" s="359">
        <f t="shared" si="159"/>
        <v>5.333333333333333</v>
      </c>
      <c r="O1152">
        <f t="shared" si="160"/>
        <v>504</v>
      </c>
      <c r="P1152" s="239">
        <f t="shared" si="161"/>
        <v>299.7362942401092</v>
      </c>
    </row>
    <row r="1153" spans="2:16" x14ac:dyDescent="0.25">
      <c r="B1153" s="181">
        <v>0.79791666666666661</v>
      </c>
      <c r="C1153" s="61">
        <v>80</v>
      </c>
      <c r="D1153" s="349">
        <v>80</v>
      </c>
      <c r="E1153" s="349">
        <v>80</v>
      </c>
      <c r="F1153" s="63">
        <v>80</v>
      </c>
      <c r="G1153" s="356">
        <f t="shared" si="153"/>
        <v>160</v>
      </c>
      <c r="H1153" s="350">
        <f t="shared" si="154"/>
        <v>160</v>
      </c>
      <c r="I1153" s="235">
        <f t="shared" si="155"/>
        <v>2.6666666666666665</v>
      </c>
      <c r="J1153" s="193">
        <f t="shared" si="156"/>
        <v>2.6666666666666665</v>
      </c>
      <c r="K1153" s="488">
        <f>'Gasto Energético'!GN1153</f>
        <v>0</v>
      </c>
      <c r="L1153" s="495">
        <f t="shared" si="157"/>
        <v>320</v>
      </c>
      <c r="M1153" s="356">
        <f t="shared" si="158"/>
        <v>320</v>
      </c>
      <c r="N1153" s="359">
        <f t="shared" si="159"/>
        <v>5.333333333333333</v>
      </c>
      <c r="O1153">
        <f t="shared" si="160"/>
        <v>504</v>
      </c>
      <c r="P1153" s="239">
        <f t="shared" si="161"/>
        <v>299.7362942401092</v>
      </c>
    </row>
    <row r="1154" spans="2:16" x14ac:dyDescent="0.25">
      <c r="B1154" s="181">
        <v>0.79861111111111116</v>
      </c>
      <c r="C1154" s="61">
        <v>80</v>
      </c>
      <c r="D1154" s="349">
        <v>80</v>
      </c>
      <c r="E1154" s="349">
        <v>80</v>
      </c>
      <c r="F1154" s="63">
        <v>80</v>
      </c>
      <c r="G1154" s="356">
        <f t="shared" si="153"/>
        <v>160</v>
      </c>
      <c r="H1154" s="350">
        <f t="shared" si="154"/>
        <v>160</v>
      </c>
      <c r="I1154" s="235">
        <f t="shared" si="155"/>
        <v>2.6666666666666665</v>
      </c>
      <c r="J1154" s="193">
        <f t="shared" si="156"/>
        <v>2.6666666666666665</v>
      </c>
      <c r="K1154" s="488">
        <f>'Gasto Energético'!GN1154</f>
        <v>0</v>
      </c>
      <c r="L1154" s="495">
        <f t="shared" si="157"/>
        <v>320</v>
      </c>
      <c r="M1154" s="356">
        <f t="shared" si="158"/>
        <v>320</v>
      </c>
      <c r="N1154" s="359">
        <f t="shared" si="159"/>
        <v>5.333333333333333</v>
      </c>
      <c r="O1154">
        <f t="shared" si="160"/>
        <v>504</v>
      </c>
      <c r="P1154" s="239">
        <f t="shared" si="161"/>
        <v>299.7362942401092</v>
      </c>
    </row>
    <row r="1155" spans="2:16" x14ac:dyDescent="0.25">
      <c r="B1155" s="181">
        <v>0.7993055555555556</v>
      </c>
      <c r="C1155" s="61">
        <v>80</v>
      </c>
      <c r="D1155" s="349">
        <v>80</v>
      </c>
      <c r="E1155" s="349">
        <v>80</v>
      </c>
      <c r="F1155" s="63">
        <v>80</v>
      </c>
      <c r="G1155" s="356">
        <f t="shared" si="153"/>
        <v>160</v>
      </c>
      <c r="H1155" s="350">
        <f t="shared" si="154"/>
        <v>160</v>
      </c>
      <c r="I1155" s="235">
        <f t="shared" si="155"/>
        <v>2.6666666666666665</v>
      </c>
      <c r="J1155" s="193">
        <f t="shared" si="156"/>
        <v>2.6666666666666665</v>
      </c>
      <c r="K1155" s="488">
        <f>'Gasto Energético'!GN1155</f>
        <v>0</v>
      </c>
      <c r="L1155" s="495">
        <f t="shared" si="157"/>
        <v>320</v>
      </c>
      <c r="M1155" s="356">
        <f t="shared" si="158"/>
        <v>320</v>
      </c>
      <c r="N1155" s="359">
        <f t="shared" si="159"/>
        <v>5.333333333333333</v>
      </c>
      <c r="O1155">
        <f t="shared" si="160"/>
        <v>504</v>
      </c>
      <c r="P1155" s="239">
        <f t="shared" si="161"/>
        <v>299.7362942401092</v>
      </c>
    </row>
    <row r="1156" spans="2:16" x14ac:dyDescent="0.25">
      <c r="B1156" s="181">
        <v>0.79999999999999993</v>
      </c>
      <c r="C1156" s="61">
        <v>80</v>
      </c>
      <c r="D1156" s="349">
        <v>80</v>
      </c>
      <c r="E1156" s="349">
        <v>80</v>
      </c>
      <c r="F1156" s="63">
        <v>80</v>
      </c>
      <c r="G1156" s="356">
        <f t="shared" si="153"/>
        <v>160</v>
      </c>
      <c r="H1156" s="350">
        <f t="shared" si="154"/>
        <v>160</v>
      </c>
      <c r="I1156" s="235">
        <f t="shared" si="155"/>
        <v>2.6666666666666665</v>
      </c>
      <c r="J1156" s="193">
        <f t="shared" si="156"/>
        <v>2.6666666666666665</v>
      </c>
      <c r="K1156" s="488">
        <f>'Gasto Energético'!GN1156</f>
        <v>0</v>
      </c>
      <c r="L1156" s="495">
        <f t="shared" si="157"/>
        <v>320</v>
      </c>
      <c r="M1156" s="356">
        <f t="shared" si="158"/>
        <v>320</v>
      </c>
      <c r="N1156" s="359">
        <f t="shared" si="159"/>
        <v>5.333333333333333</v>
      </c>
      <c r="O1156">
        <f t="shared" si="160"/>
        <v>504</v>
      </c>
      <c r="P1156" s="239">
        <f t="shared" si="161"/>
        <v>299.7362942401092</v>
      </c>
    </row>
    <row r="1157" spans="2:16" x14ac:dyDescent="0.25">
      <c r="B1157" s="181">
        <v>0.80069444444444438</v>
      </c>
      <c r="C1157" s="61">
        <v>80</v>
      </c>
      <c r="D1157" s="349">
        <v>80</v>
      </c>
      <c r="E1157" s="349">
        <v>80</v>
      </c>
      <c r="F1157" s="63">
        <v>80</v>
      </c>
      <c r="G1157" s="356">
        <f t="shared" ref="G1157:G1220" si="162">IF(SUM(C1157,E1157)=0,0,SUM(C1157,E1157))</f>
        <v>160</v>
      </c>
      <c r="H1157" s="350">
        <f t="shared" ref="H1157:H1220" si="163">IF(SUM(D1157,F1157)=0,0,SUM(D1157,F1157))</f>
        <v>160</v>
      </c>
      <c r="I1157" s="235">
        <f t="shared" ref="I1157:I1220" si="164">IF(G1157="","",G1157*(1/60))</f>
        <v>2.6666666666666665</v>
      </c>
      <c r="J1157" s="193">
        <f t="shared" ref="J1157:J1220" si="165">IF(H1157="","",H1157*(1/60))</f>
        <v>2.6666666666666665</v>
      </c>
      <c r="K1157" s="488">
        <f>'Gasto Energético'!GN1157</f>
        <v>0</v>
      </c>
      <c r="L1157" s="495">
        <f t="shared" ref="L1157:L1220" si="166">SUM(G1157:H1157)</f>
        <v>320</v>
      </c>
      <c r="M1157" s="356">
        <f t="shared" ref="M1157:M1220" si="167">K1157+L1157</f>
        <v>320</v>
      </c>
      <c r="N1157" s="359">
        <f t="shared" ref="N1157:N1220" si="168">M1157/60</f>
        <v>5.333333333333333</v>
      </c>
      <c r="O1157">
        <f t="shared" ref="O1157:O1220" si="169">1.05*MAX($M$4:$M$1444)</f>
        <v>504</v>
      </c>
      <c r="P1157" s="239">
        <f t="shared" ref="P1157:P1220" si="170">SUM($N$4:$N$1444)/(COUNT($N$4:$N$1444)/60)</f>
        <v>299.7362942401092</v>
      </c>
    </row>
    <row r="1158" spans="2:16" x14ac:dyDescent="0.25">
      <c r="B1158" s="181">
        <v>0.80138888888888893</v>
      </c>
      <c r="C1158" s="61">
        <v>80</v>
      </c>
      <c r="D1158" s="349">
        <v>80</v>
      </c>
      <c r="E1158" s="349">
        <v>80</v>
      </c>
      <c r="F1158" s="63">
        <v>80</v>
      </c>
      <c r="G1158" s="356">
        <f t="shared" si="162"/>
        <v>160</v>
      </c>
      <c r="H1158" s="350">
        <f t="shared" si="163"/>
        <v>160</v>
      </c>
      <c r="I1158" s="235">
        <f t="shared" si="164"/>
        <v>2.6666666666666665</v>
      </c>
      <c r="J1158" s="193">
        <f t="shared" si="165"/>
        <v>2.6666666666666665</v>
      </c>
      <c r="K1158" s="488">
        <f>'Gasto Energético'!GN1158</f>
        <v>0</v>
      </c>
      <c r="L1158" s="495">
        <f t="shared" si="166"/>
        <v>320</v>
      </c>
      <c r="M1158" s="356">
        <f t="shared" si="167"/>
        <v>320</v>
      </c>
      <c r="N1158" s="359">
        <f t="shared" si="168"/>
        <v>5.333333333333333</v>
      </c>
      <c r="O1158">
        <f t="shared" si="169"/>
        <v>504</v>
      </c>
      <c r="P1158" s="239">
        <f t="shared" si="170"/>
        <v>299.7362942401092</v>
      </c>
    </row>
    <row r="1159" spans="2:16" x14ac:dyDescent="0.25">
      <c r="B1159" s="181">
        <v>0.80208333333333337</v>
      </c>
      <c r="C1159" s="61">
        <v>80</v>
      </c>
      <c r="D1159" s="349">
        <v>80</v>
      </c>
      <c r="E1159" s="349">
        <v>80</v>
      </c>
      <c r="F1159" s="63">
        <v>80</v>
      </c>
      <c r="G1159" s="356">
        <f t="shared" si="162"/>
        <v>160</v>
      </c>
      <c r="H1159" s="350">
        <f t="shared" si="163"/>
        <v>160</v>
      </c>
      <c r="I1159" s="235">
        <f t="shared" si="164"/>
        <v>2.6666666666666665</v>
      </c>
      <c r="J1159" s="193">
        <f t="shared" si="165"/>
        <v>2.6666666666666665</v>
      </c>
      <c r="K1159" s="488">
        <f>'Gasto Energético'!GN1159</f>
        <v>0</v>
      </c>
      <c r="L1159" s="495">
        <f t="shared" si="166"/>
        <v>320</v>
      </c>
      <c r="M1159" s="356">
        <f t="shared" si="167"/>
        <v>320</v>
      </c>
      <c r="N1159" s="359">
        <f t="shared" si="168"/>
        <v>5.333333333333333</v>
      </c>
      <c r="O1159">
        <f t="shared" si="169"/>
        <v>504</v>
      </c>
      <c r="P1159" s="239">
        <f t="shared" si="170"/>
        <v>299.7362942401092</v>
      </c>
    </row>
    <row r="1160" spans="2:16" x14ac:dyDescent="0.25">
      <c r="B1160" s="181">
        <v>0.8027777777777777</v>
      </c>
      <c r="C1160" s="61">
        <v>80</v>
      </c>
      <c r="D1160" s="349">
        <v>80</v>
      </c>
      <c r="E1160" s="349">
        <v>80</v>
      </c>
      <c r="F1160" s="63">
        <v>80</v>
      </c>
      <c r="G1160" s="356">
        <f t="shared" si="162"/>
        <v>160</v>
      </c>
      <c r="H1160" s="350">
        <f t="shared" si="163"/>
        <v>160</v>
      </c>
      <c r="I1160" s="235">
        <f t="shared" si="164"/>
        <v>2.6666666666666665</v>
      </c>
      <c r="J1160" s="193">
        <f t="shared" si="165"/>
        <v>2.6666666666666665</v>
      </c>
      <c r="K1160" s="488">
        <f>'Gasto Energético'!GN1160</f>
        <v>0</v>
      </c>
      <c r="L1160" s="495">
        <f t="shared" si="166"/>
        <v>320</v>
      </c>
      <c r="M1160" s="356">
        <f t="shared" si="167"/>
        <v>320</v>
      </c>
      <c r="N1160" s="359">
        <f t="shared" si="168"/>
        <v>5.333333333333333</v>
      </c>
      <c r="O1160">
        <f t="shared" si="169"/>
        <v>504</v>
      </c>
      <c r="P1160" s="239">
        <f t="shared" si="170"/>
        <v>299.7362942401092</v>
      </c>
    </row>
    <row r="1161" spans="2:16" x14ac:dyDescent="0.25">
      <c r="B1161" s="181">
        <v>0.80347222222222225</v>
      </c>
      <c r="C1161" s="61">
        <v>80</v>
      </c>
      <c r="D1161" s="349">
        <v>80</v>
      </c>
      <c r="E1161" s="349">
        <v>80</v>
      </c>
      <c r="F1161" s="63">
        <v>80</v>
      </c>
      <c r="G1161" s="356">
        <f t="shared" si="162"/>
        <v>160</v>
      </c>
      <c r="H1161" s="350">
        <f t="shared" si="163"/>
        <v>160</v>
      </c>
      <c r="I1161" s="235">
        <f t="shared" si="164"/>
        <v>2.6666666666666665</v>
      </c>
      <c r="J1161" s="193">
        <f t="shared" si="165"/>
        <v>2.6666666666666665</v>
      </c>
      <c r="K1161" s="488">
        <f>'Gasto Energético'!GN1161</f>
        <v>0</v>
      </c>
      <c r="L1161" s="495">
        <f t="shared" si="166"/>
        <v>320</v>
      </c>
      <c r="M1161" s="356">
        <f t="shared" si="167"/>
        <v>320</v>
      </c>
      <c r="N1161" s="359">
        <f t="shared" si="168"/>
        <v>5.333333333333333</v>
      </c>
      <c r="O1161">
        <f t="shared" si="169"/>
        <v>504</v>
      </c>
      <c r="P1161" s="239">
        <f t="shared" si="170"/>
        <v>299.7362942401092</v>
      </c>
    </row>
    <row r="1162" spans="2:16" x14ac:dyDescent="0.25">
      <c r="B1162" s="181">
        <v>0.8041666666666667</v>
      </c>
      <c r="C1162" s="61">
        <v>80</v>
      </c>
      <c r="D1162" s="349">
        <v>80</v>
      </c>
      <c r="E1162" s="349">
        <v>80</v>
      </c>
      <c r="F1162" s="63">
        <v>80</v>
      </c>
      <c r="G1162" s="356">
        <f t="shared" si="162"/>
        <v>160</v>
      </c>
      <c r="H1162" s="350">
        <f t="shared" si="163"/>
        <v>160</v>
      </c>
      <c r="I1162" s="235">
        <f t="shared" si="164"/>
        <v>2.6666666666666665</v>
      </c>
      <c r="J1162" s="193">
        <f t="shared" si="165"/>
        <v>2.6666666666666665</v>
      </c>
      <c r="K1162" s="488">
        <f>'Gasto Energético'!GN1162</f>
        <v>0</v>
      </c>
      <c r="L1162" s="495">
        <f t="shared" si="166"/>
        <v>320</v>
      </c>
      <c r="M1162" s="356">
        <f t="shared" si="167"/>
        <v>320</v>
      </c>
      <c r="N1162" s="359">
        <f t="shared" si="168"/>
        <v>5.333333333333333</v>
      </c>
      <c r="O1162">
        <f t="shared" si="169"/>
        <v>504</v>
      </c>
      <c r="P1162" s="239">
        <f t="shared" si="170"/>
        <v>299.7362942401092</v>
      </c>
    </row>
    <row r="1163" spans="2:16" x14ac:dyDescent="0.25">
      <c r="B1163" s="181">
        <v>0.80486111111111114</v>
      </c>
      <c r="C1163" s="61">
        <v>80</v>
      </c>
      <c r="D1163" s="349">
        <v>80</v>
      </c>
      <c r="E1163" s="349">
        <v>80</v>
      </c>
      <c r="F1163" s="63">
        <v>80</v>
      </c>
      <c r="G1163" s="356">
        <f t="shared" si="162"/>
        <v>160</v>
      </c>
      <c r="H1163" s="350">
        <f t="shared" si="163"/>
        <v>160</v>
      </c>
      <c r="I1163" s="235">
        <f t="shared" si="164"/>
        <v>2.6666666666666665</v>
      </c>
      <c r="J1163" s="193">
        <f t="shared" si="165"/>
        <v>2.6666666666666665</v>
      </c>
      <c r="K1163" s="488">
        <f>'Gasto Energético'!GN1163</f>
        <v>0</v>
      </c>
      <c r="L1163" s="495">
        <f t="shared" si="166"/>
        <v>320</v>
      </c>
      <c r="M1163" s="356">
        <f t="shared" si="167"/>
        <v>320</v>
      </c>
      <c r="N1163" s="359">
        <f t="shared" si="168"/>
        <v>5.333333333333333</v>
      </c>
      <c r="O1163">
        <f t="shared" si="169"/>
        <v>504</v>
      </c>
      <c r="P1163" s="239">
        <f t="shared" si="170"/>
        <v>299.7362942401092</v>
      </c>
    </row>
    <row r="1164" spans="2:16" x14ac:dyDescent="0.25">
      <c r="B1164" s="181">
        <v>0.80555555555555547</v>
      </c>
      <c r="C1164" s="61">
        <v>80</v>
      </c>
      <c r="D1164" s="349"/>
      <c r="E1164" s="349">
        <v>80</v>
      </c>
      <c r="F1164" s="63">
        <v>80</v>
      </c>
      <c r="G1164" s="356">
        <f t="shared" si="162"/>
        <v>160</v>
      </c>
      <c r="H1164" s="350">
        <f t="shared" si="163"/>
        <v>80</v>
      </c>
      <c r="I1164" s="235">
        <f t="shared" si="164"/>
        <v>2.6666666666666665</v>
      </c>
      <c r="J1164" s="193">
        <f t="shared" si="165"/>
        <v>1.3333333333333333</v>
      </c>
      <c r="K1164" s="488">
        <f>'Gasto Energético'!GN1164</f>
        <v>0</v>
      </c>
      <c r="L1164" s="495">
        <f t="shared" si="166"/>
        <v>240</v>
      </c>
      <c r="M1164" s="356">
        <f t="shared" si="167"/>
        <v>240</v>
      </c>
      <c r="N1164" s="359">
        <f t="shared" si="168"/>
        <v>4</v>
      </c>
      <c r="O1164">
        <f t="shared" si="169"/>
        <v>504</v>
      </c>
      <c r="P1164" s="239">
        <f t="shared" si="170"/>
        <v>299.7362942401092</v>
      </c>
    </row>
    <row r="1165" spans="2:16" x14ac:dyDescent="0.25">
      <c r="B1165" s="181">
        <v>0.80625000000000002</v>
      </c>
      <c r="C1165" s="61">
        <v>80</v>
      </c>
      <c r="D1165" s="349"/>
      <c r="E1165" s="349">
        <v>80</v>
      </c>
      <c r="F1165" s="63">
        <v>80</v>
      </c>
      <c r="G1165" s="356">
        <f t="shared" si="162"/>
        <v>160</v>
      </c>
      <c r="H1165" s="350">
        <f t="shared" si="163"/>
        <v>80</v>
      </c>
      <c r="I1165" s="235">
        <f t="shared" si="164"/>
        <v>2.6666666666666665</v>
      </c>
      <c r="J1165" s="193">
        <f t="shared" si="165"/>
        <v>1.3333333333333333</v>
      </c>
      <c r="K1165" s="488">
        <f>'Gasto Energético'!GN1165</f>
        <v>0</v>
      </c>
      <c r="L1165" s="495">
        <f t="shared" si="166"/>
        <v>240</v>
      </c>
      <c r="M1165" s="356">
        <f t="shared" si="167"/>
        <v>240</v>
      </c>
      <c r="N1165" s="359">
        <f t="shared" si="168"/>
        <v>4</v>
      </c>
      <c r="O1165">
        <f t="shared" si="169"/>
        <v>504</v>
      </c>
      <c r="P1165" s="239">
        <f t="shared" si="170"/>
        <v>299.7362942401092</v>
      </c>
    </row>
    <row r="1166" spans="2:16" x14ac:dyDescent="0.25">
      <c r="B1166" s="181">
        <v>0.80694444444444446</v>
      </c>
      <c r="C1166" s="61">
        <v>80</v>
      </c>
      <c r="D1166" s="349"/>
      <c r="E1166" s="349">
        <v>80</v>
      </c>
      <c r="F1166" s="63">
        <v>80</v>
      </c>
      <c r="G1166" s="356">
        <f t="shared" si="162"/>
        <v>160</v>
      </c>
      <c r="H1166" s="350">
        <f t="shared" si="163"/>
        <v>80</v>
      </c>
      <c r="I1166" s="235">
        <f t="shared" si="164"/>
        <v>2.6666666666666665</v>
      </c>
      <c r="J1166" s="193">
        <f t="shared" si="165"/>
        <v>1.3333333333333333</v>
      </c>
      <c r="K1166" s="488">
        <f>'Gasto Energético'!GN1166</f>
        <v>0</v>
      </c>
      <c r="L1166" s="495">
        <f t="shared" si="166"/>
        <v>240</v>
      </c>
      <c r="M1166" s="356">
        <f t="shared" si="167"/>
        <v>240</v>
      </c>
      <c r="N1166" s="359">
        <f t="shared" si="168"/>
        <v>4</v>
      </c>
      <c r="O1166">
        <f t="shared" si="169"/>
        <v>504</v>
      </c>
      <c r="P1166" s="239">
        <f t="shared" si="170"/>
        <v>299.7362942401092</v>
      </c>
    </row>
    <row r="1167" spans="2:16" x14ac:dyDescent="0.25">
      <c r="B1167" s="181">
        <v>0.80763888888888891</v>
      </c>
      <c r="C1167" s="61">
        <v>80</v>
      </c>
      <c r="D1167" s="349"/>
      <c r="E1167" s="349">
        <v>80</v>
      </c>
      <c r="F1167" s="63">
        <v>80</v>
      </c>
      <c r="G1167" s="356">
        <f t="shared" si="162"/>
        <v>160</v>
      </c>
      <c r="H1167" s="350">
        <f t="shared" si="163"/>
        <v>80</v>
      </c>
      <c r="I1167" s="235">
        <f t="shared" si="164"/>
        <v>2.6666666666666665</v>
      </c>
      <c r="J1167" s="193">
        <f t="shared" si="165"/>
        <v>1.3333333333333333</v>
      </c>
      <c r="K1167" s="488">
        <f>'Gasto Energético'!GN1167</f>
        <v>0</v>
      </c>
      <c r="L1167" s="495">
        <f t="shared" si="166"/>
        <v>240</v>
      </c>
      <c r="M1167" s="356">
        <f t="shared" si="167"/>
        <v>240</v>
      </c>
      <c r="N1167" s="359">
        <f t="shared" si="168"/>
        <v>4</v>
      </c>
      <c r="O1167">
        <f t="shared" si="169"/>
        <v>504</v>
      </c>
      <c r="P1167" s="239">
        <f t="shared" si="170"/>
        <v>299.7362942401092</v>
      </c>
    </row>
    <row r="1168" spans="2:16" x14ac:dyDescent="0.25">
      <c r="B1168" s="181">
        <v>0.80833333333333324</v>
      </c>
      <c r="C1168" s="61">
        <v>80</v>
      </c>
      <c r="D1168" s="349"/>
      <c r="E1168" s="349">
        <v>80</v>
      </c>
      <c r="F1168" s="63">
        <v>80</v>
      </c>
      <c r="G1168" s="356">
        <f t="shared" si="162"/>
        <v>160</v>
      </c>
      <c r="H1168" s="350">
        <f t="shared" si="163"/>
        <v>80</v>
      </c>
      <c r="I1168" s="235">
        <f t="shared" si="164"/>
        <v>2.6666666666666665</v>
      </c>
      <c r="J1168" s="193">
        <f t="shared" si="165"/>
        <v>1.3333333333333333</v>
      </c>
      <c r="K1168" s="488">
        <f>'Gasto Energético'!GN1168</f>
        <v>0</v>
      </c>
      <c r="L1168" s="495">
        <f t="shared" si="166"/>
        <v>240</v>
      </c>
      <c r="M1168" s="356">
        <f t="shared" si="167"/>
        <v>240</v>
      </c>
      <c r="N1168" s="359">
        <f t="shared" si="168"/>
        <v>4</v>
      </c>
      <c r="O1168">
        <f t="shared" si="169"/>
        <v>504</v>
      </c>
      <c r="P1168" s="239">
        <f t="shared" si="170"/>
        <v>299.7362942401092</v>
      </c>
    </row>
    <row r="1169" spans="2:16" x14ac:dyDescent="0.25">
      <c r="B1169" s="181">
        <v>0.80902777777777779</v>
      </c>
      <c r="C1169" s="61">
        <v>80</v>
      </c>
      <c r="D1169" s="349"/>
      <c r="E1169" s="349">
        <v>80</v>
      </c>
      <c r="F1169" s="63">
        <v>80</v>
      </c>
      <c r="G1169" s="356">
        <f t="shared" si="162"/>
        <v>160</v>
      </c>
      <c r="H1169" s="350">
        <f t="shared" si="163"/>
        <v>80</v>
      </c>
      <c r="I1169" s="235">
        <f t="shared" si="164"/>
        <v>2.6666666666666665</v>
      </c>
      <c r="J1169" s="193">
        <f t="shared" si="165"/>
        <v>1.3333333333333333</v>
      </c>
      <c r="K1169" s="488">
        <f>'Gasto Energético'!GN1169</f>
        <v>0</v>
      </c>
      <c r="L1169" s="495">
        <f t="shared" si="166"/>
        <v>240</v>
      </c>
      <c r="M1169" s="356">
        <f t="shared" si="167"/>
        <v>240</v>
      </c>
      <c r="N1169" s="359">
        <f t="shared" si="168"/>
        <v>4</v>
      </c>
      <c r="O1169">
        <f t="shared" si="169"/>
        <v>504</v>
      </c>
      <c r="P1169" s="239">
        <f t="shared" si="170"/>
        <v>299.7362942401092</v>
      </c>
    </row>
    <row r="1170" spans="2:16" x14ac:dyDescent="0.25">
      <c r="B1170" s="181">
        <v>0.80972222222222223</v>
      </c>
      <c r="C1170" s="61">
        <v>80</v>
      </c>
      <c r="D1170" s="349"/>
      <c r="E1170" s="349">
        <v>80</v>
      </c>
      <c r="F1170" s="63">
        <v>80</v>
      </c>
      <c r="G1170" s="356">
        <f t="shared" si="162"/>
        <v>160</v>
      </c>
      <c r="H1170" s="350">
        <f t="shared" si="163"/>
        <v>80</v>
      </c>
      <c r="I1170" s="235">
        <f t="shared" si="164"/>
        <v>2.6666666666666665</v>
      </c>
      <c r="J1170" s="193">
        <f t="shared" si="165"/>
        <v>1.3333333333333333</v>
      </c>
      <c r="K1170" s="488">
        <f>'Gasto Energético'!GN1170</f>
        <v>0</v>
      </c>
      <c r="L1170" s="495">
        <f t="shared" si="166"/>
        <v>240</v>
      </c>
      <c r="M1170" s="356">
        <f t="shared" si="167"/>
        <v>240</v>
      </c>
      <c r="N1170" s="359">
        <f t="shared" si="168"/>
        <v>4</v>
      </c>
      <c r="O1170">
        <f t="shared" si="169"/>
        <v>504</v>
      </c>
      <c r="P1170" s="239">
        <f t="shared" si="170"/>
        <v>299.7362942401092</v>
      </c>
    </row>
    <row r="1171" spans="2:16" x14ac:dyDescent="0.25">
      <c r="B1171" s="181">
        <v>0.81041666666666667</v>
      </c>
      <c r="C1171" s="61">
        <v>80</v>
      </c>
      <c r="D1171" s="349"/>
      <c r="E1171" s="349">
        <v>80</v>
      </c>
      <c r="F1171" s="63">
        <v>80</v>
      </c>
      <c r="G1171" s="356">
        <f t="shared" si="162"/>
        <v>160</v>
      </c>
      <c r="H1171" s="350">
        <f t="shared" si="163"/>
        <v>80</v>
      </c>
      <c r="I1171" s="235">
        <f t="shared" si="164"/>
        <v>2.6666666666666665</v>
      </c>
      <c r="J1171" s="193">
        <f t="shared" si="165"/>
        <v>1.3333333333333333</v>
      </c>
      <c r="K1171" s="488">
        <f>'Gasto Energético'!GN1171</f>
        <v>0</v>
      </c>
      <c r="L1171" s="495">
        <f t="shared" si="166"/>
        <v>240</v>
      </c>
      <c r="M1171" s="356">
        <f t="shared" si="167"/>
        <v>240</v>
      </c>
      <c r="N1171" s="359">
        <f t="shared" si="168"/>
        <v>4</v>
      </c>
      <c r="O1171">
        <f t="shared" si="169"/>
        <v>504</v>
      </c>
      <c r="P1171" s="239">
        <f t="shared" si="170"/>
        <v>299.7362942401092</v>
      </c>
    </row>
    <row r="1172" spans="2:16" x14ac:dyDescent="0.25">
      <c r="B1172" s="181">
        <v>0.81111111111111101</v>
      </c>
      <c r="C1172" s="61">
        <v>80</v>
      </c>
      <c r="D1172" s="349"/>
      <c r="E1172" s="349">
        <v>80</v>
      </c>
      <c r="F1172" s="63">
        <v>80</v>
      </c>
      <c r="G1172" s="356">
        <f t="shared" si="162"/>
        <v>160</v>
      </c>
      <c r="H1172" s="350">
        <f t="shared" si="163"/>
        <v>80</v>
      </c>
      <c r="I1172" s="235">
        <f t="shared" si="164"/>
        <v>2.6666666666666665</v>
      </c>
      <c r="J1172" s="193">
        <f t="shared" si="165"/>
        <v>1.3333333333333333</v>
      </c>
      <c r="K1172" s="488">
        <f>'Gasto Energético'!GN1172</f>
        <v>0</v>
      </c>
      <c r="L1172" s="495">
        <f t="shared" si="166"/>
        <v>240</v>
      </c>
      <c r="M1172" s="356">
        <f t="shared" si="167"/>
        <v>240</v>
      </c>
      <c r="N1172" s="359">
        <f t="shared" si="168"/>
        <v>4</v>
      </c>
      <c r="O1172">
        <f t="shared" si="169"/>
        <v>504</v>
      </c>
      <c r="P1172" s="239">
        <f t="shared" si="170"/>
        <v>299.7362942401092</v>
      </c>
    </row>
    <row r="1173" spans="2:16" x14ac:dyDescent="0.25">
      <c r="B1173" s="181">
        <v>0.81180555555555556</v>
      </c>
      <c r="C1173" s="61">
        <v>80</v>
      </c>
      <c r="D1173" s="349"/>
      <c r="E1173" s="349">
        <v>80</v>
      </c>
      <c r="F1173" s="63">
        <v>80</v>
      </c>
      <c r="G1173" s="356">
        <f t="shared" si="162"/>
        <v>160</v>
      </c>
      <c r="H1173" s="350">
        <f t="shared" si="163"/>
        <v>80</v>
      </c>
      <c r="I1173" s="235">
        <f t="shared" si="164"/>
        <v>2.6666666666666665</v>
      </c>
      <c r="J1173" s="193">
        <f t="shared" si="165"/>
        <v>1.3333333333333333</v>
      </c>
      <c r="K1173" s="488">
        <f>'Gasto Energético'!GN1173</f>
        <v>0</v>
      </c>
      <c r="L1173" s="495">
        <f t="shared" si="166"/>
        <v>240</v>
      </c>
      <c r="M1173" s="356">
        <f t="shared" si="167"/>
        <v>240</v>
      </c>
      <c r="N1173" s="359">
        <f t="shared" si="168"/>
        <v>4</v>
      </c>
      <c r="O1173">
        <f t="shared" si="169"/>
        <v>504</v>
      </c>
      <c r="P1173" s="239">
        <f t="shared" si="170"/>
        <v>299.7362942401092</v>
      </c>
    </row>
    <row r="1174" spans="2:16" x14ac:dyDescent="0.25">
      <c r="B1174" s="181">
        <v>0.8125</v>
      </c>
      <c r="C1174" s="61">
        <v>80</v>
      </c>
      <c r="D1174" s="349"/>
      <c r="E1174" s="349">
        <v>80</v>
      </c>
      <c r="F1174" s="63">
        <v>80</v>
      </c>
      <c r="G1174" s="356">
        <f t="shared" si="162"/>
        <v>160</v>
      </c>
      <c r="H1174" s="350">
        <f t="shared" si="163"/>
        <v>80</v>
      </c>
      <c r="I1174" s="235">
        <f t="shared" si="164"/>
        <v>2.6666666666666665</v>
      </c>
      <c r="J1174" s="193">
        <f t="shared" si="165"/>
        <v>1.3333333333333333</v>
      </c>
      <c r="K1174" s="488">
        <f>'Gasto Energético'!GN1174</f>
        <v>0</v>
      </c>
      <c r="L1174" s="495">
        <f t="shared" si="166"/>
        <v>240</v>
      </c>
      <c r="M1174" s="356">
        <f t="shared" si="167"/>
        <v>240</v>
      </c>
      <c r="N1174" s="359">
        <f t="shared" si="168"/>
        <v>4</v>
      </c>
      <c r="O1174">
        <f t="shared" si="169"/>
        <v>504</v>
      </c>
      <c r="P1174" s="239">
        <f t="shared" si="170"/>
        <v>299.7362942401092</v>
      </c>
    </row>
    <row r="1175" spans="2:16" x14ac:dyDescent="0.25">
      <c r="B1175" s="181">
        <v>0.81319444444444444</v>
      </c>
      <c r="C1175" s="61">
        <v>80</v>
      </c>
      <c r="D1175" s="349"/>
      <c r="E1175" s="349">
        <v>80</v>
      </c>
      <c r="F1175" s="63">
        <v>80</v>
      </c>
      <c r="G1175" s="356">
        <f t="shared" si="162"/>
        <v>160</v>
      </c>
      <c r="H1175" s="350">
        <f t="shared" si="163"/>
        <v>80</v>
      </c>
      <c r="I1175" s="235">
        <f t="shared" si="164"/>
        <v>2.6666666666666665</v>
      </c>
      <c r="J1175" s="193">
        <f t="shared" si="165"/>
        <v>1.3333333333333333</v>
      </c>
      <c r="K1175" s="488">
        <f>'Gasto Energético'!GN1175</f>
        <v>0</v>
      </c>
      <c r="L1175" s="495">
        <f t="shared" si="166"/>
        <v>240</v>
      </c>
      <c r="M1175" s="356">
        <f t="shared" si="167"/>
        <v>240</v>
      </c>
      <c r="N1175" s="359">
        <f t="shared" si="168"/>
        <v>4</v>
      </c>
      <c r="O1175">
        <f t="shared" si="169"/>
        <v>504</v>
      </c>
      <c r="P1175" s="239">
        <f t="shared" si="170"/>
        <v>299.7362942401092</v>
      </c>
    </row>
    <row r="1176" spans="2:16" x14ac:dyDescent="0.25">
      <c r="B1176" s="181">
        <v>0.81388888888888899</v>
      </c>
      <c r="C1176" s="61">
        <v>80</v>
      </c>
      <c r="D1176" s="349"/>
      <c r="E1176" s="349">
        <v>80</v>
      </c>
      <c r="F1176" s="63">
        <v>80</v>
      </c>
      <c r="G1176" s="356">
        <f t="shared" si="162"/>
        <v>160</v>
      </c>
      <c r="H1176" s="350">
        <f t="shared" si="163"/>
        <v>80</v>
      </c>
      <c r="I1176" s="235">
        <f t="shared" si="164"/>
        <v>2.6666666666666665</v>
      </c>
      <c r="J1176" s="193">
        <f t="shared" si="165"/>
        <v>1.3333333333333333</v>
      </c>
      <c r="K1176" s="488">
        <f>'Gasto Energético'!GN1176</f>
        <v>0</v>
      </c>
      <c r="L1176" s="495">
        <f t="shared" si="166"/>
        <v>240</v>
      </c>
      <c r="M1176" s="356">
        <f t="shared" si="167"/>
        <v>240</v>
      </c>
      <c r="N1176" s="359">
        <f t="shared" si="168"/>
        <v>4</v>
      </c>
      <c r="O1176">
        <f t="shared" si="169"/>
        <v>504</v>
      </c>
      <c r="P1176" s="239">
        <f t="shared" si="170"/>
        <v>299.7362942401092</v>
      </c>
    </row>
    <row r="1177" spans="2:16" x14ac:dyDescent="0.25">
      <c r="B1177" s="181">
        <v>0.81458333333333333</v>
      </c>
      <c r="C1177" s="61">
        <v>80</v>
      </c>
      <c r="D1177" s="349"/>
      <c r="E1177" s="349">
        <v>80</v>
      </c>
      <c r="F1177" s="63">
        <v>80</v>
      </c>
      <c r="G1177" s="356">
        <f t="shared" si="162"/>
        <v>160</v>
      </c>
      <c r="H1177" s="350">
        <f t="shared" si="163"/>
        <v>80</v>
      </c>
      <c r="I1177" s="235">
        <f t="shared" si="164"/>
        <v>2.6666666666666665</v>
      </c>
      <c r="J1177" s="193">
        <f t="shared" si="165"/>
        <v>1.3333333333333333</v>
      </c>
      <c r="K1177" s="488">
        <f>'Gasto Energético'!GN1177</f>
        <v>0</v>
      </c>
      <c r="L1177" s="495">
        <f t="shared" si="166"/>
        <v>240</v>
      </c>
      <c r="M1177" s="356">
        <f t="shared" si="167"/>
        <v>240</v>
      </c>
      <c r="N1177" s="359">
        <f t="shared" si="168"/>
        <v>4</v>
      </c>
      <c r="O1177">
        <f t="shared" si="169"/>
        <v>504</v>
      </c>
      <c r="P1177" s="239">
        <f t="shared" si="170"/>
        <v>299.7362942401092</v>
      </c>
    </row>
    <row r="1178" spans="2:16" x14ac:dyDescent="0.25">
      <c r="B1178" s="181">
        <v>0.81527777777777777</v>
      </c>
      <c r="C1178" s="61">
        <v>80</v>
      </c>
      <c r="D1178" s="349"/>
      <c r="E1178" s="349">
        <v>80</v>
      </c>
      <c r="F1178" s="63">
        <v>80</v>
      </c>
      <c r="G1178" s="356">
        <f t="shared" si="162"/>
        <v>160</v>
      </c>
      <c r="H1178" s="350">
        <f t="shared" si="163"/>
        <v>80</v>
      </c>
      <c r="I1178" s="235">
        <f t="shared" si="164"/>
        <v>2.6666666666666665</v>
      </c>
      <c r="J1178" s="193">
        <f t="shared" si="165"/>
        <v>1.3333333333333333</v>
      </c>
      <c r="K1178" s="488">
        <f>'Gasto Energético'!GN1178</f>
        <v>0</v>
      </c>
      <c r="L1178" s="495">
        <f t="shared" si="166"/>
        <v>240</v>
      </c>
      <c r="M1178" s="356">
        <f t="shared" si="167"/>
        <v>240</v>
      </c>
      <c r="N1178" s="359">
        <f t="shared" si="168"/>
        <v>4</v>
      </c>
      <c r="O1178">
        <f t="shared" si="169"/>
        <v>504</v>
      </c>
      <c r="P1178" s="239">
        <f t="shared" si="170"/>
        <v>299.7362942401092</v>
      </c>
    </row>
    <row r="1179" spans="2:16" x14ac:dyDescent="0.25">
      <c r="B1179" s="181">
        <v>0.81597222222222221</v>
      </c>
      <c r="C1179" s="61"/>
      <c r="D1179" s="349"/>
      <c r="E1179" s="349">
        <v>80</v>
      </c>
      <c r="F1179" s="63">
        <v>80</v>
      </c>
      <c r="G1179" s="356">
        <f t="shared" si="162"/>
        <v>80</v>
      </c>
      <c r="H1179" s="350">
        <f t="shared" si="163"/>
        <v>80</v>
      </c>
      <c r="I1179" s="235">
        <f t="shared" si="164"/>
        <v>1.3333333333333333</v>
      </c>
      <c r="J1179" s="193">
        <f t="shared" si="165"/>
        <v>1.3333333333333333</v>
      </c>
      <c r="K1179" s="488">
        <f>'Gasto Energético'!GN1179</f>
        <v>0</v>
      </c>
      <c r="L1179" s="495">
        <f t="shared" si="166"/>
        <v>160</v>
      </c>
      <c r="M1179" s="356">
        <f t="shared" si="167"/>
        <v>160</v>
      </c>
      <c r="N1179" s="359">
        <f t="shared" si="168"/>
        <v>2.6666666666666665</v>
      </c>
      <c r="O1179">
        <f t="shared" si="169"/>
        <v>504</v>
      </c>
      <c r="P1179" s="239">
        <f t="shared" si="170"/>
        <v>299.7362942401092</v>
      </c>
    </row>
    <row r="1180" spans="2:16" x14ac:dyDescent="0.25">
      <c r="B1180" s="181">
        <v>0.81666666666666676</v>
      </c>
      <c r="C1180" s="61"/>
      <c r="D1180" s="349"/>
      <c r="E1180" s="349">
        <v>80</v>
      </c>
      <c r="F1180" s="63">
        <v>80</v>
      </c>
      <c r="G1180" s="356">
        <f t="shared" si="162"/>
        <v>80</v>
      </c>
      <c r="H1180" s="350">
        <f t="shared" si="163"/>
        <v>80</v>
      </c>
      <c r="I1180" s="235">
        <f t="shared" si="164"/>
        <v>1.3333333333333333</v>
      </c>
      <c r="J1180" s="193">
        <f t="shared" si="165"/>
        <v>1.3333333333333333</v>
      </c>
      <c r="K1180" s="488">
        <f>'Gasto Energético'!GN1180</f>
        <v>0</v>
      </c>
      <c r="L1180" s="495">
        <f t="shared" si="166"/>
        <v>160</v>
      </c>
      <c r="M1180" s="356">
        <f t="shared" si="167"/>
        <v>160</v>
      </c>
      <c r="N1180" s="359">
        <f t="shared" si="168"/>
        <v>2.6666666666666665</v>
      </c>
      <c r="O1180">
        <f t="shared" si="169"/>
        <v>504</v>
      </c>
      <c r="P1180" s="239">
        <f t="shared" si="170"/>
        <v>299.7362942401092</v>
      </c>
    </row>
    <row r="1181" spans="2:16" x14ac:dyDescent="0.25">
      <c r="B1181" s="181">
        <v>0.81736111111111109</v>
      </c>
      <c r="C1181" s="61"/>
      <c r="D1181" s="349"/>
      <c r="E1181" s="349">
        <v>80</v>
      </c>
      <c r="F1181" s="63">
        <v>80</v>
      </c>
      <c r="G1181" s="356">
        <f t="shared" si="162"/>
        <v>80</v>
      </c>
      <c r="H1181" s="350">
        <f t="shared" si="163"/>
        <v>80</v>
      </c>
      <c r="I1181" s="235">
        <f t="shared" si="164"/>
        <v>1.3333333333333333</v>
      </c>
      <c r="J1181" s="193">
        <f t="shared" si="165"/>
        <v>1.3333333333333333</v>
      </c>
      <c r="K1181" s="488">
        <f>'Gasto Energético'!GN1181</f>
        <v>0</v>
      </c>
      <c r="L1181" s="495">
        <f t="shared" si="166"/>
        <v>160</v>
      </c>
      <c r="M1181" s="356">
        <f t="shared" si="167"/>
        <v>160</v>
      </c>
      <c r="N1181" s="359">
        <f t="shared" si="168"/>
        <v>2.6666666666666665</v>
      </c>
      <c r="O1181">
        <f t="shared" si="169"/>
        <v>504</v>
      </c>
      <c r="P1181" s="239">
        <f t="shared" si="170"/>
        <v>299.7362942401092</v>
      </c>
    </row>
    <row r="1182" spans="2:16" x14ac:dyDescent="0.25">
      <c r="B1182" s="181">
        <v>0.81805555555555554</v>
      </c>
      <c r="C1182" s="61"/>
      <c r="D1182" s="349"/>
      <c r="E1182" s="349">
        <v>80</v>
      </c>
      <c r="F1182" s="63">
        <v>80</v>
      </c>
      <c r="G1182" s="356">
        <f t="shared" si="162"/>
        <v>80</v>
      </c>
      <c r="H1182" s="350">
        <f t="shared" si="163"/>
        <v>80</v>
      </c>
      <c r="I1182" s="235">
        <f t="shared" si="164"/>
        <v>1.3333333333333333</v>
      </c>
      <c r="J1182" s="193">
        <f t="shared" si="165"/>
        <v>1.3333333333333333</v>
      </c>
      <c r="K1182" s="488">
        <f>'Gasto Energético'!GN1182</f>
        <v>0</v>
      </c>
      <c r="L1182" s="495">
        <f t="shared" si="166"/>
        <v>160</v>
      </c>
      <c r="M1182" s="356">
        <f t="shared" si="167"/>
        <v>160</v>
      </c>
      <c r="N1182" s="359">
        <f t="shared" si="168"/>
        <v>2.6666666666666665</v>
      </c>
      <c r="O1182">
        <f t="shared" si="169"/>
        <v>504</v>
      </c>
      <c r="P1182" s="239">
        <f t="shared" si="170"/>
        <v>299.7362942401092</v>
      </c>
    </row>
    <row r="1183" spans="2:16" x14ac:dyDescent="0.25">
      <c r="B1183" s="181">
        <v>0.81874999999999998</v>
      </c>
      <c r="C1183" s="61"/>
      <c r="D1183" s="349"/>
      <c r="E1183" s="349">
        <v>80</v>
      </c>
      <c r="F1183" s="63">
        <v>80</v>
      </c>
      <c r="G1183" s="356">
        <f t="shared" si="162"/>
        <v>80</v>
      </c>
      <c r="H1183" s="350">
        <f t="shared" si="163"/>
        <v>80</v>
      </c>
      <c r="I1183" s="235">
        <f t="shared" si="164"/>
        <v>1.3333333333333333</v>
      </c>
      <c r="J1183" s="193">
        <f t="shared" si="165"/>
        <v>1.3333333333333333</v>
      </c>
      <c r="K1183" s="488">
        <f>'Gasto Energético'!GN1183</f>
        <v>0</v>
      </c>
      <c r="L1183" s="495">
        <f t="shared" si="166"/>
        <v>160</v>
      </c>
      <c r="M1183" s="356">
        <f t="shared" si="167"/>
        <v>160</v>
      </c>
      <c r="N1183" s="359">
        <f t="shared" si="168"/>
        <v>2.6666666666666665</v>
      </c>
      <c r="O1183">
        <f t="shared" si="169"/>
        <v>504</v>
      </c>
      <c r="P1183" s="239">
        <f t="shared" si="170"/>
        <v>299.7362942401092</v>
      </c>
    </row>
    <row r="1184" spans="2:16" x14ac:dyDescent="0.25">
      <c r="B1184" s="181">
        <v>0.81944444444444453</v>
      </c>
      <c r="C1184" s="61"/>
      <c r="D1184" s="349"/>
      <c r="E1184" s="349">
        <v>80</v>
      </c>
      <c r="F1184" s="63">
        <v>80</v>
      </c>
      <c r="G1184" s="356">
        <f t="shared" si="162"/>
        <v>80</v>
      </c>
      <c r="H1184" s="350">
        <f t="shared" si="163"/>
        <v>80</v>
      </c>
      <c r="I1184" s="235">
        <f t="shared" si="164"/>
        <v>1.3333333333333333</v>
      </c>
      <c r="J1184" s="193">
        <f t="shared" si="165"/>
        <v>1.3333333333333333</v>
      </c>
      <c r="K1184" s="488">
        <f>'Gasto Energético'!GN1184</f>
        <v>0</v>
      </c>
      <c r="L1184" s="495">
        <f t="shared" si="166"/>
        <v>160</v>
      </c>
      <c r="M1184" s="356">
        <f t="shared" si="167"/>
        <v>160</v>
      </c>
      <c r="N1184" s="359">
        <f t="shared" si="168"/>
        <v>2.6666666666666665</v>
      </c>
      <c r="O1184">
        <f t="shared" si="169"/>
        <v>504</v>
      </c>
      <c r="P1184" s="239">
        <f t="shared" si="170"/>
        <v>299.7362942401092</v>
      </c>
    </row>
    <row r="1185" spans="2:16" x14ac:dyDescent="0.25">
      <c r="B1185" s="181">
        <v>0.82013888888888886</v>
      </c>
      <c r="C1185" s="61"/>
      <c r="D1185" s="349"/>
      <c r="E1185" s="349">
        <v>80</v>
      </c>
      <c r="F1185" s="63">
        <v>80</v>
      </c>
      <c r="G1185" s="356">
        <f t="shared" si="162"/>
        <v>80</v>
      </c>
      <c r="H1185" s="350">
        <f t="shared" si="163"/>
        <v>80</v>
      </c>
      <c r="I1185" s="235">
        <f t="shared" si="164"/>
        <v>1.3333333333333333</v>
      </c>
      <c r="J1185" s="193">
        <f t="shared" si="165"/>
        <v>1.3333333333333333</v>
      </c>
      <c r="K1185" s="488">
        <f>'Gasto Energético'!GN1185</f>
        <v>0</v>
      </c>
      <c r="L1185" s="495">
        <f t="shared" si="166"/>
        <v>160</v>
      </c>
      <c r="M1185" s="356">
        <f t="shared" si="167"/>
        <v>160</v>
      </c>
      <c r="N1185" s="359">
        <f t="shared" si="168"/>
        <v>2.6666666666666665</v>
      </c>
      <c r="O1185">
        <f t="shared" si="169"/>
        <v>504</v>
      </c>
      <c r="P1185" s="239">
        <f t="shared" si="170"/>
        <v>299.7362942401092</v>
      </c>
    </row>
    <row r="1186" spans="2:16" x14ac:dyDescent="0.25">
      <c r="B1186" s="181">
        <v>0.8208333333333333</v>
      </c>
      <c r="C1186" s="61"/>
      <c r="D1186" s="349"/>
      <c r="E1186" s="349">
        <v>80</v>
      </c>
      <c r="F1186" s="63">
        <v>80</v>
      </c>
      <c r="G1186" s="356">
        <f t="shared" si="162"/>
        <v>80</v>
      </c>
      <c r="H1186" s="350">
        <f t="shared" si="163"/>
        <v>80</v>
      </c>
      <c r="I1186" s="235">
        <f t="shared" si="164"/>
        <v>1.3333333333333333</v>
      </c>
      <c r="J1186" s="193">
        <f t="shared" si="165"/>
        <v>1.3333333333333333</v>
      </c>
      <c r="K1186" s="488">
        <f>'Gasto Energético'!GN1186</f>
        <v>0</v>
      </c>
      <c r="L1186" s="495">
        <f t="shared" si="166"/>
        <v>160</v>
      </c>
      <c r="M1186" s="356">
        <f t="shared" si="167"/>
        <v>160</v>
      </c>
      <c r="N1186" s="359">
        <f t="shared" si="168"/>
        <v>2.6666666666666665</v>
      </c>
      <c r="O1186">
        <f t="shared" si="169"/>
        <v>504</v>
      </c>
      <c r="P1186" s="239">
        <f t="shared" si="170"/>
        <v>299.7362942401092</v>
      </c>
    </row>
    <row r="1187" spans="2:16" x14ac:dyDescent="0.25">
      <c r="B1187" s="181">
        <v>0.82152777777777775</v>
      </c>
      <c r="C1187" s="61"/>
      <c r="D1187" s="349"/>
      <c r="E1187" s="349">
        <v>80</v>
      </c>
      <c r="F1187" s="63">
        <v>80</v>
      </c>
      <c r="G1187" s="356">
        <f t="shared" si="162"/>
        <v>80</v>
      </c>
      <c r="H1187" s="350">
        <f t="shared" si="163"/>
        <v>80</v>
      </c>
      <c r="I1187" s="235">
        <f t="shared" si="164"/>
        <v>1.3333333333333333</v>
      </c>
      <c r="J1187" s="193">
        <f t="shared" si="165"/>
        <v>1.3333333333333333</v>
      </c>
      <c r="K1187" s="488">
        <f>'Gasto Energético'!GN1187</f>
        <v>0</v>
      </c>
      <c r="L1187" s="495">
        <f t="shared" si="166"/>
        <v>160</v>
      </c>
      <c r="M1187" s="356">
        <f t="shared" si="167"/>
        <v>160</v>
      </c>
      <c r="N1187" s="359">
        <f t="shared" si="168"/>
        <v>2.6666666666666665</v>
      </c>
      <c r="O1187">
        <f t="shared" si="169"/>
        <v>504</v>
      </c>
      <c r="P1187" s="239">
        <f t="shared" si="170"/>
        <v>299.7362942401092</v>
      </c>
    </row>
    <row r="1188" spans="2:16" x14ac:dyDescent="0.25">
      <c r="B1188" s="181">
        <v>0.8222222222222223</v>
      </c>
      <c r="C1188" s="61"/>
      <c r="D1188" s="349"/>
      <c r="E1188" s="349">
        <v>80</v>
      </c>
      <c r="F1188" s="63">
        <v>80</v>
      </c>
      <c r="G1188" s="356">
        <f t="shared" si="162"/>
        <v>80</v>
      </c>
      <c r="H1188" s="350">
        <f t="shared" si="163"/>
        <v>80</v>
      </c>
      <c r="I1188" s="235">
        <f t="shared" si="164"/>
        <v>1.3333333333333333</v>
      </c>
      <c r="J1188" s="193">
        <f t="shared" si="165"/>
        <v>1.3333333333333333</v>
      </c>
      <c r="K1188" s="488">
        <f>'Gasto Energético'!GN1188</f>
        <v>0</v>
      </c>
      <c r="L1188" s="495">
        <f t="shared" si="166"/>
        <v>160</v>
      </c>
      <c r="M1188" s="356">
        <f t="shared" si="167"/>
        <v>160</v>
      </c>
      <c r="N1188" s="359">
        <f t="shared" si="168"/>
        <v>2.6666666666666665</v>
      </c>
      <c r="O1188">
        <f t="shared" si="169"/>
        <v>504</v>
      </c>
      <c r="P1188" s="239">
        <f t="shared" si="170"/>
        <v>299.7362942401092</v>
      </c>
    </row>
    <row r="1189" spans="2:16" x14ac:dyDescent="0.25">
      <c r="B1189" s="181">
        <v>0.82291666666666663</v>
      </c>
      <c r="C1189" s="61"/>
      <c r="D1189" s="349"/>
      <c r="E1189" s="349">
        <v>160</v>
      </c>
      <c r="F1189" s="63">
        <v>160</v>
      </c>
      <c r="G1189" s="356">
        <f t="shared" si="162"/>
        <v>160</v>
      </c>
      <c r="H1189" s="350">
        <f t="shared" si="163"/>
        <v>160</v>
      </c>
      <c r="I1189" s="235">
        <f t="shared" si="164"/>
        <v>2.6666666666666665</v>
      </c>
      <c r="J1189" s="193">
        <f t="shared" si="165"/>
        <v>2.6666666666666665</v>
      </c>
      <c r="K1189" s="488">
        <f>'Gasto Energético'!GN1189</f>
        <v>0</v>
      </c>
      <c r="L1189" s="495">
        <f t="shared" si="166"/>
        <v>320</v>
      </c>
      <c r="M1189" s="356">
        <f t="shared" si="167"/>
        <v>320</v>
      </c>
      <c r="N1189" s="359">
        <f t="shared" si="168"/>
        <v>5.333333333333333</v>
      </c>
      <c r="O1189">
        <f t="shared" si="169"/>
        <v>504</v>
      </c>
      <c r="P1189" s="239">
        <f t="shared" si="170"/>
        <v>299.7362942401092</v>
      </c>
    </row>
    <row r="1190" spans="2:16" x14ac:dyDescent="0.25">
      <c r="B1190" s="181">
        <v>0.82361111111111107</v>
      </c>
      <c r="C1190" s="61"/>
      <c r="D1190" s="349"/>
      <c r="E1190" s="349">
        <v>160</v>
      </c>
      <c r="F1190" s="63">
        <v>160</v>
      </c>
      <c r="G1190" s="356">
        <f t="shared" si="162"/>
        <v>160</v>
      </c>
      <c r="H1190" s="350">
        <f t="shared" si="163"/>
        <v>160</v>
      </c>
      <c r="I1190" s="235">
        <f t="shared" si="164"/>
        <v>2.6666666666666665</v>
      </c>
      <c r="J1190" s="193">
        <f t="shared" si="165"/>
        <v>2.6666666666666665</v>
      </c>
      <c r="K1190" s="488">
        <f>'Gasto Energético'!GN1190</f>
        <v>0</v>
      </c>
      <c r="L1190" s="495">
        <f t="shared" si="166"/>
        <v>320</v>
      </c>
      <c r="M1190" s="356">
        <f t="shared" si="167"/>
        <v>320</v>
      </c>
      <c r="N1190" s="359">
        <f t="shared" si="168"/>
        <v>5.333333333333333</v>
      </c>
      <c r="O1190">
        <f t="shared" si="169"/>
        <v>504</v>
      </c>
      <c r="P1190" s="239">
        <f t="shared" si="170"/>
        <v>299.7362942401092</v>
      </c>
    </row>
    <row r="1191" spans="2:16" x14ac:dyDescent="0.25">
      <c r="B1191" s="181">
        <v>0.82430555555555562</v>
      </c>
      <c r="C1191" s="61"/>
      <c r="D1191" s="349"/>
      <c r="E1191" s="349">
        <v>160</v>
      </c>
      <c r="F1191" s="63">
        <v>160</v>
      </c>
      <c r="G1191" s="356">
        <f t="shared" si="162"/>
        <v>160</v>
      </c>
      <c r="H1191" s="350">
        <f t="shared" si="163"/>
        <v>160</v>
      </c>
      <c r="I1191" s="235">
        <f t="shared" si="164"/>
        <v>2.6666666666666665</v>
      </c>
      <c r="J1191" s="193">
        <f t="shared" si="165"/>
        <v>2.6666666666666665</v>
      </c>
      <c r="K1191" s="488">
        <f>'Gasto Energético'!GN1191</f>
        <v>0</v>
      </c>
      <c r="L1191" s="495">
        <f t="shared" si="166"/>
        <v>320</v>
      </c>
      <c r="M1191" s="356">
        <f t="shared" si="167"/>
        <v>320</v>
      </c>
      <c r="N1191" s="359">
        <f t="shared" si="168"/>
        <v>5.333333333333333</v>
      </c>
      <c r="O1191">
        <f t="shared" si="169"/>
        <v>504</v>
      </c>
      <c r="P1191" s="239">
        <f t="shared" si="170"/>
        <v>299.7362942401092</v>
      </c>
    </row>
    <row r="1192" spans="2:16" x14ac:dyDescent="0.25">
      <c r="B1192" s="181">
        <v>0.82500000000000007</v>
      </c>
      <c r="C1192" s="61"/>
      <c r="D1192" s="349"/>
      <c r="E1192" s="349">
        <v>160</v>
      </c>
      <c r="F1192" s="63">
        <v>160</v>
      </c>
      <c r="G1192" s="356">
        <f t="shared" si="162"/>
        <v>160</v>
      </c>
      <c r="H1192" s="350">
        <f t="shared" si="163"/>
        <v>160</v>
      </c>
      <c r="I1192" s="235">
        <f t="shared" si="164"/>
        <v>2.6666666666666665</v>
      </c>
      <c r="J1192" s="193">
        <f t="shared" si="165"/>
        <v>2.6666666666666665</v>
      </c>
      <c r="K1192" s="488">
        <f>'Gasto Energético'!GN1192</f>
        <v>0</v>
      </c>
      <c r="L1192" s="495">
        <f t="shared" si="166"/>
        <v>320</v>
      </c>
      <c r="M1192" s="356">
        <f t="shared" si="167"/>
        <v>320</v>
      </c>
      <c r="N1192" s="359">
        <f t="shared" si="168"/>
        <v>5.333333333333333</v>
      </c>
      <c r="O1192">
        <f t="shared" si="169"/>
        <v>504</v>
      </c>
      <c r="P1192" s="239">
        <f t="shared" si="170"/>
        <v>299.7362942401092</v>
      </c>
    </row>
    <row r="1193" spans="2:16" x14ac:dyDescent="0.25">
      <c r="B1193" s="181">
        <v>0.8256944444444444</v>
      </c>
      <c r="C1193" s="61"/>
      <c r="D1193" s="349"/>
      <c r="E1193" s="349">
        <v>160</v>
      </c>
      <c r="F1193" s="63">
        <v>160</v>
      </c>
      <c r="G1193" s="356">
        <f t="shared" si="162"/>
        <v>160</v>
      </c>
      <c r="H1193" s="350">
        <f t="shared" si="163"/>
        <v>160</v>
      </c>
      <c r="I1193" s="235">
        <f t="shared" si="164"/>
        <v>2.6666666666666665</v>
      </c>
      <c r="J1193" s="193">
        <f t="shared" si="165"/>
        <v>2.6666666666666665</v>
      </c>
      <c r="K1193" s="488">
        <f>'Gasto Energético'!GN1193</f>
        <v>0</v>
      </c>
      <c r="L1193" s="495">
        <f t="shared" si="166"/>
        <v>320</v>
      </c>
      <c r="M1193" s="356">
        <f t="shared" si="167"/>
        <v>320</v>
      </c>
      <c r="N1193" s="359">
        <f t="shared" si="168"/>
        <v>5.333333333333333</v>
      </c>
      <c r="O1193">
        <f t="shared" si="169"/>
        <v>504</v>
      </c>
      <c r="P1193" s="239">
        <f t="shared" si="170"/>
        <v>299.7362942401092</v>
      </c>
    </row>
    <row r="1194" spans="2:16" x14ac:dyDescent="0.25">
      <c r="B1194" s="181">
        <v>0.82638888888888884</v>
      </c>
      <c r="C1194" s="61"/>
      <c r="D1194" s="349"/>
      <c r="E1194" s="349">
        <v>80</v>
      </c>
      <c r="F1194" s="63">
        <v>80</v>
      </c>
      <c r="G1194" s="356">
        <f t="shared" si="162"/>
        <v>80</v>
      </c>
      <c r="H1194" s="350">
        <f t="shared" si="163"/>
        <v>80</v>
      </c>
      <c r="I1194" s="235">
        <f t="shared" si="164"/>
        <v>1.3333333333333333</v>
      </c>
      <c r="J1194" s="193">
        <f t="shared" si="165"/>
        <v>1.3333333333333333</v>
      </c>
      <c r="K1194" s="488">
        <f>'Gasto Energético'!GN1194</f>
        <v>0</v>
      </c>
      <c r="L1194" s="495">
        <f t="shared" si="166"/>
        <v>160</v>
      </c>
      <c r="M1194" s="356">
        <f t="shared" si="167"/>
        <v>160</v>
      </c>
      <c r="N1194" s="359">
        <f t="shared" si="168"/>
        <v>2.6666666666666665</v>
      </c>
      <c r="O1194">
        <f t="shared" si="169"/>
        <v>504</v>
      </c>
      <c r="P1194" s="239">
        <f t="shared" si="170"/>
        <v>299.7362942401092</v>
      </c>
    </row>
    <row r="1195" spans="2:16" x14ac:dyDescent="0.25">
      <c r="B1195" s="181">
        <v>0.82708333333333339</v>
      </c>
      <c r="C1195" s="61"/>
      <c r="D1195" s="349"/>
      <c r="E1195" s="349">
        <v>80</v>
      </c>
      <c r="F1195" s="63">
        <v>80</v>
      </c>
      <c r="G1195" s="356">
        <f t="shared" si="162"/>
        <v>80</v>
      </c>
      <c r="H1195" s="350">
        <f t="shared" si="163"/>
        <v>80</v>
      </c>
      <c r="I1195" s="235">
        <f t="shared" si="164"/>
        <v>1.3333333333333333</v>
      </c>
      <c r="J1195" s="193">
        <f t="shared" si="165"/>
        <v>1.3333333333333333</v>
      </c>
      <c r="K1195" s="488">
        <f>'Gasto Energético'!GN1195</f>
        <v>0</v>
      </c>
      <c r="L1195" s="495">
        <f t="shared" si="166"/>
        <v>160</v>
      </c>
      <c r="M1195" s="356">
        <f t="shared" si="167"/>
        <v>160</v>
      </c>
      <c r="N1195" s="359">
        <f t="shared" si="168"/>
        <v>2.6666666666666665</v>
      </c>
      <c r="O1195">
        <f t="shared" si="169"/>
        <v>504</v>
      </c>
      <c r="P1195" s="239">
        <f t="shared" si="170"/>
        <v>299.7362942401092</v>
      </c>
    </row>
    <row r="1196" spans="2:16" x14ac:dyDescent="0.25">
      <c r="B1196" s="181">
        <v>0.82777777777777783</v>
      </c>
      <c r="C1196" s="61"/>
      <c r="D1196" s="349"/>
      <c r="E1196" s="349">
        <v>80</v>
      </c>
      <c r="F1196" s="63">
        <v>80</v>
      </c>
      <c r="G1196" s="356">
        <f t="shared" si="162"/>
        <v>80</v>
      </c>
      <c r="H1196" s="350">
        <f t="shared" si="163"/>
        <v>80</v>
      </c>
      <c r="I1196" s="235">
        <f t="shared" si="164"/>
        <v>1.3333333333333333</v>
      </c>
      <c r="J1196" s="193">
        <f t="shared" si="165"/>
        <v>1.3333333333333333</v>
      </c>
      <c r="K1196" s="488">
        <f>'Gasto Energético'!GN1196</f>
        <v>0</v>
      </c>
      <c r="L1196" s="495">
        <f t="shared" si="166"/>
        <v>160</v>
      </c>
      <c r="M1196" s="356">
        <f t="shared" si="167"/>
        <v>160</v>
      </c>
      <c r="N1196" s="359">
        <f t="shared" si="168"/>
        <v>2.6666666666666665</v>
      </c>
      <c r="O1196">
        <f t="shared" si="169"/>
        <v>504</v>
      </c>
      <c r="P1196" s="239">
        <f t="shared" si="170"/>
        <v>299.7362942401092</v>
      </c>
    </row>
    <row r="1197" spans="2:16" x14ac:dyDescent="0.25">
      <c r="B1197" s="181">
        <v>0.82847222222222217</v>
      </c>
      <c r="C1197" s="61"/>
      <c r="D1197" s="349"/>
      <c r="E1197" s="349">
        <v>80</v>
      </c>
      <c r="F1197" s="63">
        <v>80</v>
      </c>
      <c r="G1197" s="356">
        <f t="shared" si="162"/>
        <v>80</v>
      </c>
      <c r="H1197" s="350">
        <f t="shared" si="163"/>
        <v>80</v>
      </c>
      <c r="I1197" s="235">
        <f t="shared" si="164"/>
        <v>1.3333333333333333</v>
      </c>
      <c r="J1197" s="193">
        <f t="shared" si="165"/>
        <v>1.3333333333333333</v>
      </c>
      <c r="K1197" s="488">
        <f>'Gasto Energético'!GN1197</f>
        <v>0</v>
      </c>
      <c r="L1197" s="495">
        <f t="shared" si="166"/>
        <v>160</v>
      </c>
      <c r="M1197" s="356">
        <f t="shared" si="167"/>
        <v>160</v>
      </c>
      <c r="N1197" s="359">
        <f t="shared" si="168"/>
        <v>2.6666666666666665</v>
      </c>
      <c r="O1197">
        <f t="shared" si="169"/>
        <v>504</v>
      </c>
      <c r="P1197" s="239">
        <f t="shared" si="170"/>
        <v>299.7362942401092</v>
      </c>
    </row>
    <row r="1198" spans="2:16" x14ac:dyDescent="0.25">
      <c r="B1198" s="181">
        <v>0.82916666666666661</v>
      </c>
      <c r="C1198" s="61"/>
      <c r="D1198" s="349"/>
      <c r="E1198" s="349">
        <v>80</v>
      </c>
      <c r="F1198" s="63">
        <v>80</v>
      </c>
      <c r="G1198" s="356">
        <f t="shared" si="162"/>
        <v>80</v>
      </c>
      <c r="H1198" s="350">
        <f t="shared" si="163"/>
        <v>80</v>
      </c>
      <c r="I1198" s="235">
        <f t="shared" si="164"/>
        <v>1.3333333333333333</v>
      </c>
      <c r="J1198" s="193">
        <f t="shared" si="165"/>
        <v>1.3333333333333333</v>
      </c>
      <c r="K1198" s="488">
        <f>'Gasto Energético'!GN1198</f>
        <v>0</v>
      </c>
      <c r="L1198" s="495">
        <f t="shared" si="166"/>
        <v>160</v>
      </c>
      <c r="M1198" s="356">
        <f t="shared" si="167"/>
        <v>160</v>
      </c>
      <c r="N1198" s="359">
        <f t="shared" si="168"/>
        <v>2.6666666666666665</v>
      </c>
      <c r="O1198">
        <f t="shared" si="169"/>
        <v>504</v>
      </c>
      <c r="P1198" s="239">
        <f t="shared" si="170"/>
        <v>299.7362942401092</v>
      </c>
    </row>
    <row r="1199" spans="2:16" x14ac:dyDescent="0.25">
      <c r="B1199" s="181">
        <v>0.82986111111111116</v>
      </c>
      <c r="C1199" s="61"/>
      <c r="D1199" s="349"/>
      <c r="E1199" s="349">
        <v>80</v>
      </c>
      <c r="F1199" s="63">
        <v>80</v>
      </c>
      <c r="G1199" s="356">
        <f t="shared" si="162"/>
        <v>80</v>
      </c>
      <c r="H1199" s="350">
        <f t="shared" si="163"/>
        <v>80</v>
      </c>
      <c r="I1199" s="235">
        <f t="shared" si="164"/>
        <v>1.3333333333333333</v>
      </c>
      <c r="J1199" s="193">
        <f t="shared" si="165"/>
        <v>1.3333333333333333</v>
      </c>
      <c r="K1199" s="488">
        <f>'Gasto Energético'!GN1199</f>
        <v>0</v>
      </c>
      <c r="L1199" s="495">
        <f t="shared" si="166"/>
        <v>160</v>
      </c>
      <c r="M1199" s="356">
        <f t="shared" si="167"/>
        <v>160</v>
      </c>
      <c r="N1199" s="359">
        <f t="shared" si="168"/>
        <v>2.6666666666666665</v>
      </c>
      <c r="O1199">
        <f t="shared" si="169"/>
        <v>504</v>
      </c>
      <c r="P1199" s="239">
        <f t="shared" si="170"/>
        <v>299.7362942401092</v>
      </c>
    </row>
    <row r="1200" spans="2:16" x14ac:dyDescent="0.25">
      <c r="B1200" s="181">
        <v>0.8305555555555556</v>
      </c>
      <c r="C1200" s="61"/>
      <c r="D1200" s="349"/>
      <c r="E1200" s="349">
        <v>80</v>
      </c>
      <c r="F1200" s="63">
        <v>80</v>
      </c>
      <c r="G1200" s="356">
        <f t="shared" si="162"/>
        <v>80</v>
      </c>
      <c r="H1200" s="350">
        <f t="shared" si="163"/>
        <v>80</v>
      </c>
      <c r="I1200" s="235">
        <f t="shared" si="164"/>
        <v>1.3333333333333333</v>
      </c>
      <c r="J1200" s="193">
        <f t="shared" si="165"/>
        <v>1.3333333333333333</v>
      </c>
      <c r="K1200" s="488">
        <f>'Gasto Energético'!GN1200</f>
        <v>0</v>
      </c>
      <c r="L1200" s="495">
        <f t="shared" si="166"/>
        <v>160</v>
      </c>
      <c r="M1200" s="356">
        <f t="shared" si="167"/>
        <v>160</v>
      </c>
      <c r="N1200" s="359">
        <f t="shared" si="168"/>
        <v>2.6666666666666665</v>
      </c>
      <c r="O1200">
        <f t="shared" si="169"/>
        <v>504</v>
      </c>
      <c r="P1200" s="239">
        <f t="shared" si="170"/>
        <v>299.7362942401092</v>
      </c>
    </row>
    <row r="1201" spans="2:28" x14ac:dyDescent="0.25">
      <c r="B1201" s="181">
        <v>0.83124999999999993</v>
      </c>
      <c r="C1201" s="61"/>
      <c r="D1201" s="349"/>
      <c r="E1201" s="349">
        <v>80</v>
      </c>
      <c r="F1201" s="63">
        <v>80</v>
      </c>
      <c r="G1201" s="356">
        <f t="shared" si="162"/>
        <v>80</v>
      </c>
      <c r="H1201" s="350">
        <f t="shared" si="163"/>
        <v>80</v>
      </c>
      <c r="I1201" s="235">
        <f t="shared" si="164"/>
        <v>1.3333333333333333</v>
      </c>
      <c r="J1201" s="193">
        <f t="shared" si="165"/>
        <v>1.3333333333333333</v>
      </c>
      <c r="K1201" s="488">
        <f>'Gasto Energético'!GN1201</f>
        <v>0</v>
      </c>
      <c r="L1201" s="495">
        <f t="shared" si="166"/>
        <v>160</v>
      </c>
      <c r="M1201" s="356">
        <f t="shared" si="167"/>
        <v>160</v>
      </c>
      <c r="N1201" s="359">
        <f t="shared" si="168"/>
        <v>2.6666666666666665</v>
      </c>
      <c r="O1201">
        <f t="shared" si="169"/>
        <v>504</v>
      </c>
      <c r="P1201" s="239">
        <f t="shared" si="170"/>
        <v>299.7362942401092</v>
      </c>
    </row>
    <row r="1202" spans="2:28" x14ac:dyDescent="0.25">
      <c r="B1202" s="181">
        <v>0.83194444444444438</v>
      </c>
      <c r="C1202" s="61"/>
      <c r="D1202" s="349"/>
      <c r="E1202" s="349">
        <v>80</v>
      </c>
      <c r="F1202" s="63">
        <v>80</v>
      </c>
      <c r="G1202" s="356">
        <f t="shared" si="162"/>
        <v>80</v>
      </c>
      <c r="H1202" s="350">
        <f t="shared" si="163"/>
        <v>80</v>
      </c>
      <c r="I1202" s="235">
        <f t="shared" si="164"/>
        <v>1.3333333333333333</v>
      </c>
      <c r="J1202" s="193">
        <f t="shared" si="165"/>
        <v>1.3333333333333333</v>
      </c>
      <c r="K1202" s="488">
        <f>'Gasto Energético'!GN1202</f>
        <v>0</v>
      </c>
      <c r="L1202" s="495">
        <f t="shared" si="166"/>
        <v>160</v>
      </c>
      <c r="M1202" s="356">
        <f t="shared" si="167"/>
        <v>160</v>
      </c>
      <c r="N1202" s="359">
        <f t="shared" si="168"/>
        <v>2.6666666666666665</v>
      </c>
      <c r="O1202">
        <f t="shared" si="169"/>
        <v>504</v>
      </c>
      <c r="P1202" s="239">
        <f t="shared" si="170"/>
        <v>299.7362942401092</v>
      </c>
    </row>
    <row r="1203" spans="2:28" x14ac:dyDescent="0.25">
      <c r="B1203" s="181">
        <v>0.83263888888888893</v>
      </c>
      <c r="C1203" s="61"/>
      <c r="D1203" s="349"/>
      <c r="E1203" s="349">
        <v>80</v>
      </c>
      <c r="F1203" s="63">
        <v>80</v>
      </c>
      <c r="G1203" s="356">
        <f t="shared" si="162"/>
        <v>80</v>
      </c>
      <c r="H1203" s="350">
        <f t="shared" si="163"/>
        <v>80</v>
      </c>
      <c r="I1203" s="235">
        <f t="shared" si="164"/>
        <v>1.3333333333333333</v>
      </c>
      <c r="J1203" s="193">
        <f t="shared" si="165"/>
        <v>1.3333333333333333</v>
      </c>
      <c r="K1203" s="488">
        <f>'Gasto Energético'!GN1203</f>
        <v>0</v>
      </c>
      <c r="L1203" s="495">
        <f t="shared" si="166"/>
        <v>160</v>
      </c>
      <c r="M1203" s="356">
        <f t="shared" si="167"/>
        <v>160</v>
      </c>
      <c r="N1203" s="359">
        <f t="shared" si="168"/>
        <v>2.6666666666666665</v>
      </c>
      <c r="O1203">
        <f t="shared" si="169"/>
        <v>504</v>
      </c>
      <c r="P1203" s="239">
        <f t="shared" si="170"/>
        <v>299.7362942401092</v>
      </c>
    </row>
    <row r="1204" spans="2:28" x14ac:dyDescent="0.25">
      <c r="B1204" s="181">
        <v>0.83333333333333337</v>
      </c>
      <c r="C1204" s="61"/>
      <c r="D1204" s="349"/>
      <c r="E1204" s="349">
        <v>160</v>
      </c>
      <c r="F1204" s="63">
        <v>160</v>
      </c>
      <c r="G1204" s="356">
        <f t="shared" si="162"/>
        <v>160</v>
      </c>
      <c r="H1204" s="350">
        <f t="shared" si="163"/>
        <v>160</v>
      </c>
      <c r="I1204" s="235">
        <f t="shared" si="164"/>
        <v>2.6666666666666665</v>
      </c>
      <c r="J1204" s="193">
        <f t="shared" si="165"/>
        <v>2.6666666666666665</v>
      </c>
      <c r="K1204" s="488">
        <f>'Gasto Energético'!GN1204</f>
        <v>0</v>
      </c>
      <c r="L1204" s="495">
        <f t="shared" si="166"/>
        <v>320</v>
      </c>
      <c r="M1204" s="356">
        <f t="shared" si="167"/>
        <v>320</v>
      </c>
      <c r="N1204" s="359">
        <f t="shared" si="168"/>
        <v>5.333333333333333</v>
      </c>
      <c r="O1204">
        <f t="shared" si="169"/>
        <v>504</v>
      </c>
      <c r="P1204" s="239">
        <f t="shared" si="170"/>
        <v>299.7362942401092</v>
      </c>
    </row>
    <row r="1205" spans="2:28" x14ac:dyDescent="0.25">
      <c r="B1205" s="181">
        <v>0.8340277777777777</v>
      </c>
      <c r="C1205" s="61"/>
      <c r="D1205" s="349"/>
      <c r="E1205" s="349">
        <v>160</v>
      </c>
      <c r="F1205" s="63">
        <v>160</v>
      </c>
      <c r="G1205" s="356">
        <f t="shared" si="162"/>
        <v>160</v>
      </c>
      <c r="H1205" s="350">
        <f t="shared" si="163"/>
        <v>160</v>
      </c>
      <c r="I1205" s="235">
        <f t="shared" si="164"/>
        <v>2.6666666666666665</v>
      </c>
      <c r="J1205" s="193">
        <f t="shared" si="165"/>
        <v>2.6666666666666665</v>
      </c>
      <c r="K1205" s="488">
        <f>'Gasto Energético'!GN1205</f>
        <v>0</v>
      </c>
      <c r="L1205" s="495">
        <f t="shared" si="166"/>
        <v>320</v>
      </c>
      <c r="M1205" s="356">
        <f t="shared" si="167"/>
        <v>320</v>
      </c>
      <c r="N1205" s="359">
        <f t="shared" si="168"/>
        <v>5.333333333333333</v>
      </c>
      <c r="O1205">
        <f t="shared" si="169"/>
        <v>504</v>
      </c>
      <c r="P1205" s="239">
        <f t="shared" si="170"/>
        <v>299.7362942401092</v>
      </c>
    </row>
    <row r="1206" spans="2:28" x14ac:dyDescent="0.25">
      <c r="B1206" s="181">
        <v>0.83472222222222225</v>
      </c>
      <c r="C1206" s="61"/>
      <c r="D1206" s="349"/>
      <c r="E1206" s="349">
        <v>160</v>
      </c>
      <c r="F1206" s="63">
        <v>160</v>
      </c>
      <c r="G1206" s="356">
        <f t="shared" si="162"/>
        <v>160</v>
      </c>
      <c r="H1206" s="350">
        <f t="shared" si="163"/>
        <v>160</v>
      </c>
      <c r="I1206" s="235">
        <f t="shared" si="164"/>
        <v>2.6666666666666665</v>
      </c>
      <c r="J1206" s="193">
        <f t="shared" si="165"/>
        <v>2.6666666666666665</v>
      </c>
      <c r="K1206" s="488">
        <f>'Gasto Energético'!GN1206</f>
        <v>0</v>
      </c>
      <c r="L1206" s="495">
        <f t="shared" si="166"/>
        <v>320</v>
      </c>
      <c r="M1206" s="356">
        <f t="shared" si="167"/>
        <v>320</v>
      </c>
      <c r="N1206" s="359">
        <f t="shared" si="168"/>
        <v>5.333333333333333</v>
      </c>
      <c r="O1206">
        <f t="shared" si="169"/>
        <v>504</v>
      </c>
      <c r="P1206" s="239">
        <f t="shared" si="170"/>
        <v>299.7362942401092</v>
      </c>
    </row>
    <row r="1207" spans="2:28" x14ac:dyDescent="0.25">
      <c r="B1207" s="181">
        <v>0.8354166666666667</v>
      </c>
      <c r="C1207" s="61"/>
      <c r="D1207" s="349"/>
      <c r="E1207" s="349">
        <v>160</v>
      </c>
      <c r="F1207" s="63">
        <v>160</v>
      </c>
      <c r="G1207" s="356">
        <f t="shared" si="162"/>
        <v>160</v>
      </c>
      <c r="H1207" s="350">
        <f t="shared" si="163"/>
        <v>160</v>
      </c>
      <c r="I1207" s="235">
        <f t="shared" si="164"/>
        <v>2.6666666666666665</v>
      </c>
      <c r="J1207" s="193">
        <f t="shared" si="165"/>
        <v>2.6666666666666665</v>
      </c>
      <c r="K1207" s="488">
        <f>'Gasto Energético'!GN1207</f>
        <v>0</v>
      </c>
      <c r="L1207" s="495">
        <f t="shared" si="166"/>
        <v>320</v>
      </c>
      <c r="M1207" s="356">
        <f t="shared" si="167"/>
        <v>320</v>
      </c>
      <c r="N1207" s="359">
        <f t="shared" si="168"/>
        <v>5.333333333333333</v>
      </c>
      <c r="O1207">
        <f t="shared" si="169"/>
        <v>504</v>
      </c>
      <c r="P1207" s="239">
        <f t="shared" si="170"/>
        <v>299.7362942401092</v>
      </c>
    </row>
    <row r="1208" spans="2:28" x14ac:dyDescent="0.25">
      <c r="B1208" s="181">
        <v>0.83611111111111114</v>
      </c>
      <c r="C1208" s="61"/>
      <c r="D1208" s="349"/>
      <c r="E1208" s="349">
        <v>160</v>
      </c>
      <c r="F1208" s="63">
        <v>160</v>
      </c>
      <c r="G1208" s="356">
        <f t="shared" si="162"/>
        <v>160</v>
      </c>
      <c r="H1208" s="350">
        <f t="shared" si="163"/>
        <v>160</v>
      </c>
      <c r="I1208" s="235">
        <f t="shared" si="164"/>
        <v>2.6666666666666665</v>
      </c>
      <c r="J1208" s="193">
        <f t="shared" si="165"/>
        <v>2.6666666666666665</v>
      </c>
      <c r="K1208" s="488">
        <f>'Gasto Energético'!GN1208</f>
        <v>0</v>
      </c>
      <c r="L1208" s="495">
        <f t="shared" si="166"/>
        <v>320</v>
      </c>
      <c r="M1208" s="356">
        <f t="shared" si="167"/>
        <v>320</v>
      </c>
      <c r="N1208" s="359">
        <f t="shared" si="168"/>
        <v>5.333333333333333</v>
      </c>
      <c r="O1208">
        <f t="shared" si="169"/>
        <v>504</v>
      </c>
      <c r="P1208" s="239">
        <f t="shared" si="170"/>
        <v>299.7362942401092</v>
      </c>
    </row>
    <row r="1209" spans="2:28" x14ac:dyDescent="0.25">
      <c r="B1209" s="181">
        <v>0.83680555555555547</v>
      </c>
      <c r="C1209" s="61"/>
      <c r="D1209" s="349"/>
      <c r="E1209" s="349">
        <v>80</v>
      </c>
      <c r="F1209" s="63">
        <v>80</v>
      </c>
      <c r="G1209" s="356">
        <f t="shared" si="162"/>
        <v>80</v>
      </c>
      <c r="H1209" s="350">
        <f t="shared" si="163"/>
        <v>80</v>
      </c>
      <c r="I1209" s="235">
        <f t="shared" si="164"/>
        <v>1.3333333333333333</v>
      </c>
      <c r="J1209" s="193">
        <f t="shared" si="165"/>
        <v>1.3333333333333333</v>
      </c>
      <c r="K1209" s="488">
        <f>'Gasto Energético'!GN1209</f>
        <v>0</v>
      </c>
      <c r="L1209" s="495">
        <f t="shared" si="166"/>
        <v>160</v>
      </c>
      <c r="M1209" s="356">
        <f t="shared" si="167"/>
        <v>160</v>
      </c>
      <c r="N1209" s="359">
        <f t="shared" si="168"/>
        <v>2.6666666666666665</v>
      </c>
      <c r="O1209">
        <f t="shared" si="169"/>
        <v>504</v>
      </c>
      <c r="P1209" s="239">
        <f t="shared" si="170"/>
        <v>299.7362942401092</v>
      </c>
    </row>
    <row r="1210" spans="2:28" x14ac:dyDescent="0.25">
      <c r="B1210" s="181">
        <v>0.83750000000000002</v>
      </c>
      <c r="C1210" s="61"/>
      <c r="D1210" s="349"/>
      <c r="E1210" s="349">
        <v>80</v>
      </c>
      <c r="F1210" s="63">
        <v>80</v>
      </c>
      <c r="G1210" s="356">
        <f t="shared" si="162"/>
        <v>80</v>
      </c>
      <c r="H1210" s="350">
        <f t="shared" si="163"/>
        <v>80</v>
      </c>
      <c r="I1210" s="235">
        <f t="shared" si="164"/>
        <v>1.3333333333333333</v>
      </c>
      <c r="J1210" s="193">
        <f t="shared" si="165"/>
        <v>1.3333333333333333</v>
      </c>
      <c r="K1210" s="488">
        <f>'Gasto Energético'!GN1210</f>
        <v>0</v>
      </c>
      <c r="L1210" s="495">
        <f t="shared" si="166"/>
        <v>160</v>
      </c>
      <c r="M1210" s="356">
        <f t="shared" si="167"/>
        <v>160</v>
      </c>
      <c r="N1210" s="359">
        <f t="shared" si="168"/>
        <v>2.6666666666666665</v>
      </c>
      <c r="O1210">
        <f t="shared" si="169"/>
        <v>504</v>
      </c>
      <c r="P1210" s="239">
        <f t="shared" si="170"/>
        <v>299.7362942401092</v>
      </c>
      <c r="AB1210"/>
    </row>
    <row r="1211" spans="2:28" x14ac:dyDescent="0.25">
      <c r="B1211" s="181">
        <v>0.83819444444444446</v>
      </c>
      <c r="C1211" s="61"/>
      <c r="D1211" s="349"/>
      <c r="E1211" s="349">
        <v>80</v>
      </c>
      <c r="F1211" s="63">
        <v>80</v>
      </c>
      <c r="G1211" s="356">
        <f t="shared" si="162"/>
        <v>80</v>
      </c>
      <c r="H1211" s="350">
        <f t="shared" si="163"/>
        <v>80</v>
      </c>
      <c r="I1211" s="235">
        <f t="shared" si="164"/>
        <v>1.3333333333333333</v>
      </c>
      <c r="J1211" s="193">
        <f t="shared" si="165"/>
        <v>1.3333333333333333</v>
      </c>
      <c r="K1211" s="488">
        <f>'Gasto Energético'!GN1211</f>
        <v>0</v>
      </c>
      <c r="L1211" s="495">
        <f t="shared" si="166"/>
        <v>160</v>
      </c>
      <c r="M1211" s="356">
        <f t="shared" si="167"/>
        <v>160</v>
      </c>
      <c r="N1211" s="359">
        <f t="shared" si="168"/>
        <v>2.6666666666666665</v>
      </c>
      <c r="O1211">
        <f t="shared" si="169"/>
        <v>504</v>
      </c>
      <c r="P1211" s="239">
        <f t="shared" si="170"/>
        <v>299.7362942401092</v>
      </c>
      <c r="AB1211"/>
    </row>
    <row r="1212" spans="2:28" x14ac:dyDescent="0.25">
      <c r="B1212" s="181">
        <v>0.83888888888888891</v>
      </c>
      <c r="C1212" s="61"/>
      <c r="D1212" s="349"/>
      <c r="E1212" s="349">
        <v>80</v>
      </c>
      <c r="F1212" s="63">
        <v>80</v>
      </c>
      <c r="G1212" s="356">
        <f t="shared" si="162"/>
        <v>80</v>
      </c>
      <c r="H1212" s="350">
        <f t="shared" si="163"/>
        <v>80</v>
      </c>
      <c r="I1212" s="235">
        <f t="shared" si="164"/>
        <v>1.3333333333333333</v>
      </c>
      <c r="J1212" s="193">
        <f t="shared" si="165"/>
        <v>1.3333333333333333</v>
      </c>
      <c r="K1212" s="488">
        <f>'Gasto Energético'!GN1212</f>
        <v>0</v>
      </c>
      <c r="L1212" s="495">
        <f t="shared" si="166"/>
        <v>160</v>
      </c>
      <c r="M1212" s="356">
        <f t="shared" si="167"/>
        <v>160</v>
      </c>
      <c r="N1212" s="359">
        <f t="shared" si="168"/>
        <v>2.6666666666666665</v>
      </c>
      <c r="O1212">
        <f t="shared" si="169"/>
        <v>504</v>
      </c>
      <c r="P1212" s="239">
        <f t="shared" si="170"/>
        <v>299.7362942401092</v>
      </c>
      <c r="AB1212"/>
    </row>
    <row r="1213" spans="2:28" x14ac:dyDescent="0.25">
      <c r="B1213" s="181">
        <v>0.83958333333333324</v>
      </c>
      <c r="C1213" s="61"/>
      <c r="D1213" s="349"/>
      <c r="E1213" s="349">
        <v>80</v>
      </c>
      <c r="F1213" s="63">
        <v>80</v>
      </c>
      <c r="G1213" s="356">
        <f t="shared" si="162"/>
        <v>80</v>
      </c>
      <c r="H1213" s="350">
        <f t="shared" si="163"/>
        <v>80</v>
      </c>
      <c r="I1213" s="235">
        <f t="shared" si="164"/>
        <v>1.3333333333333333</v>
      </c>
      <c r="J1213" s="193">
        <f t="shared" si="165"/>
        <v>1.3333333333333333</v>
      </c>
      <c r="K1213" s="488">
        <f>'Gasto Energético'!GN1213</f>
        <v>0</v>
      </c>
      <c r="L1213" s="495">
        <f t="shared" si="166"/>
        <v>160</v>
      </c>
      <c r="M1213" s="356">
        <f t="shared" si="167"/>
        <v>160</v>
      </c>
      <c r="N1213" s="359">
        <f t="shared" si="168"/>
        <v>2.6666666666666665</v>
      </c>
      <c r="O1213">
        <f t="shared" si="169"/>
        <v>504</v>
      </c>
      <c r="P1213" s="239">
        <f t="shared" si="170"/>
        <v>299.7362942401092</v>
      </c>
      <c r="AB1213"/>
    </row>
    <row r="1214" spans="2:28" x14ac:dyDescent="0.25">
      <c r="B1214" s="181">
        <v>0.84027777777777779</v>
      </c>
      <c r="C1214" s="61"/>
      <c r="D1214" s="349"/>
      <c r="E1214" s="349">
        <v>80</v>
      </c>
      <c r="F1214" s="63">
        <v>80</v>
      </c>
      <c r="G1214" s="356">
        <f t="shared" si="162"/>
        <v>80</v>
      </c>
      <c r="H1214" s="350">
        <f t="shared" si="163"/>
        <v>80</v>
      </c>
      <c r="I1214" s="235">
        <f t="shared" si="164"/>
        <v>1.3333333333333333</v>
      </c>
      <c r="J1214" s="193">
        <f t="shared" si="165"/>
        <v>1.3333333333333333</v>
      </c>
      <c r="K1214" s="488">
        <f>'Gasto Energético'!GN1214</f>
        <v>0</v>
      </c>
      <c r="L1214" s="495">
        <f t="shared" si="166"/>
        <v>160</v>
      </c>
      <c r="M1214" s="356">
        <f t="shared" si="167"/>
        <v>160</v>
      </c>
      <c r="N1214" s="359">
        <f t="shared" si="168"/>
        <v>2.6666666666666665</v>
      </c>
      <c r="O1214">
        <f t="shared" si="169"/>
        <v>504</v>
      </c>
      <c r="P1214" s="239">
        <f t="shared" si="170"/>
        <v>299.7362942401092</v>
      </c>
      <c r="AB1214"/>
    </row>
    <row r="1215" spans="2:28" x14ac:dyDescent="0.25">
      <c r="B1215" s="181">
        <v>0.84097222222222223</v>
      </c>
      <c r="C1215" s="61"/>
      <c r="D1215" s="349"/>
      <c r="E1215" s="349">
        <v>80</v>
      </c>
      <c r="F1215" s="63">
        <v>80</v>
      </c>
      <c r="G1215" s="356">
        <f t="shared" si="162"/>
        <v>80</v>
      </c>
      <c r="H1215" s="350">
        <f t="shared" si="163"/>
        <v>80</v>
      </c>
      <c r="I1215" s="235">
        <f t="shared" si="164"/>
        <v>1.3333333333333333</v>
      </c>
      <c r="J1215" s="193">
        <f t="shared" si="165"/>
        <v>1.3333333333333333</v>
      </c>
      <c r="K1215" s="488">
        <f>'Gasto Energético'!GN1215</f>
        <v>0</v>
      </c>
      <c r="L1215" s="495">
        <f t="shared" si="166"/>
        <v>160</v>
      </c>
      <c r="M1215" s="356">
        <f t="shared" si="167"/>
        <v>160</v>
      </c>
      <c r="N1215" s="359">
        <f t="shared" si="168"/>
        <v>2.6666666666666665</v>
      </c>
      <c r="O1215">
        <f t="shared" si="169"/>
        <v>504</v>
      </c>
      <c r="P1215" s="239">
        <f t="shared" si="170"/>
        <v>299.7362942401092</v>
      </c>
      <c r="AB1215"/>
    </row>
    <row r="1216" spans="2:28" x14ac:dyDescent="0.25">
      <c r="B1216" s="181">
        <v>0.84166666666666667</v>
      </c>
      <c r="C1216" s="61"/>
      <c r="D1216" s="349"/>
      <c r="E1216" s="349">
        <v>80</v>
      </c>
      <c r="F1216" s="63">
        <v>80</v>
      </c>
      <c r="G1216" s="356">
        <f t="shared" si="162"/>
        <v>80</v>
      </c>
      <c r="H1216" s="350">
        <f t="shared" si="163"/>
        <v>80</v>
      </c>
      <c r="I1216" s="235">
        <f t="shared" si="164"/>
        <v>1.3333333333333333</v>
      </c>
      <c r="J1216" s="193">
        <f t="shared" si="165"/>
        <v>1.3333333333333333</v>
      </c>
      <c r="K1216" s="488">
        <f>'Gasto Energético'!GN1216</f>
        <v>0</v>
      </c>
      <c r="L1216" s="495">
        <f t="shared" si="166"/>
        <v>160</v>
      </c>
      <c r="M1216" s="356">
        <f t="shared" si="167"/>
        <v>160</v>
      </c>
      <c r="N1216" s="359">
        <f t="shared" si="168"/>
        <v>2.6666666666666665</v>
      </c>
      <c r="O1216">
        <f t="shared" si="169"/>
        <v>504</v>
      </c>
      <c r="P1216" s="239">
        <f t="shared" si="170"/>
        <v>299.7362942401092</v>
      </c>
      <c r="AB1216"/>
    </row>
    <row r="1217" spans="2:28" x14ac:dyDescent="0.25">
      <c r="B1217" s="181">
        <v>0.84236111111111101</v>
      </c>
      <c r="C1217" s="61"/>
      <c r="D1217" s="349"/>
      <c r="E1217" s="349">
        <v>80</v>
      </c>
      <c r="F1217" s="63">
        <v>80</v>
      </c>
      <c r="G1217" s="356">
        <f t="shared" si="162"/>
        <v>80</v>
      </c>
      <c r="H1217" s="350">
        <f t="shared" si="163"/>
        <v>80</v>
      </c>
      <c r="I1217" s="235">
        <f t="shared" si="164"/>
        <v>1.3333333333333333</v>
      </c>
      <c r="J1217" s="193">
        <f t="shared" si="165"/>
        <v>1.3333333333333333</v>
      </c>
      <c r="K1217" s="488">
        <f>'Gasto Energético'!GN1217</f>
        <v>0</v>
      </c>
      <c r="L1217" s="495">
        <f t="shared" si="166"/>
        <v>160</v>
      </c>
      <c r="M1217" s="356">
        <f t="shared" si="167"/>
        <v>160</v>
      </c>
      <c r="N1217" s="359">
        <f t="shared" si="168"/>
        <v>2.6666666666666665</v>
      </c>
      <c r="O1217">
        <f t="shared" si="169"/>
        <v>504</v>
      </c>
      <c r="P1217" s="239">
        <f t="shared" si="170"/>
        <v>299.7362942401092</v>
      </c>
      <c r="AB1217"/>
    </row>
    <row r="1218" spans="2:28" x14ac:dyDescent="0.25">
      <c r="B1218" s="181">
        <v>0.84305555555555556</v>
      </c>
      <c r="C1218" s="61"/>
      <c r="D1218" s="349"/>
      <c r="E1218" s="349">
        <v>80</v>
      </c>
      <c r="F1218" s="63">
        <v>80</v>
      </c>
      <c r="G1218" s="356">
        <f t="shared" si="162"/>
        <v>80</v>
      </c>
      <c r="H1218" s="350">
        <f t="shared" si="163"/>
        <v>80</v>
      </c>
      <c r="I1218" s="235">
        <f t="shared" si="164"/>
        <v>1.3333333333333333</v>
      </c>
      <c r="J1218" s="193">
        <f t="shared" si="165"/>
        <v>1.3333333333333333</v>
      </c>
      <c r="K1218" s="488">
        <f>'Gasto Energético'!GN1218</f>
        <v>0</v>
      </c>
      <c r="L1218" s="495">
        <f t="shared" si="166"/>
        <v>160</v>
      </c>
      <c r="M1218" s="356">
        <f t="shared" si="167"/>
        <v>160</v>
      </c>
      <c r="N1218" s="359">
        <f t="shared" si="168"/>
        <v>2.6666666666666665</v>
      </c>
      <c r="O1218">
        <f t="shared" si="169"/>
        <v>504</v>
      </c>
      <c r="P1218" s="239">
        <f t="shared" si="170"/>
        <v>299.7362942401092</v>
      </c>
      <c r="AB1218"/>
    </row>
    <row r="1219" spans="2:28" x14ac:dyDescent="0.25">
      <c r="B1219" s="181">
        <v>0.84375</v>
      </c>
      <c r="C1219" s="61"/>
      <c r="D1219" s="349"/>
      <c r="E1219" s="349">
        <v>160</v>
      </c>
      <c r="F1219" s="63">
        <v>80</v>
      </c>
      <c r="G1219" s="356">
        <f t="shared" si="162"/>
        <v>160</v>
      </c>
      <c r="H1219" s="350">
        <f t="shared" si="163"/>
        <v>80</v>
      </c>
      <c r="I1219" s="235">
        <f t="shared" si="164"/>
        <v>2.6666666666666665</v>
      </c>
      <c r="J1219" s="193">
        <f t="shared" si="165"/>
        <v>1.3333333333333333</v>
      </c>
      <c r="K1219" s="488">
        <f>'Gasto Energético'!GN1219</f>
        <v>0</v>
      </c>
      <c r="L1219" s="495">
        <f t="shared" si="166"/>
        <v>240</v>
      </c>
      <c r="M1219" s="356">
        <f t="shared" si="167"/>
        <v>240</v>
      </c>
      <c r="N1219" s="359">
        <f t="shared" si="168"/>
        <v>4</v>
      </c>
      <c r="O1219">
        <f t="shared" si="169"/>
        <v>504</v>
      </c>
      <c r="P1219" s="239">
        <f t="shared" si="170"/>
        <v>299.7362942401092</v>
      </c>
      <c r="AB1219"/>
    </row>
    <row r="1220" spans="2:28" x14ac:dyDescent="0.25">
      <c r="B1220" s="181">
        <v>0.84444444444444444</v>
      </c>
      <c r="C1220" s="61"/>
      <c r="D1220" s="349"/>
      <c r="E1220" s="349">
        <v>160</v>
      </c>
      <c r="F1220" s="63">
        <v>80</v>
      </c>
      <c r="G1220" s="356">
        <f t="shared" si="162"/>
        <v>160</v>
      </c>
      <c r="H1220" s="350">
        <f t="shared" si="163"/>
        <v>80</v>
      </c>
      <c r="I1220" s="235">
        <f t="shared" si="164"/>
        <v>2.6666666666666665</v>
      </c>
      <c r="J1220" s="193">
        <f t="shared" si="165"/>
        <v>1.3333333333333333</v>
      </c>
      <c r="K1220" s="488">
        <f>'Gasto Energético'!GN1220</f>
        <v>0</v>
      </c>
      <c r="L1220" s="495">
        <f t="shared" si="166"/>
        <v>240</v>
      </c>
      <c r="M1220" s="356">
        <f t="shared" si="167"/>
        <v>240</v>
      </c>
      <c r="N1220" s="359">
        <f t="shared" si="168"/>
        <v>4</v>
      </c>
      <c r="O1220">
        <f t="shared" si="169"/>
        <v>504</v>
      </c>
      <c r="P1220" s="239">
        <f t="shared" si="170"/>
        <v>299.7362942401092</v>
      </c>
      <c r="AB1220"/>
    </row>
    <row r="1221" spans="2:28" x14ac:dyDescent="0.25">
      <c r="B1221" s="181">
        <v>0.84513888888888899</v>
      </c>
      <c r="C1221" s="61"/>
      <c r="D1221" s="349"/>
      <c r="E1221" s="349">
        <v>160</v>
      </c>
      <c r="F1221" s="63">
        <v>80</v>
      </c>
      <c r="G1221" s="356">
        <f t="shared" ref="G1221:G1284" si="171">IF(SUM(C1221,E1221)=0,0,SUM(C1221,E1221))</f>
        <v>160</v>
      </c>
      <c r="H1221" s="350">
        <f t="shared" ref="H1221:H1284" si="172">IF(SUM(D1221,F1221)=0,0,SUM(D1221,F1221))</f>
        <v>80</v>
      </c>
      <c r="I1221" s="235">
        <f t="shared" ref="I1221:I1284" si="173">IF(G1221="","",G1221*(1/60))</f>
        <v>2.6666666666666665</v>
      </c>
      <c r="J1221" s="193">
        <f t="shared" ref="J1221:J1284" si="174">IF(H1221="","",H1221*(1/60))</f>
        <v>1.3333333333333333</v>
      </c>
      <c r="K1221" s="488">
        <f>'Gasto Energético'!GN1221</f>
        <v>0</v>
      </c>
      <c r="L1221" s="495">
        <f t="shared" ref="L1221:L1284" si="175">SUM(G1221:H1221)</f>
        <v>240</v>
      </c>
      <c r="M1221" s="356">
        <f t="shared" ref="M1221:M1284" si="176">K1221+L1221</f>
        <v>240</v>
      </c>
      <c r="N1221" s="359">
        <f t="shared" ref="N1221:N1284" si="177">M1221/60</f>
        <v>4</v>
      </c>
      <c r="O1221">
        <f t="shared" ref="O1221:O1284" si="178">1.05*MAX($M$4:$M$1444)</f>
        <v>504</v>
      </c>
      <c r="P1221" s="239">
        <f t="shared" ref="P1221:P1284" si="179">SUM($N$4:$N$1444)/(COUNT($N$4:$N$1444)/60)</f>
        <v>299.7362942401092</v>
      </c>
    </row>
    <row r="1222" spans="2:28" x14ac:dyDescent="0.25">
      <c r="B1222" s="181">
        <v>0.84583333333333333</v>
      </c>
      <c r="C1222" s="61"/>
      <c r="D1222" s="349"/>
      <c r="E1222" s="349">
        <v>160</v>
      </c>
      <c r="F1222" s="63">
        <v>80</v>
      </c>
      <c r="G1222" s="356">
        <f t="shared" si="171"/>
        <v>160</v>
      </c>
      <c r="H1222" s="350">
        <f t="shared" si="172"/>
        <v>80</v>
      </c>
      <c r="I1222" s="235">
        <f t="shared" si="173"/>
        <v>2.6666666666666665</v>
      </c>
      <c r="J1222" s="193">
        <f t="shared" si="174"/>
        <v>1.3333333333333333</v>
      </c>
      <c r="K1222" s="488">
        <f>'Gasto Energético'!GN1222</f>
        <v>0</v>
      </c>
      <c r="L1222" s="495">
        <f t="shared" si="175"/>
        <v>240</v>
      </c>
      <c r="M1222" s="356">
        <f t="shared" si="176"/>
        <v>240</v>
      </c>
      <c r="N1222" s="359">
        <f t="shared" si="177"/>
        <v>4</v>
      </c>
      <c r="O1222">
        <f t="shared" si="178"/>
        <v>504</v>
      </c>
      <c r="P1222" s="239">
        <f t="shared" si="179"/>
        <v>299.7362942401092</v>
      </c>
    </row>
    <row r="1223" spans="2:28" x14ac:dyDescent="0.25">
      <c r="B1223" s="181">
        <v>0.84652777777777777</v>
      </c>
      <c r="C1223" s="61"/>
      <c r="D1223" s="349"/>
      <c r="E1223" s="349">
        <v>160</v>
      </c>
      <c r="F1223" s="63">
        <v>80</v>
      </c>
      <c r="G1223" s="356">
        <f t="shared" si="171"/>
        <v>160</v>
      </c>
      <c r="H1223" s="350">
        <f t="shared" si="172"/>
        <v>80</v>
      </c>
      <c r="I1223" s="235">
        <f t="shared" si="173"/>
        <v>2.6666666666666665</v>
      </c>
      <c r="J1223" s="193">
        <f t="shared" si="174"/>
        <v>1.3333333333333333</v>
      </c>
      <c r="K1223" s="488">
        <f>'Gasto Energético'!GN1223</f>
        <v>0</v>
      </c>
      <c r="L1223" s="495">
        <f t="shared" si="175"/>
        <v>240</v>
      </c>
      <c r="M1223" s="356">
        <f t="shared" si="176"/>
        <v>240</v>
      </c>
      <c r="N1223" s="359">
        <f t="shared" si="177"/>
        <v>4</v>
      </c>
      <c r="O1223">
        <f t="shared" si="178"/>
        <v>504</v>
      </c>
      <c r="P1223" s="239">
        <f t="shared" si="179"/>
        <v>299.7362942401092</v>
      </c>
    </row>
    <row r="1224" spans="2:28" x14ac:dyDescent="0.25">
      <c r="B1224" s="181">
        <v>0.84722222222222221</v>
      </c>
      <c r="C1224" s="61"/>
      <c r="D1224" s="349"/>
      <c r="E1224" s="349">
        <v>80</v>
      </c>
      <c r="F1224" s="63">
        <v>80</v>
      </c>
      <c r="G1224" s="356">
        <f t="shared" si="171"/>
        <v>80</v>
      </c>
      <c r="H1224" s="350">
        <f t="shared" si="172"/>
        <v>80</v>
      </c>
      <c r="I1224" s="235">
        <f t="shared" si="173"/>
        <v>1.3333333333333333</v>
      </c>
      <c r="J1224" s="193">
        <f t="shared" si="174"/>
        <v>1.3333333333333333</v>
      </c>
      <c r="K1224" s="488">
        <f>'Gasto Energético'!GN1224</f>
        <v>0</v>
      </c>
      <c r="L1224" s="495">
        <f t="shared" si="175"/>
        <v>160</v>
      </c>
      <c r="M1224" s="356">
        <f t="shared" si="176"/>
        <v>160</v>
      </c>
      <c r="N1224" s="359">
        <f t="shared" si="177"/>
        <v>2.6666666666666665</v>
      </c>
      <c r="O1224">
        <f t="shared" si="178"/>
        <v>504</v>
      </c>
      <c r="P1224" s="239">
        <f t="shared" si="179"/>
        <v>299.7362942401092</v>
      </c>
    </row>
    <row r="1225" spans="2:28" x14ac:dyDescent="0.25">
      <c r="B1225" s="181">
        <v>0.84791666666666676</v>
      </c>
      <c r="C1225" s="61"/>
      <c r="D1225" s="349"/>
      <c r="E1225" s="349">
        <v>80</v>
      </c>
      <c r="F1225" s="63">
        <v>80</v>
      </c>
      <c r="G1225" s="356">
        <f t="shared" si="171"/>
        <v>80</v>
      </c>
      <c r="H1225" s="350">
        <f t="shared" si="172"/>
        <v>80</v>
      </c>
      <c r="I1225" s="235">
        <f t="shared" si="173"/>
        <v>1.3333333333333333</v>
      </c>
      <c r="J1225" s="193">
        <f t="shared" si="174"/>
        <v>1.3333333333333333</v>
      </c>
      <c r="K1225" s="488">
        <f>'Gasto Energético'!GN1225</f>
        <v>0</v>
      </c>
      <c r="L1225" s="495">
        <f t="shared" si="175"/>
        <v>160</v>
      </c>
      <c r="M1225" s="356">
        <f t="shared" si="176"/>
        <v>160</v>
      </c>
      <c r="N1225" s="359">
        <f t="shared" si="177"/>
        <v>2.6666666666666665</v>
      </c>
      <c r="O1225">
        <f t="shared" si="178"/>
        <v>504</v>
      </c>
      <c r="P1225" s="239">
        <f t="shared" si="179"/>
        <v>299.7362942401092</v>
      </c>
    </row>
    <row r="1226" spans="2:28" x14ac:dyDescent="0.25">
      <c r="B1226" s="181">
        <v>0.84861111111111109</v>
      </c>
      <c r="C1226" s="61"/>
      <c r="D1226" s="349"/>
      <c r="E1226" s="349">
        <v>80</v>
      </c>
      <c r="F1226" s="63">
        <v>80</v>
      </c>
      <c r="G1226" s="356">
        <f t="shared" si="171"/>
        <v>80</v>
      </c>
      <c r="H1226" s="350">
        <f t="shared" si="172"/>
        <v>80</v>
      </c>
      <c r="I1226" s="235">
        <f t="shared" si="173"/>
        <v>1.3333333333333333</v>
      </c>
      <c r="J1226" s="193">
        <f t="shared" si="174"/>
        <v>1.3333333333333333</v>
      </c>
      <c r="K1226" s="488">
        <f>'Gasto Energético'!GN1226</f>
        <v>0</v>
      </c>
      <c r="L1226" s="495">
        <f t="shared" si="175"/>
        <v>160</v>
      </c>
      <c r="M1226" s="356">
        <f t="shared" si="176"/>
        <v>160</v>
      </c>
      <c r="N1226" s="359">
        <f t="shared" si="177"/>
        <v>2.6666666666666665</v>
      </c>
      <c r="O1226">
        <f t="shared" si="178"/>
        <v>504</v>
      </c>
      <c r="P1226" s="239">
        <f t="shared" si="179"/>
        <v>299.7362942401092</v>
      </c>
    </row>
    <row r="1227" spans="2:28" x14ac:dyDescent="0.25">
      <c r="B1227" s="181">
        <v>0.84930555555555554</v>
      </c>
      <c r="C1227" s="61"/>
      <c r="D1227" s="349"/>
      <c r="E1227" s="349">
        <v>80</v>
      </c>
      <c r="F1227" s="63">
        <v>80</v>
      </c>
      <c r="G1227" s="356">
        <f t="shared" si="171"/>
        <v>80</v>
      </c>
      <c r="H1227" s="350">
        <f t="shared" si="172"/>
        <v>80</v>
      </c>
      <c r="I1227" s="235">
        <f t="shared" si="173"/>
        <v>1.3333333333333333</v>
      </c>
      <c r="J1227" s="193">
        <f t="shared" si="174"/>
        <v>1.3333333333333333</v>
      </c>
      <c r="K1227" s="488">
        <f>'Gasto Energético'!GN1227</f>
        <v>0</v>
      </c>
      <c r="L1227" s="495">
        <f t="shared" si="175"/>
        <v>160</v>
      </c>
      <c r="M1227" s="356">
        <f t="shared" si="176"/>
        <v>160</v>
      </c>
      <c r="N1227" s="359">
        <f t="shared" si="177"/>
        <v>2.6666666666666665</v>
      </c>
      <c r="O1227">
        <f t="shared" si="178"/>
        <v>504</v>
      </c>
      <c r="P1227" s="239">
        <f t="shared" si="179"/>
        <v>299.7362942401092</v>
      </c>
    </row>
    <row r="1228" spans="2:28" x14ac:dyDescent="0.25">
      <c r="B1228" s="181">
        <v>0.85</v>
      </c>
      <c r="C1228" s="61"/>
      <c r="D1228" s="349"/>
      <c r="E1228" s="349">
        <v>80</v>
      </c>
      <c r="F1228" s="63">
        <v>80</v>
      </c>
      <c r="G1228" s="356">
        <f t="shared" si="171"/>
        <v>80</v>
      </c>
      <c r="H1228" s="350">
        <f t="shared" si="172"/>
        <v>80</v>
      </c>
      <c r="I1228" s="235">
        <f t="shared" si="173"/>
        <v>1.3333333333333333</v>
      </c>
      <c r="J1228" s="193">
        <f t="shared" si="174"/>
        <v>1.3333333333333333</v>
      </c>
      <c r="K1228" s="488">
        <f>'Gasto Energético'!GN1228</f>
        <v>0</v>
      </c>
      <c r="L1228" s="495">
        <f t="shared" si="175"/>
        <v>160</v>
      </c>
      <c r="M1228" s="356">
        <f t="shared" si="176"/>
        <v>160</v>
      </c>
      <c r="N1228" s="359">
        <f t="shared" si="177"/>
        <v>2.6666666666666665</v>
      </c>
      <c r="O1228">
        <f t="shared" si="178"/>
        <v>504</v>
      </c>
      <c r="P1228" s="239">
        <f t="shared" si="179"/>
        <v>299.7362942401092</v>
      </c>
    </row>
    <row r="1229" spans="2:28" x14ac:dyDescent="0.25">
      <c r="B1229" s="181">
        <v>0.85069444444444453</v>
      </c>
      <c r="C1229" s="61"/>
      <c r="D1229" s="349"/>
      <c r="E1229" s="349">
        <v>80</v>
      </c>
      <c r="F1229" s="63">
        <v>80</v>
      </c>
      <c r="G1229" s="356">
        <f t="shared" si="171"/>
        <v>80</v>
      </c>
      <c r="H1229" s="350">
        <f t="shared" si="172"/>
        <v>80</v>
      </c>
      <c r="I1229" s="235">
        <f t="shared" si="173"/>
        <v>1.3333333333333333</v>
      </c>
      <c r="J1229" s="193">
        <f t="shared" si="174"/>
        <v>1.3333333333333333</v>
      </c>
      <c r="K1229" s="488">
        <f>'Gasto Energético'!GN1229</f>
        <v>0</v>
      </c>
      <c r="L1229" s="495">
        <f t="shared" si="175"/>
        <v>160</v>
      </c>
      <c r="M1229" s="356">
        <f t="shared" si="176"/>
        <v>160</v>
      </c>
      <c r="N1229" s="359">
        <f t="shared" si="177"/>
        <v>2.6666666666666665</v>
      </c>
      <c r="O1229">
        <f t="shared" si="178"/>
        <v>504</v>
      </c>
      <c r="P1229" s="239">
        <f t="shared" si="179"/>
        <v>299.7362942401092</v>
      </c>
    </row>
    <row r="1230" spans="2:28" x14ac:dyDescent="0.25">
      <c r="B1230" s="181">
        <v>0.85138888888888886</v>
      </c>
      <c r="C1230" s="61"/>
      <c r="D1230" s="349"/>
      <c r="E1230" s="349">
        <v>80</v>
      </c>
      <c r="F1230" s="63">
        <v>80</v>
      </c>
      <c r="G1230" s="356">
        <f t="shared" si="171"/>
        <v>80</v>
      </c>
      <c r="H1230" s="350">
        <f t="shared" si="172"/>
        <v>80</v>
      </c>
      <c r="I1230" s="235">
        <f t="shared" si="173"/>
        <v>1.3333333333333333</v>
      </c>
      <c r="J1230" s="193">
        <f t="shared" si="174"/>
        <v>1.3333333333333333</v>
      </c>
      <c r="K1230" s="488">
        <f>'Gasto Energético'!GN1230</f>
        <v>0</v>
      </c>
      <c r="L1230" s="495">
        <f t="shared" si="175"/>
        <v>160</v>
      </c>
      <c r="M1230" s="356">
        <f t="shared" si="176"/>
        <v>160</v>
      </c>
      <c r="N1230" s="359">
        <f t="shared" si="177"/>
        <v>2.6666666666666665</v>
      </c>
      <c r="O1230">
        <f t="shared" si="178"/>
        <v>504</v>
      </c>
      <c r="P1230" s="239">
        <f t="shared" si="179"/>
        <v>299.7362942401092</v>
      </c>
    </row>
    <row r="1231" spans="2:28" x14ac:dyDescent="0.25">
      <c r="B1231" s="181">
        <v>0.8520833333333333</v>
      </c>
      <c r="C1231" s="61"/>
      <c r="D1231" s="349"/>
      <c r="E1231" s="349">
        <v>80</v>
      </c>
      <c r="F1231" s="63">
        <v>80</v>
      </c>
      <c r="G1231" s="356">
        <f t="shared" si="171"/>
        <v>80</v>
      </c>
      <c r="H1231" s="350">
        <f t="shared" si="172"/>
        <v>80</v>
      </c>
      <c r="I1231" s="235">
        <f t="shared" si="173"/>
        <v>1.3333333333333333</v>
      </c>
      <c r="J1231" s="193">
        <f t="shared" si="174"/>
        <v>1.3333333333333333</v>
      </c>
      <c r="K1231" s="488">
        <f>'Gasto Energético'!GN1231</f>
        <v>0</v>
      </c>
      <c r="L1231" s="495">
        <f t="shared" si="175"/>
        <v>160</v>
      </c>
      <c r="M1231" s="356">
        <f t="shared" si="176"/>
        <v>160</v>
      </c>
      <c r="N1231" s="359">
        <f t="shared" si="177"/>
        <v>2.6666666666666665</v>
      </c>
      <c r="O1231">
        <f t="shared" si="178"/>
        <v>504</v>
      </c>
      <c r="P1231" s="239">
        <f t="shared" si="179"/>
        <v>299.7362942401092</v>
      </c>
    </row>
    <row r="1232" spans="2:28" x14ac:dyDescent="0.25">
      <c r="B1232" s="181">
        <v>0.85277777777777775</v>
      </c>
      <c r="C1232" s="61"/>
      <c r="D1232" s="349"/>
      <c r="E1232" s="349">
        <v>80</v>
      </c>
      <c r="F1232" s="63">
        <v>80</v>
      </c>
      <c r="G1232" s="356">
        <f t="shared" si="171"/>
        <v>80</v>
      </c>
      <c r="H1232" s="350">
        <f t="shared" si="172"/>
        <v>80</v>
      </c>
      <c r="I1232" s="235">
        <f t="shared" si="173"/>
        <v>1.3333333333333333</v>
      </c>
      <c r="J1232" s="193">
        <f t="shared" si="174"/>
        <v>1.3333333333333333</v>
      </c>
      <c r="K1232" s="488">
        <f>'Gasto Energético'!GN1232</f>
        <v>0</v>
      </c>
      <c r="L1232" s="495">
        <f t="shared" si="175"/>
        <v>160</v>
      </c>
      <c r="M1232" s="356">
        <f t="shared" si="176"/>
        <v>160</v>
      </c>
      <c r="N1232" s="359">
        <f t="shared" si="177"/>
        <v>2.6666666666666665</v>
      </c>
      <c r="O1232">
        <f t="shared" si="178"/>
        <v>504</v>
      </c>
      <c r="P1232" s="239">
        <f t="shared" si="179"/>
        <v>299.7362942401092</v>
      </c>
    </row>
    <row r="1233" spans="2:16" x14ac:dyDescent="0.25">
      <c r="B1233" s="181">
        <v>0.8534722222222223</v>
      </c>
      <c r="C1233" s="61"/>
      <c r="D1233" s="349"/>
      <c r="E1233" s="349">
        <v>80</v>
      </c>
      <c r="F1233" s="63">
        <v>80</v>
      </c>
      <c r="G1233" s="356">
        <f t="shared" si="171"/>
        <v>80</v>
      </c>
      <c r="H1233" s="350">
        <f t="shared" si="172"/>
        <v>80</v>
      </c>
      <c r="I1233" s="235">
        <f t="shared" si="173"/>
        <v>1.3333333333333333</v>
      </c>
      <c r="J1233" s="193">
        <f t="shared" si="174"/>
        <v>1.3333333333333333</v>
      </c>
      <c r="K1233" s="488">
        <f>'Gasto Energético'!GN1233</f>
        <v>0</v>
      </c>
      <c r="L1233" s="495">
        <f t="shared" si="175"/>
        <v>160</v>
      </c>
      <c r="M1233" s="356">
        <f t="shared" si="176"/>
        <v>160</v>
      </c>
      <c r="N1233" s="359">
        <f t="shared" si="177"/>
        <v>2.6666666666666665</v>
      </c>
      <c r="O1233">
        <f t="shared" si="178"/>
        <v>504</v>
      </c>
      <c r="P1233" s="239">
        <f t="shared" si="179"/>
        <v>299.7362942401092</v>
      </c>
    </row>
    <row r="1234" spans="2:16" x14ac:dyDescent="0.25">
      <c r="B1234" s="181">
        <v>0.85416666666666663</v>
      </c>
      <c r="C1234" s="61"/>
      <c r="D1234" s="349"/>
      <c r="E1234" s="349">
        <v>160</v>
      </c>
      <c r="F1234" s="63">
        <v>80</v>
      </c>
      <c r="G1234" s="356">
        <f t="shared" si="171"/>
        <v>160</v>
      </c>
      <c r="H1234" s="350">
        <f t="shared" si="172"/>
        <v>80</v>
      </c>
      <c r="I1234" s="235">
        <f t="shared" si="173"/>
        <v>2.6666666666666665</v>
      </c>
      <c r="J1234" s="193">
        <f t="shared" si="174"/>
        <v>1.3333333333333333</v>
      </c>
      <c r="K1234" s="488">
        <f>'Gasto Energético'!GN1234</f>
        <v>0</v>
      </c>
      <c r="L1234" s="495">
        <f t="shared" si="175"/>
        <v>240</v>
      </c>
      <c r="M1234" s="356">
        <f t="shared" si="176"/>
        <v>240</v>
      </c>
      <c r="N1234" s="359">
        <f t="shared" si="177"/>
        <v>4</v>
      </c>
      <c r="O1234">
        <f t="shared" si="178"/>
        <v>504</v>
      </c>
      <c r="P1234" s="239">
        <f t="shared" si="179"/>
        <v>299.7362942401092</v>
      </c>
    </row>
    <row r="1235" spans="2:16" x14ac:dyDescent="0.25">
      <c r="B1235" s="181">
        <v>0.85486111111111107</v>
      </c>
      <c r="C1235" s="61"/>
      <c r="D1235" s="349"/>
      <c r="E1235" s="349">
        <v>160</v>
      </c>
      <c r="F1235" s="63">
        <v>80</v>
      </c>
      <c r="G1235" s="356">
        <f t="shared" si="171"/>
        <v>160</v>
      </c>
      <c r="H1235" s="350">
        <f t="shared" si="172"/>
        <v>80</v>
      </c>
      <c r="I1235" s="235">
        <f t="shared" si="173"/>
        <v>2.6666666666666665</v>
      </c>
      <c r="J1235" s="193">
        <f t="shared" si="174"/>
        <v>1.3333333333333333</v>
      </c>
      <c r="K1235" s="488">
        <f>'Gasto Energético'!GN1235</f>
        <v>0</v>
      </c>
      <c r="L1235" s="495">
        <f t="shared" si="175"/>
        <v>240</v>
      </c>
      <c r="M1235" s="356">
        <f t="shared" si="176"/>
        <v>240</v>
      </c>
      <c r="N1235" s="359">
        <f t="shared" si="177"/>
        <v>4</v>
      </c>
      <c r="O1235">
        <f t="shared" si="178"/>
        <v>504</v>
      </c>
      <c r="P1235" s="239">
        <f t="shared" si="179"/>
        <v>299.7362942401092</v>
      </c>
    </row>
    <row r="1236" spans="2:16" x14ac:dyDescent="0.25">
      <c r="B1236" s="181">
        <v>0.85555555555555562</v>
      </c>
      <c r="C1236" s="61"/>
      <c r="D1236" s="349"/>
      <c r="E1236" s="349">
        <v>160</v>
      </c>
      <c r="F1236" s="63">
        <v>80</v>
      </c>
      <c r="G1236" s="356">
        <f t="shared" si="171"/>
        <v>160</v>
      </c>
      <c r="H1236" s="350">
        <f t="shared" si="172"/>
        <v>80</v>
      </c>
      <c r="I1236" s="235">
        <f t="shared" si="173"/>
        <v>2.6666666666666665</v>
      </c>
      <c r="J1236" s="193">
        <f t="shared" si="174"/>
        <v>1.3333333333333333</v>
      </c>
      <c r="K1236" s="488">
        <f>'Gasto Energético'!GN1236</f>
        <v>0</v>
      </c>
      <c r="L1236" s="495">
        <f t="shared" si="175"/>
        <v>240</v>
      </c>
      <c r="M1236" s="356">
        <f t="shared" si="176"/>
        <v>240</v>
      </c>
      <c r="N1236" s="359">
        <f t="shared" si="177"/>
        <v>4</v>
      </c>
      <c r="O1236">
        <f t="shared" si="178"/>
        <v>504</v>
      </c>
      <c r="P1236" s="239">
        <f t="shared" si="179"/>
        <v>299.7362942401092</v>
      </c>
    </row>
    <row r="1237" spans="2:16" x14ac:dyDescent="0.25">
      <c r="B1237" s="181">
        <v>0.85625000000000007</v>
      </c>
      <c r="C1237" s="61"/>
      <c r="D1237" s="349"/>
      <c r="E1237" s="349">
        <v>160</v>
      </c>
      <c r="F1237" s="63">
        <v>80</v>
      </c>
      <c r="G1237" s="356">
        <f t="shared" si="171"/>
        <v>160</v>
      </c>
      <c r="H1237" s="350">
        <f t="shared" si="172"/>
        <v>80</v>
      </c>
      <c r="I1237" s="235">
        <f t="shared" si="173"/>
        <v>2.6666666666666665</v>
      </c>
      <c r="J1237" s="193">
        <f t="shared" si="174"/>
        <v>1.3333333333333333</v>
      </c>
      <c r="K1237" s="488">
        <f>'Gasto Energético'!GN1237</f>
        <v>0</v>
      </c>
      <c r="L1237" s="495">
        <f t="shared" si="175"/>
        <v>240</v>
      </c>
      <c r="M1237" s="356">
        <f t="shared" si="176"/>
        <v>240</v>
      </c>
      <c r="N1237" s="359">
        <f t="shared" si="177"/>
        <v>4</v>
      </c>
      <c r="O1237">
        <f t="shared" si="178"/>
        <v>504</v>
      </c>
      <c r="P1237" s="239">
        <f t="shared" si="179"/>
        <v>299.7362942401092</v>
      </c>
    </row>
    <row r="1238" spans="2:16" x14ac:dyDescent="0.25">
      <c r="B1238" s="181">
        <v>0.8569444444444444</v>
      </c>
      <c r="C1238" s="61"/>
      <c r="D1238" s="349"/>
      <c r="E1238" s="349">
        <v>160</v>
      </c>
      <c r="F1238" s="63">
        <v>80</v>
      </c>
      <c r="G1238" s="356">
        <f t="shared" si="171"/>
        <v>160</v>
      </c>
      <c r="H1238" s="350">
        <f t="shared" si="172"/>
        <v>80</v>
      </c>
      <c r="I1238" s="235">
        <f t="shared" si="173"/>
        <v>2.6666666666666665</v>
      </c>
      <c r="J1238" s="193">
        <f t="shared" si="174"/>
        <v>1.3333333333333333</v>
      </c>
      <c r="K1238" s="488">
        <f>'Gasto Energético'!GN1238</f>
        <v>0</v>
      </c>
      <c r="L1238" s="495">
        <f t="shared" si="175"/>
        <v>240</v>
      </c>
      <c r="M1238" s="356">
        <f t="shared" si="176"/>
        <v>240</v>
      </c>
      <c r="N1238" s="359">
        <f t="shared" si="177"/>
        <v>4</v>
      </c>
      <c r="O1238">
        <f t="shared" si="178"/>
        <v>504</v>
      </c>
      <c r="P1238" s="239">
        <f t="shared" si="179"/>
        <v>299.7362942401092</v>
      </c>
    </row>
    <row r="1239" spans="2:16" x14ac:dyDescent="0.25">
      <c r="B1239" s="181">
        <v>0.85763888888888884</v>
      </c>
      <c r="C1239" s="61"/>
      <c r="D1239" s="349"/>
      <c r="E1239" s="349">
        <v>80</v>
      </c>
      <c r="F1239" s="63">
        <v>80</v>
      </c>
      <c r="G1239" s="356">
        <f t="shared" si="171"/>
        <v>80</v>
      </c>
      <c r="H1239" s="350">
        <f t="shared" si="172"/>
        <v>80</v>
      </c>
      <c r="I1239" s="235">
        <f t="shared" si="173"/>
        <v>1.3333333333333333</v>
      </c>
      <c r="J1239" s="193">
        <f t="shared" si="174"/>
        <v>1.3333333333333333</v>
      </c>
      <c r="K1239" s="488">
        <f>'Gasto Energético'!GN1239</f>
        <v>0</v>
      </c>
      <c r="L1239" s="495">
        <f t="shared" si="175"/>
        <v>160</v>
      </c>
      <c r="M1239" s="356">
        <f t="shared" si="176"/>
        <v>160</v>
      </c>
      <c r="N1239" s="359">
        <f t="shared" si="177"/>
        <v>2.6666666666666665</v>
      </c>
      <c r="O1239">
        <f t="shared" si="178"/>
        <v>504</v>
      </c>
      <c r="P1239" s="239">
        <f t="shared" si="179"/>
        <v>299.7362942401092</v>
      </c>
    </row>
    <row r="1240" spans="2:16" x14ac:dyDescent="0.25">
      <c r="B1240" s="181">
        <v>0.85833333333333339</v>
      </c>
      <c r="C1240" s="61"/>
      <c r="D1240" s="349"/>
      <c r="E1240" s="349">
        <v>80</v>
      </c>
      <c r="F1240" s="63">
        <v>80</v>
      </c>
      <c r="G1240" s="356">
        <f t="shared" si="171"/>
        <v>80</v>
      </c>
      <c r="H1240" s="350">
        <f t="shared" si="172"/>
        <v>80</v>
      </c>
      <c r="I1240" s="235">
        <f t="shared" si="173"/>
        <v>1.3333333333333333</v>
      </c>
      <c r="J1240" s="193">
        <f t="shared" si="174"/>
        <v>1.3333333333333333</v>
      </c>
      <c r="K1240" s="488">
        <f>'Gasto Energético'!GN1240</f>
        <v>0</v>
      </c>
      <c r="L1240" s="495">
        <f t="shared" si="175"/>
        <v>160</v>
      </c>
      <c r="M1240" s="356">
        <f t="shared" si="176"/>
        <v>160</v>
      </c>
      <c r="N1240" s="359">
        <f t="shared" si="177"/>
        <v>2.6666666666666665</v>
      </c>
      <c r="O1240">
        <f t="shared" si="178"/>
        <v>504</v>
      </c>
      <c r="P1240" s="239">
        <f t="shared" si="179"/>
        <v>299.7362942401092</v>
      </c>
    </row>
    <row r="1241" spans="2:16" x14ac:dyDescent="0.25">
      <c r="B1241" s="181">
        <v>0.85902777777777783</v>
      </c>
      <c r="C1241" s="61"/>
      <c r="D1241" s="349"/>
      <c r="E1241" s="349">
        <v>80</v>
      </c>
      <c r="F1241" s="63">
        <v>80</v>
      </c>
      <c r="G1241" s="356">
        <f t="shared" si="171"/>
        <v>80</v>
      </c>
      <c r="H1241" s="350">
        <f t="shared" si="172"/>
        <v>80</v>
      </c>
      <c r="I1241" s="235">
        <f t="shared" si="173"/>
        <v>1.3333333333333333</v>
      </c>
      <c r="J1241" s="193">
        <f t="shared" si="174"/>
        <v>1.3333333333333333</v>
      </c>
      <c r="K1241" s="488">
        <f>'Gasto Energético'!GN1241</f>
        <v>0</v>
      </c>
      <c r="L1241" s="495">
        <f t="shared" si="175"/>
        <v>160</v>
      </c>
      <c r="M1241" s="356">
        <f t="shared" si="176"/>
        <v>160</v>
      </c>
      <c r="N1241" s="359">
        <f t="shared" si="177"/>
        <v>2.6666666666666665</v>
      </c>
      <c r="O1241">
        <f t="shared" si="178"/>
        <v>504</v>
      </c>
      <c r="P1241" s="239">
        <f t="shared" si="179"/>
        <v>299.7362942401092</v>
      </c>
    </row>
    <row r="1242" spans="2:16" x14ac:dyDescent="0.25">
      <c r="B1242" s="181">
        <v>0.85972222222222217</v>
      </c>
      <c r="C1242" s="61"/>
      <c r="D1242" s="349"/>
      <c r="E1242" s="349">
        <v>80</v>
      </c>
      <c r="F1242" s="63">
        <v>80</v>
      </c>
      <c r="G1242" s="356">
        <f t="shared" si="171"/>
        <v>80</v>
      </c>
      <c r="H1242" s="350">
        <f t="shared" si="172"/>
        <v>80</v>
      </c>
      <c r="I1242" s="235">
        <f t="shared" si="173"/>
        <v>1.3333333333333333</v>
      </c>
      <c r="J1242" s="193">
        <f t="shared" si="174"/>
        <v>1.3333333333333333</v>
      </c>
      <c r="K1242" s="488">
        <f>'Gasto Energético'!GN1242</f>
        <v>0</v>
      </c>
      <c r="L1242" s="495">
        <f t="shared" si="175"/>
        <v>160</v>
      </c>
      <c r="M1242" s="356">
        <f t="shared" si="176"/>
        <v>160</v>
      </c>
      <c r="N1242" s="359">
        <f t="shared" si="177"/>
        <v>2.6666666666666665</v>
      </c>
      <c r="O1242">
        <f t="shared" si="178"/>
        <v>504</v>
      </c>
      <c r="P1242" s="239">
        <f t="shared" si="179"/>
        <v>299.7362942401092</v>
      </c>
    </row>
    <row r="1243" spans="2:16" x14ac:dyDescent="0.25">
      <c r="B1243" s="181">
        <v>0.86041666666666661</v>
      </c>
      <c r="C1243" s="61"/>
      <c r="D1243" s="349"/>
      <c r="E1243" s="349">
        <v>80</v>
      </c>
      <c r="F1243" s="63">
        <v>80</v>
      </c>
      <c r="G1243" s="356">
        <f t="shared" si="171"/>
        <v>80</v>
      </c>
      <c r="H1243" s="350">
        <f t="shared" si="172"/>
        <v>80</v>
      </c>
      <c r="I1243" s="235">
        <f t="shared" si="173"/>
        <v>1.3333333333333333</v>
      </c>
      <c r="J1243" s="193">
        <f t="shared" si="174"/>
        <v>1.3333333333333333</v>
      </c>
      <c r="K1243" s="488">
        <f>'Gasto Energético'!GN1243</f>
        <v>0</v>
      </c>
      <c r="L1243" s="495">
        <f t="shared" si="175"/>
        <v>160</v>
      </c>
      <c r="M1243" s="356">
        <f t="shared" si="176"/>
        <v>160</v>
      </c>
      <c r="N1243" s="359">
        <f t="shared" si="177"/>
        <v>2.6666666666666665</v>
      </c>
      <c r="O1243">
        <f t="shared" si="178"/>
        <v>504</v>
      </c>
      <c r="P1243" s="239">
        <f t="shared" si="179"/>
        <v>299.7362942401092</v>
      </c>
    </row>
    <row r="1244" spans="2:16" x14ac:dyDescent="0.25">
      <c r="B1244" s="181">
        <v>0.86111111111111116</v>
      </c>
      <c r="C1244" s="61"/>
      <c r="D1244" s="349"/>
      <c r="E1244" s="349">
        <v>80</v>
      </c>
      <c r="F1244" s="63">
        <v>80</v>
      </c>
      <c r="G1244" s="356">
        <f t="shared" si="171"/>
        <v>80</v>
      </c>
      <c r="H1244" s="350">
        <f t="shared" si="172"/>
        <v>80</v>
      </c>
      <c r="I1244" s="235">
        <f t="shared" si="173"/>
        <v>1.3333333333333333</v>
      </c>
      <c r="J1244" s="193">
        <f t="shared" si="174"/>
        <v>1.3333333333333333</v>
      </c>
      <c r="K1244" s="488">
        <f>'Gasto Energético'!GN1244</f>
        <v>0</v>
      </c>
      <c r="L1244" s="495">
        <f t="shared" si="175"/>
        <v>160</v>
      </c>
      <c r="M1244" s="356">
        <f t="shared" si="176"/>
        <v>160</v>
      </c>
      <c r="N1244" s="359">
        <f t="shared" si="177"/>
        <v>2.6666666666666665</v>
      </c>
      <c r="O1244">
        <f t="shared" si="178"/>
        <v>504</v>
      </c>
      <c r="P1244" s="239">
        <f t="shared" si="179"/>
        <v>299.7362942401092</v>
      </c>
    </row>
    <row r="1245" spans="2:16" x14ac:dyDescent="0.25">
      <c r="B1245" s="181">
        <v>0.8618055555555556</v>
      </c>
      <c r="C1245" s="61"/>
      <c r="D1245" s="349"/>
      <c r="E1245" s="349">
        <v>80</v>
      </c>
      <c r="F1245" s="63">
        <v>80</v>
      </c>
      <c r="G1245" s="356">
        <f t="shared" si="171"/>
        <v>80</v>
      </c>
      <c r="H1245" s="350">
        <f t="shared" si="172"/>
        <v>80</v>
      </c>
      <c r="I1245" s="235">
        <f t="shared" si="173"/>
        <v>1.3333333333333333</v>
      </c>
      <c r="J1245" s="193">
        <f t="shared" si="174"/>
        <v>1.3333333333333333</v>
      </c>
      <c r="K1245" s="488">
        <f>'Gasto Energético'!GN1245</f>
        <v>0</v>
      </c>
      <c r="L1245" s="495">
        <f t="shared" si="175"/>
        <v>160</v>
      </c>
      <c r="M1245" s="356">
        <f t="shared" si="176"/>
        <v>160</v>
      </c>
      <c r="N1245" s="359">
        <f t="shared" si="177"/>
        <v>2.6666666666666665</v>
      </c>
      <c r="O1245">
        <f t="shared" si="178"/>
        <v>504</v>
      </c>
      <c r="P1245" s="239">
        <f t="shared" si="179"/>
        <v>299.7362942401092</v>
      </c>
    </row>
    <row r="1246" spans="2:16" x14ac:dyDescent="0.25">
      <c r="B1246" s="181">
        <v>0.86249999999999993</v>
      </c>
      <c r="C1246" s="61"/>
      <c r="D1246" s="349"/>
      <c r="E1246" s="349">
        <v>80</v>
      </c>
      <c r="F1246" s="63">
        <v>80</v>
      </c>
      <c r="G1246" s="356">
        <f t="shared" si="171"/>
        <v>80</v>
      </c>
      <c r="H1246" s="350">
        <f t="shared" si="172"/>
        <v>80</v>
      </c>
      <c r="I1246" s="235">
        <f t="shared" si="173"/>
        <v>1.3333333333333333</v>
      </c>
      <c r="J1246" s="193">
        <f t="shared" si="174"/>
        <v>1.3333333333333333</v>
      </c>
      <c r="K1246" s="488">
        <f>'Gasto Energético'!GN1246</f>
        <v>0</v>
      </c>
      <c r="L1246" s="495">
        <f t="shared" si="175"/>
        <v>160</v>
      </c>
      <c r="M1246" s="356">
        <f t="shared" si="176"/>
        <v>160</v>
      </c>
      <c r="N1246" s="359">
        <f t="shared" si="177"/>
        <v>2.6666666666666665</v>
      </c>
      <c r="O1246">
        <f t="shared" si="178"/>
        <v>504</v>
      </c>
      <c r="P1246" s="239">
        <f t="shared" si="179"/>
        <v>299.7362942401092</v>
      </c>
    </row>
    <row r="1247" spans="2:16" x14ac:dyDescent="0.25">
      <c r="B1247" s="181">
        <v>0.86319444444444438</v>
      </c>
      <c r="C1247" s="61"/>
      <c r="D1247" s="349"/>
      <c r="E1247" s="349">
        <v>80</v>
      </c>
      <c r="F1247" s="63">
        <v>80</v>
      </c>
      <c r="G1247" s="356">
        <f t="shared" si="171"/>
        <v>80</v>
      </c>
      <c r="H1247" s="350">
        <f t="shared" si="172"/>
        <v>80</v>
      </c>
      <c r="I1247" s="235">
        <f t="shared" si="173"/>
        <v>1.3333333333333333</v>
      </c>
      <c r="J1247" s="193">
        <f t="shared" si="174"/>
        <v>1.3333333333333333</v>
      </c>
      <c r="K1247" s="488">
        <f>'Gasto Energético'!GN1247</f>
        <v>0</v>
      </c>
      <c r="L1247" s="495">
        <f t="shared" si="175"/>
        <v>160</v>
      </c>
      <c r="M1247" s="356">
        <f t="shared" si="176"/>
        <v>160</v>
      </c>
      <c r="N1247" s="359">
        <f t="shared" si="177"/>
        <v>2.6666666666666665</v>
      </c>
      <c r="O1247">
        <f t="shared" si="178"/>
        <v>504</v>
      </c>
      <c r="P1247" s="239">
        <f t="shared" si="179"/>
        <v>299.7362942401092</v>
      </c>
    </row>
    <row r="1248" spans="2:16" x14ac:dyDescent="0.25">
      <c r="B1248" s="181">
        <v>0.86388888888888893</v>
      </c>
      <c r="C1248" s="61"/>
      <c r="D1248" s="349"/>
      <c r="E1248" s="349">
        <v>80</v>
      </c>
      <c r="F1248" s="63">
        <v>80</v>
      </c>
      <c r="G1248" s="356">
        <f t="shared" si="171"/>
        <v>80</v>
      </c>
      <c r="H1248" s="350">
        <f t="shared" si="172"/>
        <v>80</v>
      </c>
      <c r="I1248" s="235">
        <f t="shared" si="173"/>
        <v>1.3333333333333333</v>
      </c>
      <c r="J1248" s="193">
        <f t="shared" si="174"/>
        <v>1.3333333333333333</v>
      </c>
      <c r="K1248" s="488">
        <f>'Gasto Energético'!GN1248</f>
        <v>0</v>
      </c>
      <c r="L1248" s="495">
        <f t="shared" si="175"/>
        <v>160</v>
      </c>
      <c r="M1248" s="356">
        <f t="shared" si="176"/>
        <v>160</v>
      </c>
      <c r="N1248" s="359">
        <f t="shared" si="177"/>
        <v>2.6666666666666665</v>
      </c>
      <c r="O1248">
        <f t="shared" si="178"/>
        <v>504</v>
      </c>
      <c r="P1248" s="239">
        <f t="shared" si="179"/>
        <v>299.7362942401092</v>
      </c>
    </row>
    <row r="1249" spans="2:16" x14ac:dyDescent="0.25">
      <c r="B1249" s="181">
        <v>0.86458333333333337</v>
      </c>
      <c r="C1249" s="61"/>
      <c r="D1249" s="349"/>
      <c r="E1249" s="349">
        <v>80</v>
      </c>
      <c r="F1249" s="63">
        <v>80</v>
      </c>
      <c r="G1249" s="356">
        <f t="shared" si="171"/>
        <v>80</v>
      </c>
      <c r="H1249" s="350">
        <f t="shared" si="172"/>
        <v>80</v>
      </c>
      <c r="I1249" s="235">
        <f t="shared" si="173"/>
        <v>1.3333333333333333</v>
      </c>
      <c r="J1249" s="193">
        <f t="shared" si="174"/>
        <v>1.3333333333333333</v>
      </c>
      <c r="K1249" s="488">
        <f>'Gasto Energético'!GN1249</f>
        <v>0</v>
      </c>
      <c r="L1249" s="495">
        <f t="shared" si="175"/>
        <v>160</v>
      </c>
      <c r="M1249" s="356">
        <f t="shared" si="176"/>
        <v>160</v>
      </c>
      <c r="N1249" s="359">
        <f t="shared" si="177"/>
        <v>2.6666666666666665</v>
      </c>
      <c r="O1249">
        <f t="shared" si="178"/>
        <v>504</v>
      </c>
      <c r="P1249" s="239">
        <f t="shared" si="179"/>
        <v>299.7362942401092</v>
      </c>
    </row>
    <row r="1250" spans="2:16" x14ac:dyDescent="0.25">
      <c r="B1250" s="181">
        <v>0.8652777777777777</v>
      </c>
      <c r="C1250" s="61"/>
      <c r="D1250" s="349"/>
      <c r="E1250" s="349">
        <v>80</v>
      </c>
      <c r="F1250" s="63">
        <v>80</v>
      </c>
      <c r="G1250" s="356">
        <f t="shared" si="171"/>
        <v>80</v>
      </c>
      <c r="H1250" s="350">
        <f t="shared" si="172"/>
        <v>80</v>
      </c>
      <c r="I1250" s="235">
        <f t="shared" si="173"/>
        <v>1.3333333333333333</v>
      </c>
      <c r="J1250" s="193">
        <f t="shared" si="174"/>
        <v>1.3333333333333333</v>
      </c>
      <c r="K1250" s="488">
        <f>'Gasto Energético'!GN1250</f>
        <v>0</v>
      </c>
      <c r="L1250" s="495">
        <f t="shared" si="175"/>
        <v>160</v>
      </c>
      <c r="M1250" s="356">
        <f t="shared" si="176"/>
        <v>160</v>
      </c>
      <c r="N1250" s="359">
        <f t="shared" si="177"/>
        <v>2.6666666666666665</v>
      </c>
      <c r="O1250">
        <f t="shared" si="178"/>
        <v>504</v>
      </c>
      <c r="P1250" s="239">
        <f t="shared" si="179"/>
        <v>299.7362942401092</v>
      </c>
    </row>
    <row r="1251" spans="2:16" x14ac:dyDescent="0.25">
      <c r="B1251" s="181">
        <v>0.86597222222222225</v>
      </c>
      <c r="C1251" s="61"/>
      <c r="D1251" s="349"/>
      <c r="E1251" s="349">
        <v>80</v>
      </c>
      <c r="F1251" s="63">
        <v>80</v>
      </c>
      <c r="G1251" s="356">
        <f t="shared" si="171"/>
        <v>80</v>
      </c>
      <c r="H1251" s="350">
        <f t="shared" si="172"/>
        <v>80</v>
      </c>
      <c r="I1251" s="235">
        <f t="shared" si="173"/>
        <v>1.3333333333333333</v>
      </c>
      <c r="J1251" s="193">
        <f t="shared" si="174"/>
        <v>1.3333333333333333</v>
      </c>
      <c r="K1251" s="488">
        <f>'Gasto Energético'!GN1251</f>
        <v>0</v>
      </c>
      <c r="L1251" s="495">
        <f t="shared" si="175"/>
        <v>160</v>
      </c>
      <c r="M1251" s="356">
        <f t="shared" si="176"/>
        <v>160</v>
      </c>
      <c r="N1251" s="359">
        <f t="shared" si="177"/>
        <v>2.6666666666666665</v>
      </c>
      <c r="O1251">
        <f t="shared" si="178"/>
        <v>504</v>
      </c>
      <c r="P1251" s="239">
        <f t="shared" si="179"/>
        <v>299.7362942401092</v>
      </c>
    </row>
    <row r="1252" spans="2:16" x14ac:dyDescent="0.25">
      <c r="B1252" s="181">
        <v>0.8666666666666667</v>
      </c>
      <c r="C1252" s="61"/>
      <c r="D1252" s="349"/>
      <c r="E1252" s="349">
        <v>80</v>
      </c>
      <c r="F1252" s="63">
        <v>80</v>
      </c>
      <c r="G1252" s="356">
        <f t="shared" si="171"/>
        <v>80</v>
      </c>
      <c r="H1252" s="350">
        <f t="shared" si="172"/>
        <v>80</v>
      </c>
      <c r="I1252" s="235">
        <f t="shared" si="173"/>
        <v>1.3333333333333333</v>
      </c>
      <c r="J1252" s="193">
        <f t="shared" si="174"/>
        <v>1.3333333333333333</v>
      </c>
      <c r="K1252" s="488">
        <f>'Gasto Energético'!GN1252</f>
        <v>0</v>
      </c>
      <c r="L1252" s="495">
        <f t="shared" si="175"/>
        <v>160</v>
      </c>
      <c r="M1252" s="356">
        <f t="shared" si="176"/>
        <v>160</v>
      </c>
      <c r="N1252" s="359">
        <f t="shared" si="177"/>
        <v>2.6666666666666665</v>
      </c>
      <c r="O1252">
        <f t="shared" si="178"/>
        <v>504</v>
      </c>
      <c r="P1252" s="239">
        <f t="shared" si="179"/>
        <v>299.7362942401092</v>
      </c>
    </row>
    <row r="1253" spans="2:16" x14ac:dyDescent="0.25">
      <c r="B1253" s="181">
        <v>0.86736111111111114</v>
      </c>
      <c r="C1253" s="61"/>
      <c r="D1253" s="349"/>
      <c r="E1253" s="349">
        <v>80</v>
      </c>
      <c r="F1253" s="63">
        <v>80</v>
      </c>
      <c r="G1253" s="356">
        <f t="shared" si="171"/>
        <v>80</v>
      </c>
      <c r="H1253" s="350">
        <f t="shared" si="172"/>
        <v>80</v>
      </c>
      <c r="I1253" s="235">
        <f t="shared" si="173"/>
        <v>1.3333333333333333</v>
      </c>
      <c r="J1253" s="193">
        <f t="shared" si="174"/>
        <v>1.3333333333333333</v>
      </c>
      <c r="K1253" s="488">
        <f>'Gasto Energético'!GN1253</f>
        <v>0</v>
      </c>
      <c r="L1253" s="495">
        <f t="shared" si="175"/>
        <v>160</v>
      </c>
      <c r="M1253" s="356">
        <f t="shared" si="176"/>
        <v>160</v>
      </c>
      <c r="N1253" s="359">
        <f t="shared" si="177"/>
        <v>2.6666666666666665</v>
      </c>
      <c r="O1253">
        <f t="shared" si="178"/>
        <v>504</v>
      </c>
      <c r="P1253" s="239">
        <f t="shared" si="179"/>
        <v>299.7362942401092</v>
      </c>
    </row>
    <row r="1254" spans="2:16" x14ac:dyDescent="0.25">
      <c r="B1254" s="181">
        <v>0.86805555555555547</v>
      </c>
      <c r="C1254" s="61"/>
      <c r="D1254" s="349"/>
      <c r="E1254" s="349">
        <v>80</v>
      </c>
      <c r="F1254" s="63">
        <v>80</v>
      </c>
      <c r="G1254" s="356">
        <f t="shared" si="171"/>
        <v>80</v>
      </c>
      <c r="H1254" s="350">
        <f t="shared" si="172"/>
        <v>80</v>
      </c>
      <c r="I1254" s="235">
        <f t="shared" si="173"/>
        <v>1.3333333333333333</v>
      </c>
      <c r="J1254" s="193">
        <f t="shared" si="174"/>
        <v>1.3333333333333333</v>
      </c>
      <c r="K1254" s="488">
        <f>'Gasto Energético'!GN1254</f>
        <v>0</v>
      </c>
      <c r="L1254" s="495">
        <f t="shared" si="175"/>
        <v>160</v>
      </c>
      <c r="M1254" s="356">
        <f t="shared" si="176"/>
        <v>160</v>
      </c>
      <c r="N1254" s="359">
        <f t="shared" si="177"/>
        <v>2.6666666666666665</v>
      </c>
      <c r="O1254">
        <f t="shared" si="178"/>
        <v>504</v>
      </c>
      <c r="P1254" s="239">
        <f t="shared" si="179"/>
        <v>299.7362942401092</v>
      </c>
    </row>
    <row r="1255" spans="2:16" x14ac:dyDescent="0.25">
      <c r="B1255" s="181">
        <v>0.86875000000000002</v>
      </c>
      <c r="C1255" s="61"/>
      <c r="D1255" s="349"/>
      <c r="E1255" s="349">
        <v>80</v>
      </c>
      <c r="F1255" s="63">
        <v>80</v>
      </c>
      <c r="G1255" s="356">
        <f t="shared" si="171"/>
        <v>80</v>
      </c>
      <c r="H1255" s="350">
        <f t="shared" si="172"/>
        <v>80</v>
      </c>
      <c r="I1255" s="235">
        <f t="shared" si="173"/>
        <v>1.3333333333333333</v>
      </c>
      <c r="J1255" s="193">
        <f t="shared" si="174"/>
        <v>1.3333333333333333</v>
      </c>
      <c r="K1255" s="488">
        <f>'Gasto Energético'!GN1255</f>
        <v>0</v>
      </c>
      <c r="L1255" s="495">
        <f t="shared" si="175"/>
        <v>160</v>
      </c>
      <c r="M1255" s="356">
        <f t="shared" si="176"/>
        <v>160</v>
      </c>
      <c r="N1255" s="359">
        <f t="shared" si="177"/>
        <v>2.6666666666666665</v>
      </c>
      <c r="O1255">
        <f t="shared" si="178"/>
        <v>504</v>
      </c>
      <c r="P1255" s="239">
        <f t="shared" si="179"/>
        <v>299.7362942401092</v>
      </c>
    </row>
    <row r="1256" spans="2:16" x14ac:dyDescent="0.25">
      <c r="B1256" s="181">
        <v>0.86944444444444446</v>
      </c>
      <c r="C1256" s="61"/>
      <c r="D1256" s="349"/>
      <c r="E1256" s="349">
        <v>80</v>
      </c>
      <c r="F1256" s="63">
        <v>80</v>
      </c>
      <c r="G1256" s="356">
        <f t="shared" si="171"/>
        <v>80</v>
      </c>
      <c r="H1256" s="350">
        <f t="shared" si="172"/>
        <v>80</v>
      </c>
      <c r="I1256" s="235">
        <f t="shared" si="173"/>
        <v>1.3333333333333333</v>
      </c>
      <c r="J1256" s="193">
        <f t="shared" si="174"/>
        <v>1.3333333333333333</v>
      </c>
      <c r="K1256" s="488">
        <f>'Gasto Energético'!GN1256</f>
        <v>0</v>
      </c>
      <c r="L1256" s="495">
        <f t="shared" si="175"/>
        <v>160</v>
      </c>
      <c r="M1256" s="356">
        <f t="shared" si="176"/>
        <v>160</v>
      </c>
      <c r="N1256" s="359">
        <f t="shared" si="177"/>
        <v>2.6666666666666665</v>
      </c>
      <c r="O1256">
        <f t="shared" si="178"/>
        <v>504</v>
      </c>
      <c r="P1256" s="239">
        <f t="shared" si="179"/>
        <v>299.7362942401092</v>
      </c>
    </row>
    <row r="1257" spans="2:16" x14ac:dyDescent="0.25">
      <c r="B1257" s="181">
        <v>0.87013888888888891</v>
      </c>
      <c r="C1257" s="61"/>
      <c r="D1257" s="349"/>
      <c r="E1257" s="349">
        <v>80</v>
      </c>
      <c r="F1257" s="63">
        <v>80</v>
      </c>
      <c r="G1257" s="356">
        <f t="shared" si="171"/>
        <v>80</v>
      </c>
      <c r="H1257" s="350">
        <f t="shared" si="172"/>
        <v>80</v>
      </c>
      <c r="I1257" s="235">
        <f t="shared" si="173"/>
        <v>1.3333333333333333</v>
      </c>
      <c r="J1257" s="193">
        <f t="shared" si="174"/>
        <v>1.3333333333333333</v>
      </c>
      <c r="K1257" s="488">
        <f>'Gasto Energético'!GN1257</f>
        <v>0</v>
      </c>
      <c r="L1257" s="495">
        <f t="shared" si="175"/>
        <v>160</v>
      </c>
      <c r="M1257" s="356">
        <f t="shared" si="176"/>
        <v>160</v>
      </c>
      <c r="N1257" s="359">
        <f t="shared" si="177"/>
        <v>2.6666666666666665</v>
      </c>
      <c r="O1257">
        <f t="shared" si="178"/>
        <v>504</v>
      </c>
      <c r="P1257" s="239">
        <f t="shared" si="179"/>
        <v>299.7362942401092</v>
      </c>
    </row>
    <row r="1258" spans="2:16" x14ac:dyDescent="0.25">
      <c r="B1258" s="181">
        <v>0.87083333333333324</v>
      </c>
      <c r="C1258" s="61"/>
      <c r="D1258" s="349"/>
      <c r="E1258" s="349">
        <v>80</v>
      </c>
      <c r="F1258" s="63">
        <v>80</v>
      </c>
      <c r="G1258" s="356">
        <f t="shared" si="171"/>
        <v>80</v>
      </c>
      <c r="H1258" s="350">
        <f t="shared" si="172"/>
        <v>80</v>
      </c>
      <c r="I1258" s="235">
        <f t="shared" si="173"/>
        <v>1.3333333333333333</v>
      </c>
      <c r="J1258" s="193">
        <f t="shared" si="174"/>
        <v>1.3333333333333333</v>
      </c>
      <c r="K1258" s="488">
        <f>'Gasto Energético'!GN1258</f>
        <v>0</v>
      </c>
      <c r="L1258" s="495">
        <f t="shared" si="175"/>
        <v>160</v>
      </c>
      <c r="M1258" s="356">
        <f t="shared" si="176"/>
        <v>160</v>
      </c>
      <c r="N1258" s="359">
        <f t="shared" si="177"/>
        <v>2.6666666666666665</v>
      </c>
      <c r="O1258">
        <f t="shared" si="178"/>
        <v>504</v>
      </c>
      <c r="P1258" s="239">
        <f t="shared" si="179"/>
        <v>299.7362942401092</v>
      </c>
    </row>
    <row r="1259" spans="2:16" x14ac:dyDescent="0.25">
      <c r="B1259" s="181">
        <v>0.87152777777777779</v>
      </c>
      <c r="C1259" s="61"/>
      <c r="D1259" s="349"/>
      <c r="E1259" s="349">
        <v>80</v>
      </c>
      <c r="F1259" s="63">
        <v>80</v>
      </c>
      <c r="G1259" s="356">
        <f t="shared" si="171"/>
        <v>80</v>
      </c>
      <c r="H1259" s="350">
        <f t="shared" si="172"/>
        <v>80</v>
      </c>
      <c r="I1259" s="235">
        <f t="shared" si="173"/>
        <v>1.3333333333333333</v>
      </c>
      <c r="J1259" s="193">
        <f t="shared" si="174"/>
        <v>1.3333333333333333</v>
      </c>
      <c r="K1259" s="488">
        <f>'Gasto Energético'!GN1259</f>
        <v>0</v>
      </c>
      <c r="L1259" s="495">
        <f t="shared" si="175"/>
        <v>160</v>
      </c>
      <c r="M1259" s="356">
        <f t="shared" si="176"/>
        <v>160</v>
      </c>
      <c r="N1259" s="359">
        <f t="shared" si="177"/>
        <v>2.6666666666666665</v>
      </c>
      <c r="O1259">
        <f t="shared" si="178"/>
        <v>504</v>
      </c>
      <c r="P1259" s="239">
        <f t="shared" si="179"/>
        <v>299.7362942401092</v>
      </c>
    </row>
    <row r="1260" spans="2:16" x14ac:dyDescent="0.25">
      <c r="B1260" s="181">
        <v>0.87222222222222223</v>
      </c>
      <c r="C1260" s="61"/>
      <c r="D1260" s="349"/>
      <c r="E1260" s="349">
        <v>80</v>
      </c>
      <c r="F1260" s="63">
        <v>80</v>
      </c>
      <c r="G1260" s="356">
        <f t="shared" si="171"/>
        <v>80</v>
      </c>
      <c r="H1260" s="350">
        <f t="shared" si="172"/>
        <v>80</v>
      </c>
      <c r="I1260" s="235">
        <f t="shared" si="173"/>
        <v>1.3333333333333333</v>
      </c>
      <c r="J1260" s="193">
        <f t="shared" si="174"/>
        <v>1.3333333333333333</v>
      </c>
      <c r="K1260" s="488">
        <f>'Gasto Energético'!GN1260</f>
        <v>0</v>
      </c>
      <c r="L1260" s="495">
        <f t="shared" si="175"/>
        <v>160</v>
      </c>
      <c r="M1260" s="356">
        <f t="shared" si="176"/>
        <v>160</v>
      </c>
      <c r="N1260" s="359">
        <f t="shared" si="177"/>
        <v>2.6666666666666665</v>
      </c>
      <c r="O1260">
        <f t="shared" si="178"/>
        <v>504</v>
      </c>
      <c r="P1260" s="239">
        <f t="shared" si="179"/>
        <v>299.7362942401092</v>
      </c>
    </row>
    <row r="1261" spans="2:16" x14ac:dyDescent="0.25">
      <c r="B1261" s="181">
        <v>0.87291666666666667</v>
      </c>
      <c r="C1261" s="61"/>
      <c r="D1261" s="349"/>
      <c r="E1261" s="349">
        <v>80</v>
      </c>
      <c r="F1261" s="63">
        <v>80</v>
      </c>
      <c r="G1261" s="356">
        <f t="shared" si="171"/>
        <v>80</v>
      </c>
      <c r="H1261" s="350">
        <f t="shared" si="172"/>
        <v>80</v>
      </c>
      <c r="I1261" s="235">
        <f t="shared" si="173"/>
        <v>1.3333333333333333</v>
      </c>
      <c r="J1261" s="193">
        <f t="shared" si="174"/>
        <v>1.3333333333333333</v>
      </c>
      <c r="K1261" s="488">
        <f>'Gasto Energético'!GN1261</f>
        <v>0</v>
      </c>
      <c r="L1261" s="495">
        <f t="shared" si="175"/>
        <v>160</v>
      </c>
      <c r="M1261" s="356">
        <f t="shared" si="176"/>
        <v>160</v>
      </c>
      <c r="N1261" s="359">
        <f t="shared" si="177"/>
        <v>2.6666666666666665</v>
      </c>
      <c r="O1261">
        <f t="shared" si="178"/>
        <v>504</v>
      </c>
      <c r="P1261" s="239">
        <f t="shared" si="179"/>
        <v>299.7362942401092</v>
      </c>
    </row>
    <row r="1262" spans="2:16" x14ac:dyDescent="0.25">
      <c r="B1262" s="181">
        <v>0.87361111111111101</v>
      </c>
      <c r="C1262" s="61"/>
      <c r="D1262" s="349"/>
      <c r="E1262" s="349">
        <v>80</v>
      </c>
      <c r="F1262" s="63">
        <v>80</v>
      </c>
      <c r="G1262" s="356">
        <f t="shared" si="171"/>
        <v>80</v>
      </c>
      <c r="H1262" s="350">
        <f t="shared" si="172"/>
        <v>80</v>
      </c>
      <c r="I1262" s="235">
        <f t="shared" si="173"/>
        <v>1.3333333333333333</v>
      </c>
      <c r="J1262" s="193">
        <f t="shared" si="174"/>
        <v>1.3333333333333333</v>
      </c>
      <c r="K1262" s="488">
        <f>'Gasto Energético'!GN1262</f>
        <v>0</v>
      </c>
      <c r="L1262" s="495">
        <f t="shared" si="175"/>
        <v>160</v>
      </c>
      <c r="M1262" s="356">
        <f t="shared" si="176"/>
        <v>160</v>
      </c>
      <c r="N1262" s="359">
        <f t="shared" si="177"/>
        <v>2.6666666666666665</v>
      </c>
      <c r="O1262">
        <f t="shared" si="178"/>
        <v>504</v>
      </c>
      <c r="P1262" s="239">
        <f t="shared" si="179"/>
        <v>299.7362942401092</v>
      </c>
    </row>
    <row r="1263" spans="2:16" x14ac:dyDescent="0.25">
      <c r="B1263" s="181">
        <v>0.87430555555555556</v>
      </c>
      <c r="C1263" s="61"/>
      <c r="D1263" s="349"/>
      <c r="E1263" s="349">
        <v>80</v>
      </c>
      <c r="F1263" s="63">
        <v>80</v>
      </c>
      <c r="G1263" s="356">
        <f t="shared" si="171"/>
        <v>80</v>
      </c>
      <c r="H1263" s="350">
        <f t="shared" si="172"/>
        <v>80</v>
      </c>
      <c r="I1263" s="235">
        <f t="shared" si="173"/>
        <v>1.3333333333333333</v>
      </c>
      <c r="J1263" s="193">
        <f t="shared" si="174"/>
        <v>1.3333333333333333</v>
      </c>
      <c r="K1263" s="488">
        <f>'Gasto Energético'!GN1263</f>
        <v>0</v>
      </c>
      <c r="L1263" s="495">
        <f t="shared" si="175"/>
        <v>160</v>
      </c>
      <c r="M1263" s="356">
        <f t="shared" si="176"/>
        <v>160</v>
      </c>
      <c r="N1263" s="359">
        <f t="shared" si="177"/>
        <v>2.6666666666666665</v>
      </c>
      <c r="O1263">
        <f t="shared" si="178"/>
        <v>504</v>
      </c>
      <c r="P1263" s="239">
        <f t="shared" si="179"/>
        <v>299.7362942401092</v>
      </c>
    </row>
    <row r="1264" spans="2:16" x14ac:dyDescent="0.25">
      <c r="B1264" s="181">
        <v>0.875</v>
      </c>
      <c r="C1264" s="61"/>
      <c r="D1264" s="349"/>
      <c r="E1264" s="349">
        <v>80</v>
      </c>
      <c r="F1264" s="63">
        <v>80</v>
      </c>
      <c r="G1264" s="356">
        <f t="shared" si="171"/>
        <v>80</v>
      </c>
      <c r="H1264" s="350">
        <f t="shared" si="172"/>
        <v>80</v>
      </c>
      <c r="I1264" s="235">
        <f t="shared" si="173"/>
        <v>1.3333333333333333</v>
      </c>
      <c r="J1264" s="193">
        <f t="shared" si="174"/>
        <v>1.3333333333333333</v>
      </c>
      <c r="K1264" s="488">
        <f>'Gasto Energético'!GN1264</f>
        <v>0</v>
      </c>
      <c r="L1264" s="495">
        <f t="shared" si="175"/>
        <v>160</v>
      </c>
      <c r="M1264" s="356">
        <f t="shared" si="176"/>
        <v>160</v>
      </c>
      <c r="N1264" s="359">
        <f t="shared" si="177"/>
        <v>2.6666666666666665</v>
      </c>
      <c r="O1264">
        <f t="shared" si="178"/>
        <v>504</v>
      </c>
      <c r="P1264" s="239">
        <f t="shared" si="179"/>
        <v>299.7362942401092</v>
      </c>
    </row>
    <row r="1265" spans="2:16" x14ac:dyDescent="0.25">
      <c r="B1265" s="181">
        <v>0.87569444444444444</v>
      </c>
      <c r="C1265" s="61"/>
      <c r="D1265" s="349"/>
      <c r="E1265" s="349">
        <v>80</v>
      </c>
      <c r="F1265" s="63">
        <v>80</v>
      </c>
      <c r="G1265" s="356">
        <f t="shared" si="171"/>
        <v>80</v>
      </c>
      <c r="H1265" s="350">
        <f t="shared" si="172"/>
        <v>80</v>
      </c>
      <c r="I1265" s="235">
        <f t="shared" si="173"/>
        <v>1.3333333333333333</v>
      </c>
      <c r="J1265" s="193">
        <f t="shared" si="174"/>
        <v>1.3333333333333333</v>
      </c>
      <c r="K1265" s="488">
        <f>'Gasto Energético'!GN1265</f>
        <v>0</v>
      </c>
      <c r="L1265" s="495">
        <f t="shared" si="175"/>
        <v>160</v>
      </c>
      <c r="M1265" s="356">
        <f t="shared" si="176"/>
        <v>160</v>
      </c>
      <c r="N1265" s="359">
        <f t="shared" si="177"/>
        <v>2.6666666666666665</v>
      </c>
      <c r="O1265">
        <f t="shared" si="178"/>
        <v>504</v>
      </c>
      <c r="P1265" s="239">
        <f t="shared" si="179"/>
        <v>299.7362942401092</v>
      </c>
    </row>
    <row r="1266" spans="2:16" x14ac:dyDescent="0.25">
      <c r="B1266" s="181">
        <v>0.87638888888888899</v>
      </c>
      <c r="C1266" s="61"/>
      <c r="D1266" s="349"/>
      <c r="E1266" s="349">
        <v>80</v>
      </c>
      <c r="F1266" s="63">
        <v>80</v>
      </c>
      <c r="G1266" s="356">
        <f t="shared" si="171"/>
        <v>80</v>
      </c>
      <c r="H1266" s="350">
        <f t="shared" si="172"/>
        <v>80</v>
      </c>
      <c r="I1266" s="235">
        <f t="shared" si="173"/>
        <v>1.3333333333333333</v>
      </c>
      <c r="J1266" s="193">
        <f t="shared" si="174"/>
        <v>1.3333333333333333</v>
      </c>
      <c r="K1266" s="488">
        <f>'Gasto Energético'!GN1266</f>
        <v>0</v>
      </c>
      <c r="L1266" s="495">
        <f t="shared" si="175"/>
        <v>160</v>
      </c>
      <c r="M1266" s="356">
        <f t="shared" si="176"/>
        <v>160</v>
      </c>
      <c r="N1266" s="359">
        <f t="shared" si="177"/>
        <v>2.6666666666666665</v>
      </c>
      <c r="O1266">
        <f t="shared" si="178"/>
        <v>504</v>
      </c>
      <c r="P1266" s="239">
        <f t="shared" si="179"/>
        <v>299.7362942401092</v>
      </c>
    </row>
    <row r="1267" spans="2:16" x14ac:dyDescent="0.25">
      <c r="B1267" s="181">
        <v>0.87708333333333333</v>
      </c>
      <c r="C1267" s="61"/>
      <c r="D1267" s="349"/>
      <c r="E1267" s="349">
        <v>80</v>
      </c>
      <c r="F1267" s="63">
        <v>80</v>
      </c>
      <c r="G1267" s="356">
        <f t="shared" si="171"/>
        <v>80</v>
      </c>
      <c r="H1267" s="350">
        <f t="shared" si="172"/>
        <v>80</v>
      </c>
      <c r="I1267" s="235">
        <f t="shared" si="173"/>
        <v>1.3333333333333333</v>
      </c>
      <c r="J1267" s="193">
        <f t="shared" si="174"/>
        <v>1.3333333333333333</v>
      </c>
      <c r="K1267" s="488">
        <f>'Gasto Energético'!GN1267</f>
        <v>0</v>
      </c>
      <c r="L1267" s="495">
        <f t="shared" si="175"/>
        <v>160</v>
      </c>
      <c r="M1267" s="356">
        <f t="shared" si="176"/>
        <v>160</v>
      </c>
      <c r="N1267" s="359">
        <f t="shared" si="177"/>
        <v>2.6666666666666665</v>
      </c>
      <c r="O1267">
        <f t="shared" si="178"/>
        <v>504</v>
      </c>
      <c r="P1267" s="239">
        <f t="shared" si="179"/>
        <v>299.7362942401092</v>
      </c>
    </row>
    <row r="1268" spans="2:16" x14ac:dyDescent="0.25">
      <c r="B1268" s="181">
        <v>0.87777777777777777</v>
      </c>
      <c r="C1268" s="61"/>
      <c r="D1268" s="349"/>
      <c r="E1268" s="349">
        <v>80</v>
      </c>
      <c r="F1268" s="63">
        <v>80</v>
      </c>
      <c r="G1268" s="356">
        <f t="shared" si="171"/>
        <v>80</v>
      </c>
      <c r="H1268" s="350">
        <f t="shared" si="172"/>
        <v>80</v>
      </c>
      <c r="I1268" s="235">
        <f t="shared" si="173"/>
        <v>1.3333333333333333</v>
      </c>
      <c r="J1268" s="193">
        <f t="shared" si="174"/>
        <v>1.3333333333333333</v>
      </c>
      <c r="K1268" s="488">
        <f>'Gasto Energético'!GN1268</f>
        <v>0</v>
      </c>
      <c r="L1268" s="495">
        <f t="shared" si="175"/>
        <v>160</v>
      </c>
      <c r="M1268" s="356">
        <f t="shared" si="176"/>
        <v>160</v>
      </c>
      <c r="N1268" s="359">
        <f t="shared" si="177"/>
        <v>2.6666666666666665</v>
      </c>
      <c r="O1268">
        <f t="shared" si="178"/>
        <v>504</v>
      </c>
      <c r="P1268" s="239">
        <f t="shared" si="179"/>
        <v>299.7362942401092</v>
      </c>
    </row>
    <row r="1269" spans="2:16" x14ac:dyDescent="0.25">
      <c r="B1269" s="181">
        <v>0.87847222222222221</v>
      </c>
      <c r="C1269" s="61"/>
      <c r="D1269" s="349"/>
      <c r="E1269" s="349">
        <v>80</v>
      </c>
      <c r="F1269" s="63">
        <v>80</v>
      </c>
      <c r="G1269" s="356">
        <f t="shared" si="171"/>
        <v>80</v>
      </c>
      <c r="H1269" s="350">
        <f t="shared" si="172"/>
        <v>80</v>
      </c>
      <c r="I1269" s="235">
        <f t="shared" si="173"/>
        <v>1.3333333333333333</v>
      </c>
      <c r="J1269" s="193">
        <f t="shared" si="174"/>
        <v>1.3333333333333333</v>
      </c>
      <c r="K1269" s="488">
        <f>'Gasto Energético'!GN1269</f>
        <v>0</v>
      </c>
      <c r="L1269" s="495">
        <f t="shared" si="175"/>
        <v>160</v>
      </c>
      <c r="M1269" s="356">
        <f t="shared" si="176"/>
        <v>160</v>
      </c>
      <c r="N1269" s="359">
        <f t="shared" si="177"/>
        <v>2.6666666666666665</v>
      </c>
      <c r="O1269">
        <f t="shared" si="178"/>
        <v>504</v>
      </c>
      <c r="P1269" s="239">
        <f t="shared" si="179"/>
        <v>299.7362942401092</v>
      </c>
    </row>
    <row r="1270" spans="2:16" x14ac:dyDescent="0.25">
      <c r="B1270" s="181">
        <v>0.87916666666666676</v>
      </c>
      <c r="C1270" s="61"/>
      <c r="D1270" s="349"/>
      <c r="E1270" s="349">
        <v>80</v>
      </c>
      <c r="F1270" s="63">
        <v>80</v>
      </c>
      <c r="G1270" s="356">
        <f t="shared" si="171"/>
        <v>80</v>
      </c>
      <c r="H1270" s="350">
        <f t="shared" si="172"/>
        <v>80</v>
      </c>
      <c r="I1270" s="235">
        <f t="shared" si="173"/>
        <v>1.3333333333333333</v>
      </c>
      <c r="J1270" s="193">
        <f t="shared" si="174"/>
        <v>1.3333333333333333</v>
      </c>
      <c r="K1270" s="488">
        <f>'Gasto Energético'!GN1270</f>
        <v>0</v>
      </c>
      <c r="L1270" s="495">
        <f t="shared" si="175"/>
        <v>160</v>
      </c>
      <c r="M1270" s="356">
        <f t="shared" si="176"/>
        <v>160</v>
      </c>
      <c r="N1270" s="359">
        <f t="shared" si="177"/>
        <v>2.6666666666666665</v>
      </c>
      <c r="O1270">
        <f t="shared" si="178"/>
        <v>504</v>
      </c>
      <c r="P1270" s="239">
        <f t="shared" si="179"/>
        <v>299.7362942401092</v>
      </c>
    </row>
    <row r="1271" spans="2:16" x14ac:dyDescent="0.25">
      <c r="B1271" s="181">
        <v>0.87986111111111109</v>
      </c>
      <c r="C1271" s="61"/>
      <c r="D1271" s="349"/>
      <c r="E1271" s="349">
        <v>80</v>
      </c>
      <c r="F1271" s="63">
        <v>80</v>
      </c>
      <c r="G1271" s="356">
        <f t="shared" si="171"/>
        <v>80</v>
      </c>
      <c r="H1271" s="350">
        <f t="shared" si="172"/>
        <v>80</v>
      </c>
      <c r="I1271" s="235">
        <f t="shared" si="173"/>
        <v>1.3333333333333333</v>
      </c>
      <c r="J1271" s="193">
        <f t="shared" si="174"/>
        <v>1.3333333333333333</v>
      </c>
      <c r="K1271" s="488">
        <f>'Gasto Energético'!GN1271</f>
        <v>0</v>
      </c>
      <c r="L1271" s="495">
        <f t="shared" si="175"/>
        <v>160</v>
      </c>
      <c r="M1271" s="356">
        <f t="shared" si="176"/>
        <v>160</v>
      </c>
      <c r="N1271" s="359">
        <f t="shared" si="177"/>
        <v>2.6666666666666665</v>
      </c>
      <c r="O1271">
        <f t="shared" si="178"/>
        <v>504</v>
      </c>
      <c r="P1271" s="239">
        <f t="shared" si="179"/>
        <v>299.7362942401092</v>
      </c>
    </row>
    <row r="1272" spans="2:16" x14ac:dyDescent="0.25">
      <c r="B1272" s="181">
        <v>0.88055555555555554</v>
      </c>
      <c r="C1272" s="61"/>
      <c r="D1272" s="349"/>
      <c r="E1272" s="349">
        <v>80</v>
      </c>
      <c r="F1272" s="63">
        <v>80</v>
      </c>
      <c r="G1272" s="356">
        <f t="shared" si="171"/>
        <v>80</v>
      </c>
      <c r="H1272" s="350">
        <f t="shared" si="172"/>
        <v>80</v>
      </c>
      <c r="I1272" s="235">
        <f t="shared" si="173"/>
        <v>1.3333333333333333</v>
      </c>
      <c r="J1272" s="193">
        <f t="shared" si="174"/>
        <v>1.3333333333333333</v>
      </c>
      <c r="K1272" s="488">
        <f>'Gasto Energético'!GN1272</f>
        <v>0</v>
      </c>
      <c r="L1272" s="495">
        <f t="shared" si="175"/>
        <v>160</v>
      </c>
      <c r="M1272" s="356">
        <f t="shared" si="176"/>
        <v>160</v>
      </c>
      <c r="N1272" s="359">
        <f t="shared" si="177"/>
        <v>2.6666666666666665</v>
      </c>
      <c r="O1272">
        <f t="shared" si="178"/>
        <v>504</v>
      </c>
      <c r="P1272" s="239">
        <f t="shared" si="179"/>
        <v>299.7362942401092</v>
      </c>
    </row>
    <row r="1273" spans="2:16" x14ac:dyDescent="0.25">
      <c r="B1273" s="181">
        <v>0.88124999999999998</v>
      </c>
      <c r="C1273" s="61"/>
      <c r="D1273" s="349"/>
      <c r="E1273" s="349">
        <v>80</v>
      </c>
      <c r="F1273" s="63">
        <v>80</v>
      </c>
      <c r="G1273" s="356">
        <f t="shared" si="171"/>
        <v>80</v>
      </c>
      <c r="H1273" s="350">
        <f t="shared" si="172"/>
        <v>80</v>
      </c>
      <c r="I1273" s="235">
        <f t="shared" si="173"/>
        <v>1.3333333333333333</v>
      </c>
      <c r="J1273" s="193">
        <f t="shared" si="174"/>
        <v>1.3333333333333333</v>
      </c>
      <c r="K1273" s="488">
        <f>'Gasto Energético'!GN1273</f>
        <v>0</v>
      </c>
      <c r="L1273" s="495">
        <f t="shared" si="175"/>
        <v>160</v>
      </c>
      <c r="M1273" s="356">
        <f t="shared" si="176"/>
        <v>160</v>
      </c>
      <c r="N1273" s="359">
        <f t="shared" si="177"/>
        <v>2.6666666666666665</v>
      </c>
      <c r="O1273">
        <f t="shared" si="178"/>
        <v>504</v>
      </c>
      <c r="P1273" s="239">
        <f t="shared" si="179"/>
        <v>299.7362942401092</v>
      </c>
    </row>
    <row r="1274" spans="2:16" x14ac:dyDescent="0.25">
      <c r="B1274" s="181">
        <v>0.88194444444444453</v>
      </c>
      <c r="C1274" s="61"/>
      <c r="D1274" s="349"/>
      <c r="E1274" s="349">
        <v>80</v>
      </c>
      <c r="F1274" s="63">
        <v>80</v>
      </c>
      <c r="G1274" s="356">
        <f t="shared" si="171"/>
        <v>80</v>
      </c>
      <c r="H1274" s="350">
        <f t="shared" si="172"/>
        <v>80</v>
      </c>
      <c r="I1274" s="235">
        <f t="shared" si="173"/>
        <v>1.3333333333333333</v>
      </c>
      <c r="J1274" s="193">
        <f t="shared" si="174"/>
        <v>1.3333333333333333</v>
      </c>
      <c r="K1274" s="488">
        <f>'Gasto Energético'!GN1274</f>
        <v>0</v>
      </c>
      <c r="L1274" s="495">
        <f t="shared" si="175"/>
        <v>160</v>
      </c>
      <c r="M1274" s="356">
        <f t="shared" si="176"/>
        <v>160</v>
      </c>
      <c r="N1274" s="359">
        <f t="shared" si="177"/>
        <v>2.6666666666666665</v>
      </c>
      <c r="O1274">
        <f t="shared" si="178"/>
        <v>504</v>
      </c>
      <c r="P1274" s="239">
        <f t="shared" si="179"/>
        <v>299.7362942401092</v>
      </c>
    </row>
    <row r="1275" spans="2:16" x14ac:dyDescent="0.25">
      <c r="B1275" s="181">
        <v>0.88263888888888886</v>
      </c>
      <c r="C1275" s="61"/>
      <c r="D1275" s="349"/>
      <c r="E1275" s="349">
        <v>80</v>
      </c>
      <c r="F1275" s="63">
        <v>80</v>
      </c>
      <c r="G1275" s="356">
        <f t="shared" si="171"/>
        <v>80</v>
      </c>
      <c r="H1275" s="350">
        <f t="shared" si="172"/>
        <v>80</v>
      </c>
      <c r="I1275" s="235">
        <f t="shared" si="173"/>
        <v>1.3333333333333333</v>
      </c>
      <c r="J1275" s="193">
        <f t="shared" si="174"/>
        <v>1.3333333333333333</v>
      </c>
      <c r="K1275" s="488">
        <f>'Gasto Energético'!GN1275</f>
        <v>0</v>
      </c>
      <c r="L1275" s="495">
        <f t="shared" si="175"/>
        <v>160</v>
      </c>
      <c r="M1275" s="356">
        <f t="shared" si="176"/>
        <v>160</v>
      </c>
      <c r="N1275" s="359">
        <f t="shared" si="177"/>
        <v>2.6666666666666665</v>
      </c>
      <c r="O1275">
        <f t="shared" si="178"/>
        <v>504</v>
      </c>
      <c r="P1275" s="239">
        <f t="shared" si="179"/>
        <v>299.7362942401092</v>
      </c>
    </row>
    <row r="1276" spans="2:16" x14ac:dyDescent="0.25">
      <c r="B1276" s="181">
        <v>0.8833333333333333</v>
      </c>
      <c r="C1276" s="61"/>
      <c r="D1276" s="349"/>
      <c r="E1276" s="349">
        <v>80</v>
      </c>
      <c r="F1276" s="63">
        <v>80</v>
      </c>
      <c r="G1276" s="356">
        <f t="shared" si="171"/>
        <v>80</v>
      </c>
      <c r="H1276" s="350">
        <f t="shared" si="172"/>
        <v>80</v>
      </c>
      <c r="I1276" s="235">
        <f t="shared" si="173"/>
        <v>1.3333333333333333</v>
      </c>
      <c r="J1276" s="193">
        <f t="shared" si="174"/>
        <v>1.3333333333333333</v>
      </c>
      <c r="K1276" s="488">
        <f>'Gasto Energético'!GN1276</f>
        <v>0</v>
      </c>
      <c r="L1276" s="495">
        <f t="shared" si="175"/>
        <v>160</v>
      </c>
      <c r="M1276" s="356">
        <f t="shared" si="176"/>
        <v>160</v>
      </c>
      <c r="N1276" s="359">
        <f t="shared" si="177"/>
        <v>2.6666666666666665</v>
      </c>
      <c r="O1276">
        <f t="shared" si="178"/>
        <v>504</v>
      </c>
      <c r="P1276" s="239">
        <f t="shared" si="179"/>
        <v>299.7362942401092</v>
      </c>
    </row>
    <row r="1277" spans="2:16" x14ac:dyDescent="0.25">
      <c r="B1277" s="181">
        <v>0.88402777777777775</v>
      </c>
      <c r="C1277" s="61"/>
      <c r="D1277" s="349"/>
      <c r="E1277" s="349">
        <v>80</v>
      </c>
      <c r="F1277" s="63">
        <v>80</v>
      </c>
      <c r="G1277" s="356">
        <f t="shared" si="171"/>
        <v>80</v>
      </c>
      <c r="H1277" s="350">
        <f t="shared" si="172"/>
        <v>80</v>
      </c>
      <c r="I1277" s="235">
        <f t="shared" si="173"/>
        <v>1.3333333333333333</v>
      </c>
      <c r="J1277" s="193">
        <f t="shared" si="174"/>
        <v>1.3333333333333333</v>
      </c>
      <c r="K1277" s="488">
        <f>'Gasto Energético'!GN1277</f>
        <v>0</v>
      </c>
      <c r="L1277" s="495">
        <f t="shared" si="175"/>
        <v>160</v>
      </c>
      <c r="M1277" s="356">
        <f t="shared" si="176"/>
        <v>160</v>
      </c>
      <c r="N1277" s="359">
        <f t="shared" si="177"/>
        <v>2.6666666666666665</v>
      </c>
      <c r="O1277">
        <f t="shared" si="178"/>
        <v>504</v>
      </c>
      <c r="P1277" s="239">
        <f t="shared" si="179"/>
        <v>299.7362942401092</v>
      </c>
    </row>
    <row r="1278" spans="2:16" x14ac:dyDescent="0.25">
      <c r="B1278" s="181">
        <v>0.8847222222222223</v>
      </c>
      <c r="C1278" s="61"/>
      <c r="D1278" s="349"/>
      <c r="E1278" s="349">
        <v>80</v>
      </c>
      <c r="F1278" s="63">
        <v>80</v>
      </c>
      <c r="G1278" s="356">
        <f t="shared" si="171"/>
        <v>80</v>
      </c>
      <c r="H1278" s="350">
        <f t="shared" si="172"/>
        <v>80</v>
      </c>
      <c r="I1278" s="235">
        <f t="shared" si="173"/>
        <v>1.3333333333333333</v>
      </c>
      <c r="J1278" s="193">
        <f t="shared" si="174"/>
        <v>1.3333333333333333</v>
      </c>
      <c r="K1278" s="488">
        <f>'Gasto Energético'!GN1278</f>
        <v>0</v>
      </c>
      <c r="L1278" s="495">
        <f t="shared" si="175"/>
        <v>160</v>
      </c>
      <c r="M1278" s="356">
        <f t="shared" si="176"/>
        <v>160</v>
      </c>
      <c r="N1278" s="359">
        <f t="shared" si="177"/>
        <v>2.6666666666666665</v>
      </c>
      <c r="O1278">
        <f t="shared" si="178"/>
        <v>504</v>
      </c>
      <c r="P1278" s="239">
        <f t="shared" si="179"/>
        <v>299.7362942401092</v>
      </c>
    </row>
    <row r="1279" spans="2:16" x14ac:dyDescent="0.25">
      <c r="B1279" s="181">
        <v>0.88541666666666663</v>
      </c>
      <c r="C1279" s="61"/>
      <c r="D1279" s="349"/>
      <c r="E1279" s="349">
        <v>80</v>
      </c>
      <c r="F1279" s="63">
        <v>80</v>
      </c>
      <c r="G1279" s="356">
        <f t="shared" si="171"/>
        <v>80</v>
      </c>
      <c r="H1279" s="350">
        <f t="shared" si="172"/>
        <v>80</v>
      </c>
      <c r="I1279" s="235">
        <f t="shared" si="173"/>
        <v>1.3333333333333333</v>
      </c>
      <c r="J1279" s="193">
        <f t="shared" si="174"/>
        <v>1.3333333333333333</v>
      </c>
      <c r="K1279" s="488">
        <f>'Gasto Energético'!GN1279</f>
        <v>0</v>
      </c>
      <c r="L1279" s="495">
        <f t="shared" si="175"/>
        <v>160</v>
      </c>
      <c r="M1279" s="356">
        <f t="shared" si="176"/>
        <v>160</v>
      </c>
      <c r="N1279" s="359">
        <f t="shared" si="177"/>
        <v>2.6666666666666665</v>
      </c>
      <c r="O1279">
        <f t="shared" si="178"/>
        <v>504</v>
      </c>
      <c r="P1279" s="239">
        <f t="shared" si="179"/>
        <v>299.7362942401092</v>
      </c>
    </row>
    <row r="1280" spans="2:16" x14ac:dyDescent="0.25">
      <c r="B1280" s="181">
        <v>0.88611111111111107</v>
      </c>
      <c r="C1280" s="61"/>
      <c r="D1280" s="349"/>
      <c r="E1280" s="349">
        <v>80</v>
      </c>
      <c r="F1280" s="63">
        <v>80</v>
      </c>
      <c r="G1280" s="356">
        <f t="shared" si="171"/>
        <v>80</v>
      </c>
      <c r="H1280" s="350">
        <f t="shared" si="172"/>
        <v>80</v>
      </c>
      <c r="I1280" s="235">
        <f t="shared" si="173"/>
        <v>1.3333333333333333</v>
      </c>
      <c r="J1280" s="193">
        <f t="shared" si="174"/>
        <v>1.3333333333333333</v>
      </c>
      <c r="K1280" s="488">
        <f>'Gasto Energético'!GN1280</f>
        <v>0</v>
      </c>
      <c r="L1280" s="495">
        <f t="shared" si="175"/>
        <v>160</v>
      </c>
      <c r="M1280" s="356">
        <f t="shared" si="176"/>
        <v>160</v>
      </c>
      <c r="N1280" s="359">
        <f t="shared" si="177"/>
        <v>2.6666666666666665</v>
      </c>
      <c r="O1280">
        <f t="shared" si="178"/>
        <v>504</v>
      </c>
      <c r="P1280" s="239">
        <f t="shared" si="179"/>
        <v>299.7362942401092</v>
      </c>
    </row>
    <row r="1281" spans="2:16" x14ac:dyDescent="0.25">
      <c r="B1281" s="181">
        <v>0.88680555555555562</v>
      </c>
      <c r="C1281" s="61"/>
      <c r="D1281" s="349"/>
      <c r="E1281" s="349">
        <v>80</v>
      </c>
      <c r="F1281" s="63">
        <v>80</v>
      </c>
      <c r="G1281" s="356">
        <f t="shared" si="171"/>
        <v>80</v>
      </c>
      <c r="H1281" s="350">
        <f t="shared" si="172"/>
        <v>80</v>
      </c>
      <c r="I1281" s="235">
        <f t="shared" si="173"/>
        <v>1.3333333333333333</v>
      </c>
      <c r="J1281" s="193">
        <f t="shared" si="174"/>
        <v>1.3333333333333333</v>
      </c>
      <c r="K1281" s="488">
        <f>'Gasto Energético'!GN1281</f>
        <v>0</v>
      </c>
      <c r="L1281" s="495">
        <f t="shared" si="175"/>
        <v>160</v>
      </c>
      <c r="M1281" s="356">
        <f t="shared" si="176"/>
        <v>160</v>
      </c>
      <c r="N1281" s="359">
        <f t="shared" si="177"/>
        <v>2.6666666666666665</v>
      </c>
      <c r="O1281">
        <f t="shared" si="178"/>
        <v>504</v>
      </c>
      <c r="P1281" s="239">
        <f t="shared" si="179"/>
        <v>299.7362942401092</v>
      </c>
    </row>
    <row r="1282" spans="2:16" x14ac:dyDescent="0.25">
      <c r="B1282" s="181">
        <v>0.88750000000000007</v>
      </c>
      <c r="C1282" s="61"/>
      <c r="D1282" s="349"/>
      <c r="E1282" s="349">
        <v>80</v>
      </c>
      <c r="F1282" s="63">
        <v>80</v>
      </c>
      <c r="G1282" s="356">
        <f t="shared" si="171"/>
        <v>80</v>
      </c>
      <c r="H1282" s="350">
        <f t="shared" si="172"/>
        <v>80</v>
      </c>
      <c r="I1282" s="235">
        <f t="shared" si="173"/>
        <v>1.3333333333333333</v>
      </c>
      <c r="J1282" s="193">
        <f t="shared" si="174"/>
        <v>1.3333333333333333</v>
      </c>
      <c r="K1282" s="488">
        <f>'Gasto Energético'!GN1282</f>
        <v>0</v>
      </c>
      <c r="L1282" s="495">
        <f t="shared" si="175"/>
        <v>160</v>
      </c>
      <c r="M1282" s="356">
        <f t="shared" si="176"/>
        <v>160</v>
      </c>
      <c r="N1282" s="359">
        <f t="shared" si="177"/>
        <v>2.6666666666666665</v>
      </c>
      <c r="O1282">
        <f t="shared" si="178"/>
        <v>504</v>
      </c>
      <c r="P1282" s="239">
        <f t="shared" si="179"/>
        <v>299.7362942401092</v>
      </c>
    </row>
    <row r="1283" spans="2:16" x14ac:dyDescent="0.25">
      <c r="B1283" s="181">
        <v>0.8881944444444444</v>
      </c>
      <c r="C1283" s="61"/>
      <c r="D1283" s="349"/>
      <c r="E1283" s="349">
        <v>80</v>
      </c>
      <c r="F1283" s="63">
        <v>80</v>
      </c>
      <c r="G1283" s="356">
        <f t="shared" si="171"/>
        <v>80</v>
      </c>
      <c r="H1283" s="350">
        <f t="shared" si="172"/>
        <v>80</v>
      </c>
      <c r="I1283" s="235">
        <f t="shared" si="173"/>
        <v>1.3333333333333333</v>
      </c>
      <c r="J1283" s="193">
        <f t="shared" si="174"/>
        <v>1.3333333333333333</v>
      </c>
      <c r="K1283" s="488">
        <f>'Gasto Energético'!GN1283</f>
        <v>0</v>
      </c>
      <c r="L1283" s="495">
        <f t="shared" si="175"/>
        <v>160</v>
      </c>
      <c r="M1283" s="356">
        <f t="shared" si="176"/>
        <v>160</v>
      </c>
      <c r="N1283" s="359">
        <f t="shared" si="177"/>
        <v>2.6666666666666665</v>
      </c>
      <c r="O1283">
        <f t="shared" si="178"/>
        <v>504</v>
      </c>
      <c r="P1283" s="239">
        <f t="shared" si="179"/>
        <v>299.7362942401092</v>
      </c>
    </row>
    <row r="1284" spans="2:16" x14ac:dyDescent="0.25">
      <c r="B1284" s="181">
        <v>0.88888888888888884</v>
      </c>
      <c r="C1284" s="61"/>
      <c r="D1284" s="349"/>
      <c r="E1284" s="349">
        <v>80</v>
      </c>
      <c r="F1284" s="63">
        <v>80</v>
      </c>
      <c r="G1284" s="356">
        <f t="shared" si="171"/>
        <v>80</v>
      </c>
      <c r="H1284" s="350">
        <f t="shared" si="172"/>
        <v>80</v>
      </c>
      <c r="I1284" s="235">
        <f t="shared" si="173"/>
        <v>1.3333333333333333</v>
      </c>
      <c r="J1284" s="193">
        <f t="shared" si="174"/>
        <v>1.3333333333333333</v>
      </c>
      <c r="K1284" s="488">
        <f>'Gasto Energético'!GN1284</f>
        <v>0</v>
      </c>
      <c r="L1284" s="495">
        <f t="shared" si="175"/>
        <v>160</v>
      </c>
      <c r="M1284" s="356">
        <f t="shared" si="176"/>
        <v>160</v>
      </c>
      <c r="N1284" s="359">
        <f t="shared" si="177"/>
        <v>2.6666666666666665</v>
      </c>
      <c r="O1284">
        <f t="shared" si="178"/>
        <v>504</v>
      </c>
      <c r="P1284" s="239">
        <f t="shared" si="179"/>
        <v>299.7362942401092</v>
      </c>
    </row>
    <row r="1285" spans="2:16" x14ac:dyDescent="0.25">
      <c r="B1285" s="181">
        <v>0.88958333333333339</v>
      </c>
      <c r="C1285" s="61"/>
      <c r="D1285" s="349"/>
      <c r="E1285" s="349">
        <v>80</v>
      </c>
      <c r="F1285" s="63">
        <v>80</v>
      </c>
      <c r="G1285" s="356">
        <f t="shared" ref="G1285:G1348" si="180">IF(SUM(C1285,E1285)=0,0,SUM(C1285,E1285))</f>
        <v>80</v>
      </c>
      <c r="H1285" s="350">
        <f t="shared" ref="H1285:H1348" si="181">IF(SUM(D1285,F1285)=0,0,SUM(D1285,F1285))</f>
        <v>80</v>
      </c>
      <c r="I1285" s="235">
        <f t="shared" ref="I1285:I1348" si="182">IF(G1285="","",G1285*(1/60))</f>
        <v>1.3333333333333333</v>
      </c>
      <c r="J1285" s="193">
        <f t="shared" ref="J1285:J1348" si="183">IF(H1285="","",H1285*(1/60))</f>
        <v>1.3333333333333333</v>
      </c>
      <c r="K1285" s="488">
        <f>'Gasto Energético'!GN1285</f>
        <v>0</v>
      </c>
      <c r="L1285" s="495">
        <f t="shared" ref="L1285:L1348" si="184">SUM(G1285:H1285)</f>
        <v>160</v>
      </c>
      <c r="M1285" s="356">
        <f t="shared" ref="M1285:M1348" si="185">K1285+L1285</f>
        <v>160</v>
      </c>
      <c r="N1285" s="359">
        <f t="shared" ref="N1285:N1348" si="186">M1285/60</f>
        <v>2.6666666666666665</v>
      </c>
      <c r="O1285">
        <f t="shared" ref="O1285:O1348" si="187">1.05*MAX($M$4:$M$1444)</f>
        <v>504</v>
      </c>
      <c r="P1285" s="239">
        <f t="shared" ref="P1285:P1348" si="188">SUM($N$4:$N$1444)/(COUNT($N$4:$N$1444)/60)</f>
        <v>299.7362942401092</v>
      </c>
    </row>
    <row r="1286" spans="2:16" x14ac:dyDescent="0.25">
      <c r="B1286" s="181">
        <v>0.89027777777777783</v>
      </c>
      <c r="C1286" s="61"/>
      <c r="D1286" s="349"/>
      <c r="E1286" s="349">
        <v>80</v>
      </c>
      <c r="F1286" s="63">
        <v>80</v>
      </c>
      <c r="G1286" s="356">
        <f t="shared" si="180"/>
        <v>80</v>
      </c>
      <c r="H1286" s="350">
        <f t="shared" si="181"/>
        <v>80</v>
      </c>
      <c r="I1286" s="235">
        <f t="shared" si="182"/>
        <v>1.3333333333333333</v>
      </c>
      <c r="J1286" s="193">
        <f t="shared" si="183"/>
        <v>1.3333333333333333</v>
      </c>
      <c r="K1286" s="488">
        <f>'Gasto Energético'!GN1286</f>
        <v>0</v>
      </c>
      <c r="L1286" s="495">
        <f t="shared" si="184"/>
        <v>160</v>
      </c>
      <c r="M1286" s="356">
        <f t="shared" si="185"/>
        <v>160</v>
      </c>
      <c r="N1286" s="359">
        <f t="shared" si="186"/>
        <v>2.6666666666666665</v>
      </c>
      <c r="O1286">
        <f t="shared" si="187"/>
        <v>504</v>
      </c>
      <c r="P1286" s="239">
        <f t="shared" si="188"/>
        <v>299.7362942401092</v>
      </c>
    </row>
    <row r="1287" spans="2:16" x14ac:dyDescent="0.25">
      <c r="B1287" s="181">
        <v>0.89097222222222217</v>
      </c>
      <c r="C1287" s="61"/>
      <c r="D1287" s="349"/>
      <c r="E1287" s="349">
        <v>80</v>
      </c>
      <c r="F1287" s="63">
        <v>80</v>
      </c>
      <c r="G1287" s="356">
        <f t="shared" si="180"/>
        <v>80</v>
      </c>
      <c r="H1287" s="350">
        <f t="shared" si="181"/>
        <v>80</v>
      </c>
      <c r="I1287" s="235">
        <f t="shared" si="182"/>
        <v>1.3333333333333333</v>
      </c>
      <c r="J1287" s="193">
        <f t="shared" si="183"/>
        <v>1.3333333333333333</v>
      </c>
      <c r="K1287" s="488">
        <f>'Gasto Energético'!GN1287</f>
        <v>0</v>
      </c>
      <c r="L1287" s="495">
        <f t="shared" si="184"/>
        <v>160</v>
      </c>
      <c r="M1287" s="356">
        <f t="shared" si="185"/>
        <v>160</v>
      </c>
      <c r="N1287" s="359">
        <f t="shared" si="186"/>
        <v>2.6666666666666665</v>
      </c>
      <c r="O1287">
        <f t="shared" si="187"/>
        <v>504</v>
      </c>
      <c r="P1287" s="239">
        <f t="shared" si="188"/>
        <v>299.7362942401092</v>
      </c>
    </row>
    <row r="1288" spans="2:16" x14ac:dyDescent="0.25">
      <c r="B1288" s="181">
        <v>0.89166666666666661</v>
      </c>
      <c r="C1288" s="61"/>
      <c r="D1288" s="349"/>
      <c r="E1288" s="349">
        <v>80</v>
      </c>
      <c r="F1288" s="63">
        <v>80</v>
      </c>
      <c r="G1288" s="356">
        <f t="shared" si="180"/>
        <v>80</v>
      </c>
      <c r="H1288" s="350">
        <f t="shared" si="181"/>
        <v>80</v>
      </c>
      <c r="I1288" s="235">
        <f t="shared" si="182"/>
        <v>1.3333333333333333</v>
      </c>
      <c r="J1288" s="193">
        <f t="shared" si="183"/>
        <v>1.3333333333333333</v>
      </c>
      <c r="K1288" s="488">
        <f>'Gasto Energético'!GN1288</f>
        <v>0</v>
      </c>
      <c r="L1288" s="495">
        <f t="shared" si="184"/>
        <v>160</v>
      </c>
      <c r="M1288" s="356">
        <f t="shared" si="185"/>
        <v>160</v>
      </c>
      <c r="N1288" s="359">
        <f t="shared" si="186"/>
        <v>2.6666666666666665</v>
      </c>
      <c r="O1288">
        <f t="shared" si="187"/>
        <v>504</v>
      </c>
      <c r="P1288" s="239">
        <f t="shared" si="188"/>
        <v>299.7362942401092</v>
      </c>
    </row>
    <row r="1289" spans="2:16" x14ac:dyDescent="0.25">
      <c r="B1289" s="181">
        <v>0.89236111111111116</v>
      </c>
      <c r="C1289" s="61"/>
      <c r="D1289" s="349"/>
      <c r="E1289" s="349">
        <v>80</v>
      </c>
      <c r="F1289" s="63">
        <v>80</v>
      </c>
      <c r="G1289" s="356">
        <f t="shared" si="180"/>
        <v>80</v>
      </c>
      <c r="H1289" s="350">
        <f t="shared" si="181"/>
        <v>80</v>
      </c>
      <c r="I1289" s="235">
        <f t="shared" si="182"/>
        <v>1.3333333333333333</v>
      </c>
      <c r="J1289" s="193">
        <f t="shared" si="183"/>
        <v>1.3333333333333333</v>
      </c>
      <c r="K1289" s="488">
        <f>'Gasto Energético'!GN1289</f>
        <v>0</v>
      </c>
      <c r="L1289" s="495">
        <f t="shared" si="184"/>
        <v>160</v>
      </c>
      <c r="M1289" s="356">
        <f t="shared" si="185"/>
        <v>160</v>
      </c>
      <c r="N1289" s="359">
        <f t="shared" si="186"/>
        <v>2.6666666666666665</v>
      </c>
      <c r="O1289">
        <f t="shared" si="187"/>
        <v>504</v>
      </c>
      <c r="P1289" s="239">
        <f t="shared" si="188"/>
        <v>299.7362942401092</v>
      </c>
    </row>
    <row r="1290" spans="2:16" x14ac:dyDescent="0.25">
      <c r="B1290" s="181">
        <v>0.8930555555555556</v>
      </c>
      <c r="C1290" s="61"/>
      <c r="D1290" s="349"/>
      <c r="E1290" s="349">
        <v>80</v>
      </c>
      <c r="F1290" s="63">
        <v>80</v>
      </c>
      <c r="G1290" s="356">
        <f t="shared" si="180"/>
        <v>80</v>
      </c>
      <c r="H1290" s="350">
        <f t="shared" si="181"/>
        <v>80</v>
      </c>
      <c r="I1290" s="235">
        <f t="shared" si="182"/>
        <v>1.3333333333333333</v>
      </c>
      <c r="J1290" s="193">
        <f t="shared" si="183"/>
        <v>1.3333333333333333</v>
      </c>
      <c r="K1290" s="488">
        <f>'Gasto Energético'!GN1290</f>
        <v>0</v>
      </c>
      <c r="L1290" s="495">
        <f t="shared" si="184"/>
        <v>160</v>
      </c>
      <c r="M1290" s="356">
        <f t="shared" si="185"/>
        <v>160</v>
      </c>
      <c r="N1290" s="359">
        <f t="shared" si="186"/>
        <v>2.6666666666666665</v>
      </c>
      <c r="O1290">
        <f t="shared" si="187"/>
        <v>504</v>
      </c>
      <c r="P1290" s="239">
        <f t="shared" si="188"/>
        <v>299.7362942401092</v>
      </c>
    </row>
    <row r="1291" spans="2:16" x14ac:dyDescent="0.25">
      <c r="B1291" s="181">
        <v>0.89374999999999993</v>
      </c>
      <c r="C1291" s="61"/>
      <c r="D1291" s="349"/>
      <c r="E1291" s="349">
        <v>80</v>
      </c>
      <c r="F1291" s="63">
        <v>80</v>
      </c>
      <c r="G1291" s="356">
        <f t="shared" si="180"/>
        <v>80</v>
      </c>
      <c r="H1291" s="350">
        <f t="shared" si="181"/>
        <v>80</v>
      </c>
      <c r="I1291" s="235">
        <f t="shared" si="182"/>
        <v>1.3333333333333333</v>
      </c>
      <c r="J1291" s="193">
        <f t="shared" si="183"/>
        <v>1.3333333333333333</v>
      </c>
      <c r="K1291" s="488">
        <f>'Gasto Energético'!GN1291</f>
        <v>0</v>
      </c>
      <c r="L1291" s="495">
        <f t="shared" si="184"/>
        <v>160</v>
      </c>
      <c r="M1291" s="356">
        <f t="shared" si="185"/>
        <v>160</v>
      </c>
      <c r="N1291" s="359">
        <f t="shared" si="186"/>
        <v>2.6666666666666665</v>
      </c>
      <c r="O1291">
        <f t="shared" si="187"/>
        <v>504</v>
      </c>
      <c r="P1291" s="239">
        <f t="shared" si="188"/>
        <v>299.7362942401092</v>
      </c>
    </row>
    <row r="1292" spans="2:16" x14ac:dyDescent="0.25">
      <c r="B1292" s="181">
        <v>0.89444444444444438</v>
      </c>
      <c r="C1292" s="61"/>
      <c r="D1292" s="349"/>
      <c r="E1292" s="349">
        <v>80</v>
      </c>
      <c r="F1292" s="63">
        <v>80</v>
      </c>
      <c r="G1292" s="356">
        <f t="shared" si="180"/>
        <v>80</v>
      </c>
      <c r="H1292" s="350">
        <f t="shared" si="181"/>
        <v>80</v>
      </c>
      <c r="I1292" s="235">
        <f t="shared" si="182"/>
        <v>1.3333333333333333</v>
      </c>
      <c r="J1292" s="193">
        <f t="shared" si="183"/>
        <v>1.3333333333333333</v>
      </c>
      <c r="K1292" s="488">
        <f>'Gasto Energético'!GN1292</f>
        <v>0</v>
      </c>
      <c r="L1292" s="495">
        <f t="shared" si="184"/>
        <v>160</v>
      </c>
      <c r="M1292" s="356">
        <f t="shared" si="185"/>
        <v>160</v>
      </c>
      <c r="N1292" s="359">
        <f t="shared" si="186"/>
        <v>2.6666666666666665</v>
      </c>
      <c r="O1292">
        <f t="shared" si="187"/>
        <v>504</v>
      </c>
      <c r="P1292" s="239">
        <f t="shared" si="188"/>
        <v>299.7362942401092</v>
      </c>
    </row>
    <row r="1293" spans="2:16" x14ac:dyDescent="0.25">
      <c r="B1293" s="181">
        <v>0.89513888888888893</v>
      </c>
      <c r="C1293" s="61"/>
      <c r="D1293" s="349"/>
      <c r="E1293" s="349">
        <v>80</v>
      </c>
      <c r="F1293" s="63">
        <v>80</v>
      </c>
      <c r="G1293" s="356">
        <f t="shared" si="180"/>
        <v>80</v>
      </c>
      <c r="H1293" s="350">
        <f t="shared" si="181"/>
        <v>80</v>
      </c>
      <c r="I1293" s="235">
        <f t="shared" si="182"/>
        <v>1.3333333333333333</v>
      </c>
      <c r="J1293" s="193">
        <f t="shared" si="183"/>
        <v>1.3333333333333333</v>
      </c>
      <c r="K1293" s="488">
        <f>'Gasto Energético'!GN1293</f>
        <v>0</v>
      </c>
      <c r="L1293" s="495">
        <f t="shared" si="184"/>
        <v>160</v>
      </c>
      <c r="M1293" s="356">
        <f t="shared" si="185"/>
        <v>160</v>
      </c>
      <c r="N1293" s="359">
        <f t="shared" si="186"/>
        <v>2.6666666666666665</v>
      </c>
      <c r="O1293">
        <f t="shared" si="187"/>
        <v>504</v>
      </c>
      <c r="P1293" s="239">
        <f t="shared" si="188"/>
        <v>299.7362942401092</v>
      </c>
    </row>
    <row r="1294" spans="2:16" x14ac:dyDescent="0.25">
      <c r="B1294" s="181">
        <v>0.89583333333333337</v>
      </c>
      <c r="C1294" s="61"/>
      <c r="D1294" s="349"/>
      <c r="E1294" s="349">
        <v>80</v>
      </c>
      <c r="F1294" s="63">
        <v>80</v>
      </c>
      <c r="G1294" s="356">
        <f t="shared" si="180"/>
        <v>80</v>
      </c>
      <c r="H1294" s="350">
        <f t="shared" si="181"/>
        <v>80</v>
      </c>
      <c r="I1294" s="235">
        <f t="shared" si="182"/>
        <v>1.3333333333333333</v>
      </c>
      <c r="J1294" s="193">
        <f t="shared" si="183"/>
        <v>1.3333333333333333</v>
      </c>
      <c r="K1294" s="488">
        <f>'Gasto Energético'!GN1294</f>
        <v>0</v>
      </c>
      <c r="L1294" s="495">
        <f t="shared" si="184"/>
        <v>160</v>
      </c>
      <c r="M1294" s="356">
        <f t="shared" si="185"/>
        <v>160</v>
      </c>
      <c r="N1294" s="359">
        <f t="shared" si="186"/>
        <v>2.6666666666666665</v>
      </c>
      <c r="O1294">
        <f t="shared" si="187"/>
        <v>504</v>
      </c>
      <c r="P1294" s="239">
        <f t="shared" si="188"/>
        <v>299.7362942401092</v>
      </c>
    </row>
    <row r="1295" spans="2:16" x14ac:dyDescent="0.25">
      <c r="B1295" s="181">
        <v>0.8965277777777777</v>
      </c>
      <c r="C1295" s="61"/>
      <c r="D1295" s="349"/>
      <c r="E1295" s="349">
        <v>80</v>
      </c>
      <c r="F1295" s="63">
        <v>80</v>
      </c>
      <c r="G1295" s="356">
        <f t="shared" si="180"/>
        <v>80</v>
      </c>
      <c r="H1295" s="350">
        <f t="shared" si="181"/>
        <v>80</v>
      </c>
      <c r="I1295" s="235">
        <f t="shared" si="182"/>
        <v>1.3333333333333333</v>
      </c>
      <c r="J1295" s="193">
        <f t="shared" si="183"/>
        <v>1.3333333333333333</v>
      </c>
      <c r="K1295" s="488">
        <f>'Gasto Energético'!GN1295</f>
        <v>0</v>
      </c>
      <c r="L1295" s="495">
        <f t="shared" si="184"/>
        <v>160</v>
      </c>
      <c r="M1295" s="356">
        <f t="shared" si="185"/>
        <v>160</v>
      </c>
      <c r="N1295" s="359">
        <f t="shared" si="186"/>
        <v>2.6666666666666665</v>
      </c>
      <c r="O1295">
        <f t="shared" si="187"/>
        <v>504</v>
      </c>
      <c r="P1295" s="239">
        <f t="shared" si="188"/>
        <v>299.7362942401092</v>
      </c>
    </row>
    <row r="1296" spans="2:16" x14ac:dyDescent="0.25">
      <c r="B1296" s="181">
        <v>0.89722222222222225</v>
      </c>
      <c r="C1296" s="61"/>
      <c r="D1296" s="349"/>
      <c r="E1296" s="349">
        <v>80</v>
      </c>
      <c r="F1296" s="63">
        <v>80</v>
      </c>
      <c r="G1296" s="356">
        <f t="shared" si="180"/>
        <v>80</v>
      </c>
      <c r="H1296" s="350">
        <f t="shared" si="181"/>
        <v>80</v>
      </c>
      <c r="I1296" s="235">
        <f t="shared" si="182"/>
        <v>1.3333333333333333</v>
      </c>
      <c r="J1296" s="193">
        <f t="shared" si="183"/>
        <v>1.3333333333333333</v>
      </c>
      <c r="K1296" s="488">
        <f>'Gasto Energético'!GN1296</f>
        <v>0</v>
      </c>
      <c r="L1296" s="495">
        <f t="shared" si="184"/>
        <v>160</v>
      </c>
      <c r="M1296" s="356">
        <f t="shared" si="185"/>
        <v>160</v>
      </c>
      <c r="N1296" s="359">
        <f t="shared" si="186"/>
        <v>2.6666666666666665</v>
      </c>
      <c r="O1296">
        <f t="shared" si="187"/>
        <v>504</v>
      </c>
      <c r="P1296" s="239">
        <f t="shared" si="188"/>
        <v>299.7362942401092</v>
      </c>
    </row>
    <row r="1297" spans="2:16" x14ac:dyDescent="0.25">
      <c r="B1297" s="181">
        <v>0.8979166666666667</v>
      </c>
      <c r="C1297" s="61"/>
      <c r="D1297" s="349"/>
      <c r="E1297" s="349">
        <v>80</v>
      </c>
      <c r="F1297" s="63">
        <v>80</v>
      </c>
      <c r="G1297" s="356">
        <f t="shared" si="180"/>
        <v>80</v>
      </c>
      <c r="H1297" s="350">
        <f t="shared" si="181"/>
        <v>80</v>
      </c>
      <c r="I1297" s="235">
        <f t="shared" si="182"/>
        <v>1.3333333333333333</v>
      </c>
      <c r="J1297" s="193">
        <f t="shared" si="183"/>
        <v>1.3333333333333333</v>
      </c>
      <c r="K1297" s="488">
        <f>'Gasto Energético'!GN1297</f>
        <v>0</v>
      </c>
      <c r="L1297" s="495">
        <f t="shared" si="184"/>
        <v>160</v>
      </c>
      <c r="M1297" s="356">
        <f t="shared" si="185"/>
        <v>160</v>
      </c>
      <c r="N1297" s="359">
        <f t="shared" si="186"/>
        <v>2.6666666666666665</v>
      </c>
      <c r="O1297">
        <f t="shared" si="187"/>
        <v>504</v>
      </c>
      <c r="P1297" s="239">
        <f t="shared" si="188"/>
        <v>299.7362942401092</v>
      </c>
    </row>
    <row r="1298" spans="2:16" x14ac:dyDescent="0.25">
      <c r="B1298" s="181">
        <v>0.89861111111111114</v>
      </c>
      <c r="C1298" s="61"/>
      <c r="D1298" s="349"/>
      <c r="E1298" s="349">
        <v>80</v>
      </c>
      <c r="F1298" s="63">
        <v>80</v>
      </c>
      <c r="G1298" s="356">
        <f t="shared" si="180"/>
        <v>80</v>
      </c>
      <c r="H1298" s="350">
        <f t="shared" si="181"/>
        <v>80</v>
      </c>
      <c r="I1298" s="235">
        <f t="shared" si="182"/>
        <v>1.3333333333333333</v>
      </c>
      <c r="J1298" s="193">
        <f t="shared" si="183"/>
        <v>1.3333333333333333</v>
      </c>
      <c r="K1298" s="488">
        <f>'Gasto Energético'!GN1298</f>
        <v>0</v>
      </c>
      <c r="L1298" s="495">
        <f t="shared" si="184"/>
        <v>160</v>
      </c>
      <c r="M1298" s="356">
        <f t="shared" si="185"/>
        <v>160</v>
      </c>
      <c r="N1298" s="359">
        <f t="shared" si="186"/>
        <v>2.6666666666666665</v>
      </c>
      <c r="O1298">
        <f t="shared" si="187"/>
        <v>504</v>
      </c>
      <c r="P1298" s="239">
        <f t="shared" si="188"/>
        <v>299.7362942401092</v>
      </c>
    </row>
    <row r="1299" spans="2:16" x14ac:dyDescent="0.25">
      <c r="B1299" s="181">
        <v>0.89930555555555547</v>
      </c>
      <c r="C1299" s="61"/>
      <c r="D1299" s="349"/>
      <c r="E1299" s="349">
        <v>80</v>
      </c>
      <c r="F1299" s="63">
        <v>80</v>
      </c>
      <c r="G1299" s="356">
        <f t="shared" si="180"/>
        <v>80</v>
      </c>
      <c r="H1299" s="350">
        <f t="shared" si="181"/>
        <v>80</v>
      </c>
      <c r="I1299" s="235">
        <f t="shared" si="182"/>
        <v>1.3333333333333333</v>
      </c>
      <c r="J1299" s="193">
        <f t="shared" si="183"/>
        <v>1.3333333333333333</v>
      </c>
      <c r="K1299" s="488">
        <f>'Gasto Energético'!GN1299</f>
        <v>0</v>
      </c>
      <c r="L1299" s="495">
        <f t="shared" si="184"/>
        <v>160</v>
      </c>
      <c r="M1299" s="356">
        <f t="shared" si="185"/>
        <v>160</v>
      </c>
      <c r="N1299" s="359">
        <f t="shared" si="186"/>
        <v>2.6666666666666665</v>
      </c>
      <c r="O1299">
        <f t="shared" si="187"/>
        <v>504</v>
      </c>
      <c r="P1299" s="239">
        <f t="shared" si="188"/>
        <v>299.7362942401092</v>
      </c>
    </row>
    <row r="1300" spans="2:16" x14ac:dyDescent="0.25">
      <c r="B1300" s="181">
        <v>0.9</v>
      </c>
      <c r="C1300" s="61"/>
      <c r="D1300" s="349"/>
      <c r="E1300" s="349">
        <v>80</v>
      </c>
      <c r="F1300" s="63">
        <v>80</v>
      </c>
      <c r="G1300" s="356">
        <f t="shared" si="180"/>
        <v>80</v>
      </c>
      <c r="H1300" s="350">
        <f t="shared" si="181"/>
        <v>80</v>
      </c>
      <c r="I1300" s="235">
        <f t="shared" si="182"/>
        <v>1.3333333333333333</v>
      </c>
      <c r="J1300" s="193">
        <f t="shared" si="183"/>
        <v>1.3333333333333333</v>
      </c>
      <c r="K1300" s="488">
        <f>'Gasto Energético'!GN1300</f>
        <v>0</v>
      </c>
      <c r="L1300" s="495">
        <f t="shared" si="184"/>
        <v>160</v>
      </c>
      <c r="M1300" s="356">
        <f t="shared" si="185"/>
        <v>160</v>
      </c>
      <c r="N1300" s="359">
        <f t="shared" si="186"/>
        <v>2.6666666666666665</v>
      </c>
      <c r="O1300">
        <f t="shared" si="187"/>
        <v>504</v>
      </c>
      <c r="P1300" s="239">
        <f t="shared" si="188"/>
        <v>299.7362942401092</v>
      </c>
    </row>
    <row r="1301" spans="2:16" x14ac:dyDescent="0.25">
      <c r="B1301" s="181">
        <v>0.90069444444444446</v>
      </c>
      <c r="C1301" s="61"/>
      <c r="D1301" s="349"/>
      <c r="E1301" s="349">
        <v>80</v>
      </c>
      <c r="F1301" s="63">
        <v>80</v>
      </c>
      <c r="G1301" s="356">
        <f t="shared" si="180"/>
        <v>80</v>
      </c>
      <c r="H1301" s="350">
        <f t="shared" si="181"/>
        <v>80</v>
      </c>
      <c r="I1301" s="235">
        <f t="shared" si="182"/>
        <v>1.3333333333333333</v>
      </c>
      <c r="J1301" s="193">
        <f t="shared" si="183"/>
        <v>1.3333333333333333</v>
      </c>
      <c r="K1301" s="488">
        <f>'Gasto Energético'!GN1301</f>
        <v>0</v>
      </c>
      <c r="L1301" s="495">
        <f t="shared" si="184"/>
        <v>160</v>
      </c>
      <c r="M1301" s="356">
        <f t="shared" si="185"/>
        <v>160</v>
      </c>
      <c r="N1301" s="359">
        <f t="shared" si="186"/>
        <v>2.6666666666666665</v>
      </c>
      <c r="O1301">
        <f t="shared" si="187"/>
        <v>504</v>
      </c>
      <c r="P1301" s="239">
        <f t="shared" si="188"/>
        <v>299.7362942401092</v>
      </c>
    </row>
    <row r="1302" spans="2:16" x14ac:dyDescent="0.25">
      <c r="B1302" s="181">
        <v>0.90138888888888891</v>
      </c>
      <c r="C1302" s="61"/>
      <c r="D1302" s="349"/>
      <c r="E1302" s="349">
        <v>80</v>
      </c>
      <c r="F1302" s="63">
        <v>80</v>
      </c>
      <c r="G1302" s="356">
        <f t="shared" si="180"/>
        <v>80</v>
      </c>
      <c r="H1302" s="350">
        <f t="shared" si="181"/>
        <v>80</v>
      </c>
      <c r="I1302" s="235">
        <f t="shared" si="182"/>
        <v>1.3333333333333333</v>
      </c>
      <c r="J1302" s="193">
        <f t="shared" si="183"/>
        <v>1.3333333333333333</v>
      </c>
      <c r="K1302" s="488">
        <f>'Gasto Energético'!GN1302</f>
        <v>0</v>
      </c>
      <c r="L1302" s="495">
        <f t="shared" si="184"/>
        <v>160</v>
      </c>
      <c r="M1302" s="356">
        <f t="shared" si="185"/>
        <v>160</v>
      </c>
      <c r="N1302" s="359">
        <f t="shared" si="186"/>
        <v>2.6666666666666665</v>
      </c>
      <c r="O1302">
        <f t="shared" si="187"/>
        <v>504</v>
      </c>
      <c r="P1302" s="239">
        <f t="shared" si="188"/>
        <v>299.7362942401092</v>
      </c>
    </row>
    <row r="1303" spans="2:16" x14ac:dyDescent="0.25">
      <c r="B1303" s="181">
        <v>0.90208333333333324</v>
      </c>
      <c r="C1303" s="61"/>
      <c r="D1303" s="349"/>
      <c r="E1303" s="349">
        <v>80</v>
      </c>
      <c r="F1303" s="63">
        <v>80</v>
      </c>
      <c r="G1303" s="356">
        <f t="shared" si="180"/>
        <v>80</v>
      </c>
      <c r="H1303" s="350">
        <f t="shared" si="181"/>
        <v>80</v>
      </c>
      <c r="I1303" s="235">
        <f t="shared" si="182"/>
        <v>1.3333333333333333</v>
      </c>
      <c r="J1303" s="193">
        <f t="shared" si="183"/>
        <v>1.3333333333333333</v>
      </c>
      <c r="K1303" s="488">
        <f>'Gasto Energético'!GN1303</f>
        <v>0</v>
      </c>
      <c r="L1303" s="495">
        <f t="shared" si="184"/>
        <v>160</v>
      </c>
      <c r="M1303" s="356">
        <f t="shared" si="185"/>
        <v>160</v>
      </c>
      <c r="N1303" s="359">
        <f t="shared" si="186"/>
        <v>2.6666666666666665</v>
      </c>
      <c r="O1303">
        <f t="shared" si="187"/>
        <v>504</v>
      </c>
      <c r="P1303" s="239">
        <f t="shared" si="188"/>
        <v>299.7362942401092</v>
      </c>
    </row>
    <row r="1304" spans="2:16" x14ac:dyDescent="0.25">
      <c r="B1304" s="181">
        <v>0.90277777777777779</v>
      </c>
      <c r="C1304" s="61"/>
      <c r="D1304" s="349"/>
      <c r="E1304" s="349">
        <v>80</v>
      </c>
      <c r="F1304" s="63">
        <v>80</v>
      </c>
      <c r="G1304" s="356">
        <f t="shared" si="180"/>
        <v>80</v>
      </c>
      <c r="H1304" s="350">
        <f t="shared" si="181"/>
        <v>80</v>
      </c>
      <c r="I1304" s="235">
        <f t="shared" si="182"/>
        <v>1.3333333333333333</v>
      </c>
      <c r="J1304" s="193">
        <f t="shared" si="183"/>
        <v>1.3333333333333333</v>
      </c>
      <c r="K1304" s="488">
        <f>'Gasto Energético'!GN1304</f>
        <v>0</v>
      </c>
      <c r="L1304" s="495">
        <f t="shared" si="184"/>
        <v>160</v>
      </c>
      <c r="M1304" s="356">
        <f t="shared" si="185"/>
        <v>160</v>
      </c>
      <c r="N1304" s="359">
        <f t="shared" si="186"/>
        <v>2.6666666666666665</v>
      </c>
      <c r="O1304">
        <f t="shared" si="187"/>
        <v>504</v>
      </c>
      <c r="P1304" s="239">
        <f t="shared" si="188"/>
        <v>299.7362942401092</v>
      </c>
    </row>
    <row r="1305" spans="2:16" x14ac:dyDescent="0.25">
      <c r="B1305" s="181">
        <v>0.90347222222222223</v>
      </c>
      <c r="C1305" s="61"/>
      <c r="D1305" s="349"/>
      <c r="E1305" s="349">
        <v>80</v>
      </c>
      <c r="F1305" s="63">
        <v>80</v>
      </c>
      <c r="G1305" s="356">
        <f t="shared" si="180"/>
        <v>80</v>
      </c>
      <c r="H1305" s="350">
        <f t="shared" si="181"/>
        <v>80</v>
      </c>
      <c r="I1305" s="235">
        <f t="shared" si="182"/>
        <v>1.3333333333333333</v>
      </c>
      <c r="J1305" s="193">
        <f t="shared" si="183"/>
        <v>1.3333333333333333</v>
      </c>
      <c r="K1305" s="488">
        <f>'Gasto Energético'!GN1305</f>
        <v>0</v>
      </c>
      <c r="L1305" s="495">
        <f t="shared" si="184"/>
        <v>160</v>
      </c>
      <c r="M1305" s="356">
        <f t="shared" si="185"/>
        <v>160</v>
      </c>
      <c r="N1305" s="359">
        <f t="shared" si="186"/>
        <v>2.6666666666666665</v>
      </c>
      <c r="O1305">
        <f t="shared" si="187"/>
        <v>504</v>
      </c>
      <c r="P1305" s="239">
        <f t="shared" si="188"/>
        <v>299.7362942401092</v>
      </c>
    </row>
    <row r="1306" spans="2:16" x14ac:dyDescent="0.25">
      <c r="B1306" s="181">
        <v>0.90416666666666667</v>
      </c>
      <c r="C1306" s="61"/>
      <c r="D1306" s="349"/>
      <c r="E1306" s="349">
        <v>80</v>
      </c>
      <c r="F1306" s="63">
        <v>80</v>
      </c>
      <c r="G1306" s="356">
        <f t="shared" si="180"/>
        <v>80</v>
      </c>
      <c r="H1306" s="350">
        <f t="shared" si="181"/>
        <v>80</v>
      </c>
      <c r="I1306" s="235">
        <f t="shared" si="182"/>
        <v>1.3333333333333333</v>
      </c>
      <c r="J1306" s="193">
        <f t="shared" si="183"/>
        <v>1.3333333333333333</v>
      </c>
      <c r="K1306" s="488">
        <f>'Gasto Energético'!GN1306</f>
        <v>0</v>
      </c>
      <c r="L1306" s="495">
        <f t="shared" si="184"/>
        <v>160</v>
      </c>
      <c r="M1306" s="356">
        <f t="shared" si="185"/>
        <v>160</v>
      </c>
      <c r="N1306" s="359">
        <f t="shared" si="186"/>
        <v>2.6666666666666665</v>
      </c>
      <c r="O1306">
        <f t="shared" si="187"/>
        <v>504</v>
      </c>
      <c r="P1306" s="239">
        <f t="shared" si="188"/>
        <v>299.7362942401092</v>
      </c>
    </row>
    <row r="1307" spans="2:16" x14ac:dyDescent="0.25">
      <c r="B1307" s="181">
        <v>0.90486111111111101</v>
      </c>
      <c r="C1307" s="61"/>
      <c r="D1307" s="349"/>
      <c r="E1307" s="349">
        <v>80</v>
      </c>
      <c r="F1307" s="63">
        <v>80</v>
      </c>
      <c r="G1307" s="356">
        <f t="shared" si="180"/>
        <v>80</v>
      </c>
      <c r="H1307" s="350">
        <f t="shared" si="181"/>
        <v>80</v>
      </c>
      <c r="I1307" s="235">
        <f t="shared" si="182"/>
        <v>1.3333333333333333</v>
      </c>
      <c r="J1307" s="193">
        <f t="shared" si="183"/>
        <v>1.3333333333333333</v>
      </c>
      <c r="K1307" s="488">
        <f>'Gasto Energético'!GN1307</f>
        <v>0</v>
      </c>
      <c r="L1307" s="495">
        <f t="shared" si="184"/>
        <v>160</v>
      </c>
      <c r="M1307" s="356">
        <f t="shared" si="185"/>
        <v>160</v>
      </c>
      <c r="N1307" s="359">
        <f t="shared" si="186"/>
        <v>2.6666666666666665</v>
      </c>
      <c r="O1307">
        <f t="shared" si="187"/>
        <v>504</v>
      </c>
      <c r="P1307" s="239">
        <f t="shared" si="188"/>
        <v>299.7362942401092</v>
      </c>
    </row>
    <row r="1308" spans="2:16" x14ac:dyDescent="0.25">
      <c r="B1308" s="181">
        <v>0.90555555555555556</v>
      </c>
      <c r="C1308" s="61"/>
      <c r="D1308" s="349"/>
      <c r="E1308" s="349">
        <v>80</v>
      </c>
      <c r="F1308" s="63">
        <v>80</v>
      </c>
      <c r="G1308" s="356">
        <f t="shared" si="180"/>
        <v>80</v>
      </c>
      <c r="H1308" s="350">
        <f t="shared" si="181"/>
        <v>80</v>
      </c>
      <c r="I1308" s="235">
        <f t="shared" si="182"/>
        <v>1.3333333333333333</v>
      </c>
      <c r="J1308" s="193">
        <f t="shared" si="183"/>
        <v>1.3333333333333333</v>
      </c>
      <c r="K1308" s="488">
        <f>'Gasto Energético'!GN1308</f>
        <v>0</v>
      </c>
      <c r="L1308" s="495">
        <f t="shared" si="184"/>
        <v>160</v>
      </c>
      <c r="M1308" s="356">
        <f t="shared" si="185"/>
        <v>160</v>
      </c>
      <c r="N1308" s="359">
        <f t="shared" si="186"/>
        <v>2.6666666666666665</v>
      </c>
      <c r="O1308">
        <f t="shared" si="187"/>
        <v>504</v>
      </c>
      <c r="P1308" s="239">
        <f t="shared" si="188"/>
        <v>299.7362942401092</v>
      </c>
    </row>
    <row r="1309" spans="2:16" x14ac:dyDescent="0.25">
      <c r="B1309" s="181">
        <v>0.90625</v>
      </c>
      <c r="C1309" s="61"/>
      <c r="D1309" s="349"/>
      <c r="E1309" s="349">
        <v>80</v>
      </c>
      <c r="F1309" s="63">
        <v>80</v>
      </c>
      <c r="G1309" s="356">
        <f t="shared" si="180"/>
        <v>80</v>
      </c>
      <c r="H1309" s="350">
        <f t="shared" si="181"/>
        <v>80</v>
      </c>
      <c r="I1309" s="235">
        <f t="shared" si="182"/>
        <v>1.3333333333333333</v>
      </c>
      <c r="J1309" s="193">
        <f t="shared" si="183"/>
        <v>1.3333333333333333</v>
      </c>
      <c r="K1309" s="488">
        <f>'Gasto Energético'!GN1309</f>
        <v>0</v>
      </c>
      <c r="L1309" s="495">
        <f t="shared" si="184"/>
        <v>160</v>
      </c>
      <c r="M1309" s="356">
        <f t="shared" si="185"/>
        <v>160</v>
      </c>
      <c r="N1309" s="359">
        <f t="shared" si="186"/>
        <v>2.6666666666666665</v>
      </c>
      <c r="O1309">
        <f t="shared" si="187"/>
        <v>504</v>
      </c>
      <c r="P1309" s="239">
        <f t="shared" si="188"/>
        <v>299.7362942401092</v>
      </c>
    </row>
    <row r="1310" spans="2:16" x14ac:dyDescent="0.25">
      <c r="B1310" s="181">
        <v>0.90694444444444444</v>
      </c>
      <c r="C1310" s="61"/>
      <c r="D1310" s="349"/>
      <c r="E1310" s="349">
        <v>80</v>
      </c>
      <c r="F1310" s="63">
        <v>80</v>
      </c>
      <c r="G1310" s="356">
        <f t="shared" si="180"/>
        <v>80</v>
      </c>
      <c r="H1310" s="350">
        <f t="shared" si="181"/>
        <v>80</v>
      </c>
      <c r="I1310" s="235">
        <f t="shared" si="182"/>
        <v>1.3333333333333333</v>
      </c>
      <c r="J1310" s="193">
        <f t="shared" si="183"/>
        <v>1.3333333333333333</v>
      </c>
      <c r="K1310" s="488">
        <f>'Gasto Energético'!GN1310</f>
        <v>0</v>
      </c>
      <c r="L1310" s="495">
        <f t="shared" si="184"/>
        <v>160</v>
      </c>
      <c r="M1310" s="356">
        <f t="shared" si="185"/>
        <v>160</v>
      </c>
      <c r="N1310" s="359">
        <f t="shared" si="186"/>
        <v>2.6666666666666665</v>
      </c>
      <c r="O1310">
        <f t="shared" si="187"/>
        <v>504</v>
      </c>
      <c r="P1310" s="239">
        <f t="shared" si="188"/>
        <v>299.7362942401092</v>
      </c>
    </row>
    <row r="1311" spans="2:16" x14ac:dyDescent="0.25">
      <c r="B1311" s="181">
        <v>0.90763888888888899</v>
      </c>
      <c r="C1311" s="61"/>
      <c r="D1311" s="349"/>
      <c r="E1311" s="349">
        <v>80</v>
      </c>
      <c r="F1311" s="63">
        <v>80</v>
      </c>
      <c r="G1311" s="356">
        <f t="shared" si="180"/>
        <v>80</v>
      </c>
      <c r="H1311" s="350">
        <f t="shared" si="181"/>
        <v>80</v>
      </c>
      <c r="I1311" s="235">
        <f t="shared" si="182"/>
        <v>1.3333333333333333</v>
      </c>
      <c r="J1311" s="193">
        <f t="shared" si="183"/>
        <v>1.3333333333333333</v>
      </c>
      <c r="K1311" s="488">
        <f>'Gasto Energético'!GN1311</f>
        <v>0</v>
      </c>
      <c r="L1311" s="495">
        <f t="shared" si="184"/>
        <v>160</v>
      </c>
      <c r="M1311" s="356">
        <f t="shared" si="185"/>
        <v>160</v>
      </c>
      <c r="N1311" s="359">
        <f t="shared" si="186"/>
        <v>2.6666666666666665</v>
      </c>
      <c r="O1311">
        <f t="shared" si="187"/>
        <v>504</v>
      </c>
      <c r="P1311" s="239">
        <f t="shared" si="188"/>
        <v>299.7362942401092</v>
      </c>
    </row>
    <row r="1312" spans="2:16" x14ac:dyDescent="0.25">
      <c r="B1312" s="181">
        <v>0.90833333333333333</v>
      </c>
      <c r="C1312" s="61"/>
      <c r="D1312" s="349"/>
      <c r="E1312" s="349">
        <v>80</v>
      </c>
      <c r="F1312" s="63">
        <v>80</v>
      </c>
      <c r="G1312" s="356">
        <f t="shared" si="180"/>
        <v>80</v>
      </c>
      <c r="H1312" s="350">
        <f t="shared" si="181"/>
        <v>80</v>
      </c>
      <c r="I1312" s="235">
        <f t="shared" si="182"/>
        <v>1.3333333333333333</v>
      </c>
      <c r="J1312" s="193">
        <f t="shared" si="183"/>
        <v>1.3333333333333333</v>
      </c>
      <c r="K1312" s="488">
        <f>'Gasto Energético'!GN1312</f>
        <v>0</v>
      </c>
      <c r="L1312" s="495">
        <f t="shared" si="184"/>
        <v>160</v>
      </c>
      <c r="M1312" s="356">
        <f t="shared" si="185"/>
        <v>160</v>
      </c>
      <c r="N1312" s="359">
        <f t="shared" si="186"/>
        <v>2.6666666666666665</v>
      </c>
      <c r="O1312">
        <f t="shared" si="187"/>
        <v>504</v>
      </c>
      <c r="P1312" s="239">
        <f t="shared" si="188"/>
        <v>299.7362942401092</v>
      </c>
    </row>
    <row r="1313" spans="2:16" x14ac:dyDescent="0.25">
      <c r="B1313" s="181">
        <v>0.90902777777777777</v>
      </c>
      <c r="C1313" s="61"/>
      <c r="D1313" s="349"/>
      <c r="E1313" s="349">
        <v>80</v>
      </c>
      <c r="F1313" s="63">
        <v>80</v>
      </c>
      <c r="G1313" s="356">
        <f t="shared" si="180"/>
        <v>80</v>
      </c>
      <c r="H1313" s="350">
        <f t="shared" si="181"/>
        <v>80</v>
      </c>
      <c r="I1313" s="235">
        <f t="shared" si="182"/>
        <v>1.3333333333333333</v>
      </c>
      <c r="J1313" s="193">
        <f t="shared" si="183"/>
        <v>1.3333333333333333</v>
      </c>
      <c r="K1313" s="488">
        <f>'Gasto Energético'!GN1313</f>
        <v>0</v>
      </c>
      <c r="L1313" s="495">
        <f t="shared" si="184"/>
        <v>160</v>
      </c>
      <c r="M1313" s="356">
        <f t="shared" si="185"/>
        <v>160</v>
      </c>
      <c r="N1313" s="359">
        <f t="shared" si="186"/>
        <v>2.6666666666666665</v>
      </c>
      <c r="O1313">
        <f t="shared" si="187"/>
        <v>504</v>
      </c>
      <c r="P1313" s="239">
        <f t="shared" si="188"/>
        <v>299.7362942401092</v>
      </c>
    </row>
    <row r="1314" spans="2:16" x14ac:dyDescent="0.25">
      <c r="B1314" s="181">
        <v>0.90972222222222221</v>
      </c>
      <c r="C1314" s="61"/>
      <c r="D1314" s="349"/>
      <c r="E1314" s="349">
        <v>80</v>
      </c>
      <c r="F1314" s="63">
        <v>80</v>
      </c>
      <c r="G1314" s="356">
        <f t="shared" si="180"/>
        <v>80</v>
      </c>
      <c r="H1314" s="350">
        <f t="shared" si="181"/>
        <v>80</v>
      </c>
      <c r="I1314" s="235">
        <f t="shared" si="182"/>
        <v>1.3333333333333333</v>
      </c>
      <c r="J1314" s="193">
        <f t="shared" si="183"/>
        <v>1.3333333333333333</v>
      </c>
      <c r="K1314" s="488">
        <f>'Gasto Energético'!GN1314</f>
        <v>0</v>
      </c>
      <c r="L1314" s="495">
        <f t="shared" si="184"/>
        <v>160</v>
      </c>
      <c r="M1314" s="356">
        <f t="shared" si="185"/>
        <v>160</v>
      </c>
      <c r="N1314" s="359">
        <f t="shared" si="186"/>
        <v>2.6666666666666665</v>
      </c>
      <c r="O1314">
        <f t="shared" si="187"/>
        <v>504</v>
      </c>
      <c r="P1314" s="239">
        <f t="shared" si="188"/>
        <v>299.7362942401092</v>
      </c>
    </row>
    <row r="1315" spans="2:16" x14ac:dyDescent="0.25">
      <c r="B1315" s="181">
        <v>0.91041666666666676</v>
      </c>
      <c r="C1315" s="61"/>
      <c r="D1315" s="349"/>
      <c r="E1315" s="349">
        <v>80</v>
      </c>
      <c r="F1315" s="63">
        <v>80</v>
      </c>
      <c r="G1315" s="356">
        <f t="shared" si="180"/>
        <v>80</v>
      </c>
      <c r="H1315" s="350">
        <f t="shared" si="181"/>
        <v>80</v>
      </c>
      <c r="I1315" s="235">
        <f t="shared" si="182"/>
        <v>1.3333333333333333</v>
      </c>
      <c r="J1315" s="193">
        <f t="shared" si="183"/>
        <v>1.3333333333333333</v>
      </c>
      <c r="K1315" s="488">
        <f>'Gasto Energético'!GN1315</f>
        <v>0</v>
      </c>
      <c r="L1315" s="495">
        <f t="shared" si="184"/>
        <v>160</v>
      </c>
      <c r="M1315" s="356">
        <f t="shared" si="185"/>
        <v>160</v>
      </c>
      <c r="N1315" s="359">
        <f t="shared" si="186"/>
        <v>2.6666666666666665</v>
      </c>
      <c r="O1315">
        <f t="shared" si="187"/>
        <v>504</v>
      </c>
      <c r="P1315" s="239">
        <f t="shared" si="188"/>
        <v>299.7362942401092</v>
      </c>
    </row>
    <row r="1316" spans="2:16" x14ac:dyDescent="0.25">
      <c r="B1316" s="181">
        <v>0.91111111111111109</v>
      </c>
      <c r="C1316" s="61"/>
      <c r="D1316" s="349"/>
      <c r="E1316" s="349">
        <v>80</v>
      </c>
      <c r="F1316" s="63">
        <v>80</v>
      </c>
      <c r="G1316" s="356">
        <f t="shared" si="180"/>
        <v>80</v>
      </c>
      <c r="H1316" s="350">
        <f t="shared" si="181"/>
        <v>80</v>
      </c>
      <c r="I1316" s="235">
        <f t="shared" si="182"/>
        <v>1.3333333333333333</v>
      </c>
      <c r="J1316" s="193">
        <f t="shared" si="183"/>
        <v>1.3333333333333333</v>
      </c>
      <c r="K1316" s="488">
        <f>'Gasto Energético'!GN1316</f>
        <v>0</v>
      </c>
      <c r="L1316" s="495">
        <f t="shared" si="184"/>
        <v>160</v>
      </c>
      <c r="M1316" s="356">
        <f t="shared" si="185"/>
        <v>160</v>
      </c>
      <c r="N1316" s="359">
        <f t="shared" si="186"/>
        <v>2.6666666666666665</v>
      </c>
      <c r="O1316">
        <f t="shared" si="187"/>
        <v>504</v>
      </c>
      <c r="P1316" s="239">
        <f t="shared" si="188"/>
        <v>299.7362942401092</v>
      </c>
    </row>
    <row r="1317" spans="2:16" x14ac:dyDescent="0.25">
      <c r="B1317" s="181">
        <v>0.91180555555555554</v>
      </c>
      <c r="C1317" s="61"/>
      <c r="D1317" s="349"/>
      <c r="E1317" s="349">
        <v>80</v>
      </c>
      <c r="F1317" s="63">
        <v>80</v>
      </c>
      <c r="G1317" s="356">
        <f t="shared" si="180"/>
        <v>80</v>
      </c>
      <c r="H1317" s="350">
        <f t="shared" si="181"/>
        <v>80</v>
      </c>
      <c r="I1317" s="235">
        <f t="shared" si="182"/>
        <v>1.3333333333333333</v>
      </c>
      <c r="J1317" s="193">
        <f t="shared" si="183"/>
        <v>1.3333333333333333</v>
      </c>
      <c r="K1317" s="488">
        <f>'Gasto Energético'!GN1317</f>
        <v>0</v>
      </c>
      <c r="L1317" s="495">
        <f t="shared" si="184"/>
        <v>160</v>
      </c>
      <c r="M1317" s="356">
        <f t="shared" si="185"/>
        <v>160</v>
      </c>
      <c r="N1317" s="359">
        <f t="shared" si="186"/>
        <v>2.6666666666666665</v>
      </c>
      <c r="O1317">
        <f t="shared" si="187"/>
        <v>504</v>
      </c>
      <c r="P1317" s="239">
        <f t="shared" si="188"/>
        <v>299.7362942401092</v>
      </c>
    </row>
    <row r="1318" spans="2:16" x14ac:dyDescent="0.25">
      <c r="B1318" s="181">
        <v>0.91249999999999998</v>
      </c>
      <c r="C1318" s="61"/>
      <c r="D1318" s="349"/>
      <c r="E1318" s="349">
        <v>80</v>
      </c>
      <c r="F1318" s="63">
        <v>80</v>
      </c>
      <c r="G1318" s="356">
        <f t="shared" si="180"/>
        <v>80</v>
      </c>
      <c r="H1318" s="350">
        <f t="shared" si="181"/>
        <v>80</v>
      </c>
      <c r="I1318" s="235">
        <f t="shared" si="182"/>
        <v>1.3333333333333333</v>
      </c>
      <c r="J1318" s="193">
        <f t="shared" si="183"/>
        <v>1.3333333333333333</v>
      </c>
      <c r="K1318" s="488">
        <f>'Gasto Energético'!GN1318</f>
        <v>0</v>
      </c>
      <c r="L1318" s="495">
        <f t="shared" si="184"/>
        <v>160</v>
      </c>
      <c r="M1318" s="356">
        <f t="shared" si="185"/>
        <v>160</v>
      </c>
      <c r="N1318" s="359">
        <f t="shared" si="186"/>
        <v>2.6666666666666665</v>
      </c>
      <c r="O1318">
        <f t="shared" si="187"/>
        <v>504</v>
      </c>
      <c r="P1318" s="239">
        <f t="shared" si="188"/>
        <v>299.7362942401092</v>
      </c>
    </row>
    <row r="1319" spans="2:16" x14ac:dyDescent="0.25">
      <c r="B1319" s="181">
        <v>0.91319444444444453</v>
      </c>
      <c r="C1319" s="61"/>
      <c r="D1319" s="349"/>
      <c r="E1319" s="349">
        <v>80</v>
      </c>
      <c r="F1319" s="63">
        <v>80</v>
      </c>
      <c r="G1319" s="356">
        <f t="shared" si="180"/>
        <v>80</v>
      </c>
      <c r="H1319" s="350">
        <f t="shared" si="181"/>
        <v>80</v>
      </c>
      <c r="I1319" s="235">
        <f t="shared" si="182"/>
        <v>1.3333333333333333</v>
      </c>
      <c r="J1319" s="193">
        <f t="shared" si="183"/>
        <v>1.3333333333333333</v>
      </c>
      <c r="K1319" s="488">
        <f>'Gasto Energético'!GN1319</f>
        <v>0</v>
      </c>
      <c r="L1319" s="495">
        <f t="shared" si="184"/>
        <v>160</v>
      </c>
      <c r="M1319" s="356">
        <f t="shared" si="185"/>
        <v>160</v>
      </c>
      <c r="N1319" s="359">
        <f t="shared" si="186"/>
        <v>2.6666666666666665</v>
      </c>
      <c r="O1319">
        <f t="shared" si="187"/>
        <v>504</v>
      </c>
      <c r="P1319" s="239">
        <f t="shared" si="188"/>
        <v>299.7362942401092</v>
      </c>
    </row>
    <row r="1320" spans="2:16" x14ac:dyDescent="0.25">
      <c r="B1320" s="181">
        <v>0.91388888888888886</v>
      </c>
      <c r="C1320" s="61"/>
      <c r="D1320" s="349"/>
      <c r="E1320" s="349">
        <v>80</v>
      </c>
      <c r="F1320" s="63">
        <v>80</v>
      </c>
      <c r="G1320" s="356">
        <f t="shared" si="180"/>
        <v>80</v>
      </c>
      <c r="H1320" s="350">
        <f t="shared" si="181"/>
        <v>80</v>
      </c>
      <c r="I1320" s="235">
        <f t="shared" si="182"/>
        <v>1.3333333333333333</v>
      </c>
      <c r="J1320" s="193">
        <f t="shared" si="183"/>
        <v>1.3333333333333333</v>
      </c>
      <c r="K1320" s="488">
        <f>'Gasto Energético'!GN1320</f>
        <v>0</v>
      </c>
      <c r="L1320" s="495">
        <f t="shared" si="184"/>
        <v>160</v>
      </c>
      <c r="M1320" s="356">
        <f t="shared" si="185"/>
        <v>160</v>
      </c>
      <c r="N1320" s="359">
        <f t="shared" si="186"/>
        <v>2.6666666666666665</v>
      </c>
      <c r="O1320">
        <f t="shared" si="187"/>
        <v>504</v>
      </c>
      <c r="P1320" s="239">
        <f t="shared" si="188"/>
        <v>299.7362942401092</v>
      </c>
    </row>
    <row r="1321" spans="2:16" x14ac:dyDescent="0.25">
      <c r="B1321" s="181">
        <v>0.9145833333333333</v>
      </c>
      <c r="C1321" s="61"/>
      <c r="D1321" s="349"/>
      <c r="E1321" s="349">
        <v>80</v>
      </c>
      <c r="F1321" s="63">
        <v>80</v>
      </c>
      <c r="G1321" s="356">
        <f t="shared" si="180"/>
        <v>80</v>
      </c>
      <c r="H1321" s="350">
        <f t="shared" si="181"/>
        <v>80</v>
      </c>
      <c r="I1321" s="235">
        <f t="shared" si="182"/>
        <v>1.3333333333333333</v>
      </c>
      <c r="J1321" s="193">
        <f t="shared" si="183"/>
        <v>1.3333333333333333</v>
      </c>
      <c r="K1321" s="488">
        <f>'Gasto Energético'!GN1321</f>
        <v>0</v>
      </c>
      <c r="L1321" s="495">
        <f t="shared" si="184"/>
        <v>160</v>
      </c>
      <c r="M1321" s="356">
        <f t="shared" si="185"/>
        <v>160</v>
      </c>
      <c r="N1321" s="359">
        <f t="shared" si="186"/>
        <v>2.6666666666666665</v>
      </c>
      <c r="O1321">
        <f t="shared" si="187"/>
        <v>504</v>
      </c>
      <c r="P1321" s="239">
        <f t="shared" si="188"/>
        <v>299.7362942401092</v>
      </c>
    </row>
    <row r="1322" spans="2:16" x14ac:dyDescent="0.25">
      <c r="B1322" s="181">
        <v>0.91527777777777775</v>
      </c>
      <c r="C1322" s="61"/>
      <c r="D1322" s="349"/>
      <c r="E1322" s="349">
        <v>80</v>
      </c>
      <c r="F1322" s="63">
        <v>80</v>
      </c>
      <c r="G1322" s="356">
        <f t="shared" si="180"/>
        <v>80</v>
      </c>
      <c r="H1322" s="350">
        <f t="shared" si="181"/>
        <v>80</v>
      </c>
      <c r="I1322" s="235">
        <f t="shared" si="182"/>
        <v>1.3333333333333333</v>
      </c>
      <c r="J1322" s="193">
        <f t="shared" si="183"/>
        <v>1.3333333333333333</v>
      </c>
      <c r="K1322" s="488">
        <f>'Gasto Energético'!GN1322</f>
        <v>0</v>
      </c>
      <c r="L1322" s="495">
        <f t="shared" si="184"/>
        <v>160</v>
      </c>
      <c r="M1322" s="356">
        <f t="shared" si="185"/>
        <v>160</v>
      </c>
      <c r="N1322" s="359">
        <f t="shared" si="186"/>
        <v>2.6666666666666665</v>
      </c>
      <c r="O1322">
        <f t="shared" si="187"/>
        <v>504</v>
      </c>
      <c r="P1322" s="239">
        <f t="shared" si="188"/>
        <v>299.7362942401092</v>
      </c>
    </row>
    <row r="1323" spans="2:16" x14ac:dyDescent="0.25">
      <c r="B1323" s="181">
        <v>0.9159722222222223</v>
      </c>
      <c r="C1323" s="61"/>
      <c r="D1323" s="349"/>
      <c r="E1323" s="349">
        <v>80</v>
      </c>
      <c r="F1323" s="63">
        <v>80</v>
      </c>
      <c r="G1323" s="356">
        <f t="shared" si="180"/>
        <v>80</v>
      </c>
      <c r="H1323" s="350">
        <f t="shared" si="181"/>
        <v>80</v>
      </c>
      <c r="I1323" s="235">
        <f t="shared" si="182"/>
        <v>1.3333333333333333</v>
      </c>
      <c r="J1323" s="193">
        <f t="shared" si="183"/>
        <v>1.3333333333333333</v>
      </c>
      <c r="K1323" s="488">
        <f>'Gasto Energético'!GN1323</f>
        <v>0</v>
      </c>
      <c r="L1323" s="495">
        <f t="shared" si="184"/>
        <v>160</v>
      </c>
      <c r="M1323" s="356">
        <f t="shared" si="185"/>
        <v>160</v>
      </c>
      <c r="N1323" s="359">
        <f t="shared" si="186"/>
        <v>2.6666666666666665</v>
      </c>
      <c r="O1323">
        <f t="shared" si="187"/>
        <v>504</v>
      </c>
      <c r="P1323" s="239">
        <f t="shared" si="188"/>
        <v>299.7362942401092</v>
      </c>
    </row>
    <row r="1324" spans="2:16" x14ac:dyDescent="0.25">
      <c r="B1324" s="181">
        <v>0.91666666666666663</v>
      </c>
      <c r="C1324" s="61"/>
      <c r="D1324" s="349"/>
      <c r="E1324" s="349">
        <v>80</v>
      </c>
      <c r="F1324" s="63">
        <v>80</v>
      </c>
      <c r="G1324" s="356">
        <f t="shared" si="180"/>
        <v>80</v>
      </c>
      <c r="H1324" s="350">
        <f t="shared" si="181"/>
        <v>80</v>
      </c>
      <c r="I1324" s="235">
        <f t="shared" si="182"/>
        <v>1.3333333333333333</v>
      </c>
      <c r="J1324" s="193">
        <f t="shared" si="183"/>
        <v>1.3333333333333333</v>
      </c>
      <c r="K1324" s="488">
        <f>'Gasto Energético'!GN1324</f>
        <v>0</v>
      </c>
      <c r="L1324" s="495">
        <f t="shared" si="184"/>
        <v>160</v>
      </c>
      <c r="M1324" s="356">
        <f t="shared" si="185"/>
        <v>160</v>
      </c>
      <c r="N1324" s="359">
        <f t="shared" si="186"/>
        <v>2.6666666666666665</v>
      </c>
      <c r="O1324">
        <f t="shared" si="187"/>
        <v>504</v>
      </c>
      <c r="P1324" s="239">
        <f t="shared" si="188"/>
        <v>299.7362942401092</v>
      </c>
    </row>
    <row r="1325" spans="2:16" x14ac:dyDescent="0.25">
      <c r="B1325" s="181">
        <v>0.91736111111111107</v>
      </c>
      <c r="C1325" s="61"/>
      <c r="D1325" s="349"/>
      <c r="E1325" s="349">
        <v>80</v>
      </c>
      <c r="F1325" s="63">
        <v>80</v>
      </c>
      <c r="G1325" s="356">
        <f t="shared" si="180"/>
        <v>80</v>
      </c>
      <c r="H1325" s="350">
        <f t="shared" si="181"/>
        <v>80</v>
      </c>
      <c r="I1325" s="235">
        <f t="shared" si="182"/>
        <v>1.3333333333333333</v>
      </c>
      <c r="J1325" s="193">
        <f t="shared" si="183"/>
        <v>1.3333333333333333</v>
      </c>
      <c r="K1325" s="488">
        <f>'Gasto Energético'!GN1325</f>
        <v>0</v>
      </c>
      <c r="L1325" s="495">
        <f t="shared" si="184"/>
        <v>160</v>
      </c>
      <c r="M1325" s="356">
        <f t="shared" si="185"/>
        <v>160</v>
      </c>
      <c r="N1325" s="359">
        <f t="shared" si="186"/>
        <v>2.6666666666666665</v>
      </c>
      <c r="O1325">
        <f t="shared" si="187"/>
        <v>504</v>
      </c>
      <c r="P1325" s="239">
        <f t="shared" si="188"/>
        <v>299.7362942401092</v>
      </c>
    </row>
    <row r="1326" spans="2:16" x14ac:dyDescent="0.25">
      <c r="B1326" s="181">
        <v>0.91805555555555562</v>
      </c>
      <c r="C1326" s="61"/>
      <c r="D1326" s="349"/>
      <c r="E1326" s="349">
        <v>80</v>
      </c>
      <c r="F1326" s="63">
        <v>80</v>
      </c>
      <c r="G1326" s="356">
        <f t="shared" si="180"/>
        <v>80</v>
      </c>
      <c r="H1326" s="350">
        <f t="shared" si="181"/>
        <v>80</v>
      </c>
      <c r="I1326" s="235">
        <f t="shared" si="182"/>
        <v>1.3333333333333333</v>
      </c>
      <c r="J1326" s="193">
        <f t="shared" si="183"/>
        <v>1.3333333333333333</v>
      </c>
      <c r="K1326" s="488">
        <f>'Gasto Energético'!GN1326</f>
        <v>0</v>
      </c>
      <c r="L1326" s="495">
        <f t="shared" si="184"/>
        <v>160</v>
      </c>
      <c r="M1326" s="356">
        <f t="shared" si="185"/>
        <v>160</v>
      </c>
      <c r="N1326" s="359">
        <f t="shared" si="186"/>
        <v>2.6666666666666665</v>
      </c>
      <c r="O1326">
        <f t="shared" si="187"/>
        <v>504</v>
      </c>
      <c r="P1326" s="239">
        <f t="shared" si="188"/>
        <v>299.7362942401092</v>
      </c>
    </row>
    <row r="1327" spans="2:16" x14ac:dyDescent="0.25">
      <c r="B1327" s="181">
        <v>0.91875000000000007</v>
      </c>
      <c r="C1327" s="61"/>
      <c r="D1327" s="349"/>
      <c r="E1327" s="349">
        <v>80</v>
      </c>
      <c r="F1327" s="63">
        <v>80</v>
      </c>
      <c r="G1327" s="356">
        <f t="shared" si="180"/>
        <v>80</v>
      </c>
      <c r="H1327" s="350">
        <f t="shared" si="181"/>
        <v>80</v>
      </c>
      <c r="I1327" s="235">
        <f t="shared" si="182"/>
        <v>1.3333333333333333</v>
      </c>
      <c r="J1327" s="193">
        <f t="shared" si="183"/>
        <v>1.3333333333333333</v>
      </c>
      <c r="K1327" s="488">
        <f>'Gasto Energético'!GN1327</f>
        <v>0</v>
      </c>
      <c r="L1327" s="495">
        <f t="shared" si="184"/>
        <v>160</v>
      </c>
      <c r="M1327" s="356">
        <f t="shared" si="185"/>
        <v>160</v>
      </c>
      <c r="N1327" s="359">
        <f t="shared" si="186"/>
        <v>2.6666666666666665</v>
      </c>
      <c r="O1327">
        <f t="shared" si="187"/>
        <v>504</v>
      </c>
      <c r="P1327" s="239">
        <f t="shared" si="188"/>
        <v>299.7362942401092</v>
      </c>
    </row>
    <row r="1328" spans="2:16" x14ac:dyDescent="0.25">
      <c r="B1328" s="181">
        <v>0.9194444444444444</v>
      </c>
      <c r="C1328" s="61"/>
      <c r="D1328" s="349"/>
      <c r="E1328" s="349">
        <v>80</v>
      </c>
      <c r="F1328" s="63">
        <v>80</v>
      </c>
      <c r="G1328" s="356">
        <f t="shared" si="180"/>
        <v>80</v>
      </c>
      <c r="H1328" s="350">
        <f t="shared" si="181"/>
        <v>80</v>
      </c>
      <c r="I1328" s="235">
        <f t="shared" si="182"/>
        <v>1.3333333333333333</v>
      </c>
      <c r="J1328" s="193">
        <f t="shared" si="183"/>
        <v>1.3333333333333333</v>
      </c>
      <c r="K1328" s="488">
        <f>'Gasto Energético'!GN1328</f>
        <v>0</v>
      </c>
      <c r="L1328" s="495">
        <f t="shared" si="184"/>
        <v>160</v>
      </c>
      <c r="M1328" s="356">
        <f t="shared" si="185"/>
        <v>160</v>
      </c>
      <c r="N1328" s="359">
        <f t="shared" si="186"/>
        <v>2.6666666666666665</v>
      </c>
      <c r="O1328">
        <f t="shared" si="187"/>
        <v>504</v>
      </c>
      <c r="P1328" s="239">
        <f t="shared" si="188"/>
        <v>299.7362942401092</v>
      </c>
    </row>
    <row r="1329" spans="2:16" x14ac:dyDescent="0.25">
      <c r="B1329" s="181">
        <v>0.92013888888888884</v>
      </c>
      <c r="C1329" s="61"/>
      <c r="D1329" s="349"/>
      <c r="E1329" s="349">
        <v>80</v>
      </c>
      <c r="F1329" s="63">
        <v>80</v>
      </c>
      <c r="G1329" s="356">
        <f t="shared" si="180"/>
        <v>80</v>
      </c>
      <c r="H1329" s="350">
        <f t="shared" si="181"/>
        <v>80</v>
      </c>
      <c r="I1329" s="235">
        <f t="shared" si="182"/>
        <v>1.3333333333333333</v>
      </c>
      <c r="J1329" s="193">
        <f t="shared" si="183"/>
        <v>1.3333333333333333</v>
      </c>
      <c r="K1329" s="488">
        <f>'Gasto Energético'!GN1329</f>
        <v>0</v>
      </c>
      <c r="L1329" s="495">
        <f t="shared" si="184"/>
        <v>160</v>
      </c>
      <c r="M1329" s="356">
        <f t="shared" si="185"/>
        <v>160</v>
      </c>
      <c r="N1329" s="359">
        <f t="shared" si="186"/>
        <v>2.6666666666666665</v>
      </c>
      <c r="O1329">
        <f t="shared" si="187"/>
        <v>504</v>
      </c>
      <c r="P1329" s="239">
        <f t="shared" si="188"/>
        <v>299.7362942401092</v>
      </c>
    </row>
    <row r="1330" spans="2:16" x14ac:dyDescent="0.25">
      <c r="B1330" s="181">
        <v>0.92083333333333339</v>
      </c>
      <c r="C1330" s="61"/>
      <c r="D1330" s="349"/>
      <c r="E1330" s="349">
        <v>80</v>
      </c>
      <c r="F1330" s="63">
        <v>80</v>
      </c>
      <c r="G1330" s="356">
        <f t="shared" si="180"/>
        <v>80</v>
      </c>
      <c r="H1330" s="350">
        <f t="shared" si="181"/>
        <v>80</v>
      </c>
      <c r="I1330" s="235">
        <f t="shared" si="182"/>
        <v>1.3333333333333333</v>
      </c>
      <c r="J1330" s="193">
        <f t="shared" si="183"/>
        <v>1.3333333333333333</v>
      </c>
      <c r="K1330" s="488">
        <f>'Gasto Energético'!GN1330</f>
        <v>0</v>
      </c>
      <c r="L1330" s="495">
        <f t="shared" si="184"/>
        <v>160</v>
      </c>
      <c r="M1330" s="356">
        <f t="shared" si="185"/>
        <v>160</v>
      </c>
      <c r="N1330" s="359">
        <f t="shared" si="186"/>
        <v>2.6666666666666665</v>
      </c>
      <c r="O1330">
        <f t="shared" si="187"/>
        <v>504</v>
      </c>
      <c r="P1330" s="239">
        <f t="shared" si="188"/>
        <v>299.7362942401092</v>
      </c>
    </row>
    <row r="1331" spans="2:16" x14ac:dyDescent="0.25">
      <c r="B1331" s="181">
        <v>0.92152777777777783</v>
      </c>
      <c r="C1331" s="61"/>
      <c r="D1331" s="349"/>
      <c r="E1331" s="349">
        <v>80</v>
      </c>
      <c r="F1331" s="63">
        <v>80</v>
      </c>
      <c r="G1331" s="356">
        <f t="shared" si="180"/>
        <v>80</v>
      </c>
      <c r="H1331" s="350">
        <f t="shared" si="181"/>
        <v>80</v>
      </c>
      <c r="I1331" s="235">
        <f t="shared" si="182"/>
        <v>1.3333333333333333</v>
      </c>
      <c r="J1331" s="193">
        <f t="shared" si="183"/>
        <v>1.3333333333333333</v>
      </c>
      <c r="K1331" s="488">
        <f>'Gasto Energético'!GN1331</f>
        <v>0</v>
      </c>
      <c r="L1331" s="495">
        <f t="shared" si="184"/>
        <v>160</v>
      </c>
      <c r="M1331" s="356">
        <f t="shared" si="185"/>
        <v>160</v>
      </c>
      <c r="N1331" s="359">
        <f t="shared" si="186"/>
        <v>2.6666666666666665</v>
      </c>
      <c r="O1331">
        <f t="shared" si="187"/>
        <v>504</v>
      </c>
      <c r="P1331" s="239">
        <f t="shared" si="188"/>
        <v>299.7362942401092</v>
      </c>
    </row>
    <row r="1332" spans="2:16" x14ac:dyDescent="0.25">
      <c r="B1332" s="181">
        <v>0.92222222222222217</v>
      </c>
      <c r="C1332" s="61"/>
      <c r="D1332" s="349"/>
      <c r="E1332" s="349">
        <v>80</v>
      </c>
      <c r="F1332" s="63">
        <v>80</v>
      </c>
      <c r="G1332" s="356">
        <f t="shared" si="180"/>
        <v>80</v>
      </c>
      <c r="H1332" s="350">
        <f t="shared" si="181"/>
        <v>80</v>
      </c>
      <c r="I1332" s="235">
        <f t="shared" si="182"/>
        <v>1.3333333333333333</v>
      </c>
      <c r="J1332" s="193">
        <f t="shared" si="183"/>
        <v>1.3333333333333333</v>
      </c>
      <c r="K1332" s="488">
        <f>'Gasto Energético'!GN1332</f>
        <v>0</v>
      </c>
      <c r="L1332" s="495">
        <f t="shared" si="184"/>
        <v>160</v>
      </c>
      <c r="M1332" s="356">
        <f t="shared" si="185"/>
        <v>160</v>
      </c>
      <c r="N1332" s="359">
        <f t="shared" si="186"/>
        <v>2.6666666666666665</v>
      </c>
      <c r="O1332">
        <f t="shared" si="187"/>
        <v>504</v>
      </c>
      <c r="P1332" s="239">
        <f t="shared" si="188"/>
        <v>299.7362942401092</v>
      </c>
    </row>
    <row r="1333" spans="2:16" x14ac:dyDescent="0.25">
      <c r="B1333" s="181">
        <v>0.92291666666666661</v>
      </c>
      <c r="C1333" s="61"/>
      <c r="D1333" s="349"/>
      <c r="E1333" s="349">
        <v>80</v>
      </c>
      <c r="F1333" s="63">
        <v>80</v>
      </c>
      <c r="G1333" s="356">
        <f t="shared" si="180"/>
        <v>80</v>
      </c>
      <c r="H1333" s="350">
        <f t="shared" si="181"/>
        <v>80</v>
      </c>
      <c r="I1333" s="235">
        <f t="shared" si="182"/>
        <v>1.3333333333333333</v>
      </c>
      <c r="J1333" s="193">
        <f t="shared" si="183"/>
        <v>1.3333333333333333</v>
      </c>
      <c r="K1333" s="488">
        <f>'Gasto Energético'!GN1333</f>
        <v>0</v>
      </c>
      <c r="L1333" s="495">
        <f t="shared" si="184"/>
        <v>160</v>
      </c>
      <c r="M1333" s="356">
        <f t="shared" si="185"/>
        <v>160</v>
      </c>
      <c r="N1333" s="359">
        <f t="shared" si="186"/>
        <v>2.6666666666666665</v>
      </c>
      <c r="O1333">
        <f t="shared" si="187"/>
        <v>504</v>
      </c>
      <c r="P1333" s="239">
        <f t="shared" si="188"/>
        <v>299.7362942401092</v>
      </c>
    </row>
    <row r="1334" spans="2:16" x14ac:dyDescent="0.25">
      <c r="B1334" s="181">
        <v>0.92361111111111116</v>
      </c>
      <c r="C1334" s="61"/>
      <c r="D1334" s="349"/>
      <c r="E1334" s="349">
        <v>80</v>
      </c>
      <c r="F1334" s="63">
        <v>80</v>
      </c>
      <c r="G1334" s="356">
        <f t="shared" si="180"/>
        <v>80</v>
      </c>
      <c r="H1334" s="350">
        <f t="shared" si="181"/>
        <v>80</v>
      </c>
      <c r="I1334" s="235">
        <f t="shared" si="182"/>
        <v>1.3333333333333333</v>
      </c>
      <c r="J1334" s="193">
        <f t="shared" si="183"/>
        <v>1.3333333333333333</v>
      </c>
      <c r="K1334" s="488">
        <f>'Gasto Energético'!GN1334</f>
        <v>0</v>
      </c>
      <c r="L1334" s="495">
        <f t="shared" si="184"/>
        <v>160</v>
      </c>
      <c r="M1334" s="356">
        <f t="shared" si="185"/>
        <v>160</v>
      </c>
      <c r="N1334" s="359">
        <f t="shared" si="186"/>
        <v>2.6666666666666665</v>
      </c>
      <c r="O1334">
        <f t="shared" si="187"/>
        <v>504</v>
      </c>
      <c r="P1334" s="239">
        <f t="shared" si="188"/>
        <v>299.7362942401092</v>
      </c>
    </row>
    <row r="1335" spans="2:16" x14ac:dyDescent="0.25">
      <c r="B1335" s="181">
        <v>0.9243055555555556</v>
      </c>
      <c r="C1335" s="61"/>
      <c r="D1335" s="349"/>
      <c r="E1335" s="349">
        <v>80</v>
      </c>
      <c r="F1335" s="63">
        <v>80</v>
      </c>
      <c r="G1335" s="356">
        <f t="shared" si="180"/>
        <v>80</v>
      </c>
      <c r="H1335" s="350">
        <f t="shared" si="181"/>
        <v>80</v>
      </c>
      <c r="I1335" s="235">
        <f t="shared" si="182"/>
        <v>1.3333333333333333</v>
      </c>
      <c r="J1335" s="193">
        <f t="shared" si="183"/>
        <v>1.3333333333333333</v>
      </c>
      <c r="K1335" s="488">
        <f>'Gasto Energético'!GN1335</f>
        <v>0</v>
      </c>
      <c r="L1335" s="495">
        <f t="shared" si="184"/>
        <v>160</v>
      </c>
      <c r="M1335" s="356">
        <f t="shared" si="185"/>
        <v>160</v>
      </c>
      <c r="N1335" s="359">
        <f t="shared" si="186"/>
        <v>2.6666666666666665</v>
      </c>
      <c r="O1335">
        <f t="shared" si="187"/>
        <v>504</v>
      </c>
      <c r="P1335" s="239">
        <f t="shared" si="188"/>
        <v>299.7362942401092</v>
      </c>
    </row>
    <row r="1336" spans="2:16" x14ac:dyDescent="0.25">
      <c r="B1336" s="181">
        <v>0.92499999999999993</v>
      </c>
      <c r="C1336" s="61"/>
      <c r="D1336" s="349"/>
      <c r="E1336" s="349">
        <v>80</v>
      </c>
      <c r="F1336" s="63">
        <v>80</v>
      </c>
      <c r="G1336" s="356">
        <f t="shared" si="180"/>
        <v>80</v>
      </c>
      <c r="H1336" s="350">
        <f t="shared" si="181"/>
        <v>80</v>
      </c>
      <c r="I1336" s="235">
        <f t="shared" si="182"/>
        <v>1.3333333333333333</v>
      </c>
      <c r="J1336" s="193">
        <f t="shared" si="183"/>
        <v>1.3333333333333333</v>
      </c>
      <c r="K1336" s="488">
        <f>'Gasto Energético'!GN1336</f>
        <v>0</v>
      </c>
      <c r="L1336" s="495">
        <f t="shared" si="184"/>
        <v>160</v>
      </c>
      <c r="M1336" s="356">
        <f t="shared" si="185"/>
        <v>160</v>
      </c>
      <c r="N1336" s="359">
        <f t="shared" si="186"/>
        <v>2.6666666666666665</v>
      </c>
      <c r="O1336">
        <f t="shared" si="187"/>
        <v>504</v>
      </c>
      <c r="P1336" s="239">
        <f t="shared" si="188"/>
        <v>299.7362942401092</v>
      </c>
    </row>
    <row r="1337" spans="2:16" x14ac:dyDescent="0.25">
      <c r="B1337" s="181">
        <v>0.92569444444444438</v>
      </c>
      <c r="C1337" s="61"/>
      <c r="D1337" s="349"/>
      <c r="E1337" s="349">
        <v>80</v>
      </c>
      <c r="F1337" s="63">
        <v>80</v>
      </c>
      <c r="G1337" s="356">
        <f t="shared" si="180"/>
        <v>80</v>
      </c>
      <c r="H1337" s="350">
        <f t="shared" si="181"/>
        <v>80</v>
      </c>
      <c r="I1337" s="235">
        <f t="shared" si="182"/>
        <v>1.3333333333333333</v>
      </c>
      <c r="J1337" s="193">
        <f t="shared" si="183"/>
        <v>1.3333333333333333</v>
      </c>
      <c r="K1337" s="488">
        <f>'Gasto Energético'!GN1337</f>
        <v>0</v>
      </c>
      <c r="L1337" s="495">
        <f t="shared" si="184"/>
        <v>160</v>
      </c>
      <c r="M1337" s="356">
        <f t="shared" si="185"/>
        <v>160</v>
      </c>
      <c r="N1337" s="359">
        <f t="shared" si="186"/>
        <v>2.6666666666666665</v>
      </c>
      <c r="O1337">
        <f t="shared" si="187"/>
        <v>504</v>
      </c>
      <c r="P1337" s="239">
        <f t="shared" si="188"/>
        <v>299.7362942401092</v>
      </c>
    </row>
    <row r="1338" spans="2:16" x14ac:dyDescent="0.25">
      <c r="B1338" s="181">
        <v>0.92638888888888893</v>
      </c>
      <c r="C1338" s="61"/>
      <c r="D1338" s="349"/>
      <c r="E1338" s="349">
        <v>80</v>
      </c>
      <c r="F1338" s="63">
        <v>80</v>
      </c>
      <c r="G1338" s="356">
        <f t="shared" si="180"/>
        <v>80</v>
      </c>
      <c r="H1338" s="350">
        <f t="shared" si="181"/>
        <v>80</v>
      </c>
      <c r="I1338" s="235">
        <f t="shared" si="182"/>
        <v>1.3333333333333333</v>
      </c>
      <c r="J1338" s="193">
        <f t="shared" si="183"/>
        <v>1.3333333333333333</v>
      </c>
      <c r="K1338" s="488">
        <f>'Gasto Energético'!GN1338</f>
        <v>0</v>
      </c>
      <c r="L1338" s="495">
        <f t="shared" si="184"/>
        <v>160</v>
      </c>
      <c r="M1338" s="356">
        <f t="shared" si="185"/>
        <v>160</v>
      </c>
      <c r="N1338" s="359">
        <f t="shared" si="186"/>
        <v>2.6666666666666665</v>
      </c>
      <c r="O1338">
        <f t="shared" si="187"/>
        <v>504</v>
      </c>
      <c r="P1338" s="239">
        <f t="shared" si="188"/>
        <v>299.7362942401092</v>
      </c>
    </row>
    <row r="1339" spans="2:16" x14ac:dyDescent="0.25">
      <c r="B1339" s="181">
        <v>0.92708333333333337</v>
      </c>
      <c r="C1339" s="61"/>
      <c r="D1339" s="349"/>
      <c r="E1339" s="349">
        <v>80</v>
      </c>
      <c r="F1339" s="63">
        <v>80</v>
      </c>
      <c r="G1339" s="356">
        <f t="shared" si="180"/>
        <v>80</v>
      </c>
      <c r="H1339" s="350">
        <f t="shared" si="181"/>
        <v>80</v>
      </c>
      <c r="I1339" s="235">
        <f t="shared" si="182"/>
        <v>1.3333333333333333</v>
      </c>
      <c r="J1339" s="193">
        <f t="shared" si="183"/>
        <v>1.3333333333333333</v>
      </c>
      <c r="K1339" s="488">
        <f>'Gasto Energético'!GN1339</f>
        <v>0</v>
      </c>
      <c r="L1339" s="495">
        <f t="shared" si="184"/>
        <v>160</v>
      </c>
      <c r="M1339" s="356">
        <f t="shared" si="185"/>
        <v>160</v>
      </c>
      <c r="N1339" s="359">
        <f t="shared" si="186"/>
        <v>2.6666666666666665</v>
      </c>
      <c r="O1339">
        <f t="shared" si="187"/>
        <v>504</v>
      </c>
      <c r="P1339" s="239">
        <f t="shared" si="188"/>
        <v>299.7362942401092</v>
      </c>
    </row>
    <row r="1340" spans="2:16" x14ac:dyDescent="0.25">
      <c r="B1340" s="181">
        <v>0.9277777777777777</v>
      </c>
      <c r="C1340" s="61"/>
      <c r="D1340" s="349"/>
      <c r="E1340" s="349">
        <v>80</v>
      </c>
      <c r="F1340" s="63">
        <v>80</v>
      </c>
      <c r="G1340" s="356">
        <f t="shared" si="180"/>
        <v>80</v>
      </c>
      <c r="H1340" s="350">
        <f t="shared" si="181"/>
        <v>80</v>
      </c>
      <c r="I1340" s="235">
        <f t="shared" si="182"/>
        <v>1.3333333333333333</v>
      </c>
      <c r="J1340" s="193">
        <f t="shared" si="183"/>
        <v>1.3333333333333333</v>
      </c>
      <c r="K1340" s="488">
        <f>'Gasto Energético'!GN1340</f>
        <v>0</v>
      </c>
      <c r="L1340" s="495">
        <f t="shared" si="184"/>
        <v>160</v>
      </c>
      <c r="M1340" s="356">
        <f t="shared" si="185"/>
        <v>160</v>
      </c>
      <c r="N1340" s="359">
        <f t="shared" si="186"/>
        <v>2.6666666666666665</v>
      </c>
      <c r="O1340">
        <f t="shared" si="187"/>
        <v>504</v>
      </c>
      <c r="P1340" s="239">
        <f t="shared" si="188"/>
        <v>299.7362942401092</v>
      </c>
    </row>
    <row r="1341" spans="2:16" x14ac:dyDescent="0.25">
      <c r="B1341" s="181">
        <v>0.92847222222222225</v>
      </c>
      <c r="C1341" s="61"/>
      <c r="D1341" s="349"/>
      <c r="E1341" s="349">
        <v>80</v>
      </c>
      <c r="F1341" s="63">
        <v>80</v>
      </c>
      <c r="G1341" s="356">
        <f t="shared" si="180"/>
        <v>80</v>
      </c>
      <c r="H1341" s="350">
        <f t="shared" si="181"/>
        <v>80</v>
      </c>
      <c r="I1341" s="235">
        <f t="shared" si="182"/>
        <v>1.3333333333333333</v>
      </c>
      <c r="J1341" s="193">
        <f t="shared" si="183"/>
        <v>1.3333333333333333</v>
      </c>
      <c r="K1341" s="488">
        <f>'Gasto Energético'!GN1341</f>
        <v>0</v>
      </c>
      <c r="L1341" s="495">
        <f t="shared" si="184"/>
        <v>160</v>
      </c>
      <c r="M1341" s="356">
        <f t="shared" si="185"/>
        <v>160</v>
      </c>
      <c r="N1341" s="359">
        <f t="shared" si="186"/>
        <v>2.6666666666666665</v>
      </c>
      <c r="O1341">
        <f t="shared" si="187"/>
        <v>504</v>
      </c>
      <c r="P1341" s="239">
        <f t="shared" si="188"/>
        <v>299.7362942401092</v>
      </c>
    </row>
    <row r="1342" spans="2:16" x14ac:dyDescent="0.25">
      <c r="B1342" s="181">
        <v>0.9291666666666667</v>
      </c>
      <c r="C1342" s="61"/>
      <c r="D1342" s="349"/>
      <c r="E1342" s="349">
        <v>80</v>
      </c>
      <c r="F1342" s="63">
        <v>80</v>
      </c>
      <c r="G1342" s="356">
        <f t="shared" si="180"/>
        <v>80</v>
      </c>
      <c r="H1342" s="350">
        <f t="shared" si="181"/>
        <v>80</v>
      </c>
      <c r="I1342" s="235">
        <f t="shared" si="182"/>
        <v>1.3333333333333333</v>
      </c>
      <c r="J1342" s="193">
        <f t="shared" si="183"/>
        <v>1.3333333333333333</v>
      </c>
      <c r="K1342" s="488">
        <f>'Gasto Energético'!GN1342</f>
        <v>0</v>
      </c>
      <c r="L1342" s="495">
        <f t="shared" si="184"/>
        <v>160</v>
      </c>
      <c r="M1342" s="356">
        <f t="shared" si="185"/>
        <v>160</v>
      </c>
      <c r="N1342" s="359">
        <f t="shared" si="186"/>
        <v>2.6666666666666665</v>
      </c>
      <c r="O1342">
        <f t="shared" si="187"/>
        <v>504</v>
      </c>
      <c r="P1342" s="239">
        <f t="shared" si="188"/>
        <v>299.7362942401092</v>
      </c>
    </row>
    <row r="1343" spans="2:16" x14ac:dyDescent="0.25">
      <c r="B1343" s="181">
        <v>0.92986111111111114</v>
      </c>
      <c r="C1343" s="61"/>
      <c r="D1343" s="349"/>
      <c r="E1343" s="349">
        <v>80</v>
      </c>
      <c r="F1343" s="63">
        <v>80</v>
      </c>
      <c r="G1343" s="356">
        <f t="shared" si="180"/>
        <v>80</v>
      </c>
      <c r="H1343" s="350">
        <f t="shared" si="181"/>
        <v>80</v>
      </c>
      <c r="I1343" s="235">
        <f t="shared" si="182"/>
        <v>1.3333333333333333</v>
      </c>
      <c r="J1343" s="193">
        <f t="shared" si="183"/>
        <v>1.3333333333333333</v>
      </c>
      <c r="K1343" s="488">
        <f>'Gasto Energético'!GN1343</f>
        <v>0</v>
      </c>
      <c r="L1343" s="495">
        <f t="shared" si="184"/>
        <v>160</v>
      </c>
      <c r="M1343" s="356">
        <f t="shared" si="185"/>
        <v>160</v>
      </c>
      <c r="N1343" s="359">
        <f t="shared" si="186"/>
        <v>2.6666666666666665</v>
      </c>
      <c r="O1343">
        <f t="shared" si="187"/>
        <v>504</v>
      </c>
      <c r="P1343" s="239">
        <f t="shared" si="188"/>
        <v>299.7362942401092</v>
      </c>
    </row>
    <row r="1344" spans="2:16" x14ac:dyDescent="0.25">
      <c r="B1344" s="181">
        <v>0.93055555555555547</v>
      </c>
      <c r="C1344" s="61"/>
      <c r="D1344" s="349"/>
      <c r="E1344" s="349">
        <v>80</v>
      </c>
      <c r="F1344" s="63">
        <v>80</v>
      </c>
      <c r="G1344" s="356">
        <f t="shared" si="180"/>
        <v>80</v>
      </c>
      <c r="H1344" s="350">
        <f t="shared" si="181"/>
        <v>80</v>
      </c>
      <c r="I1344" s="235">
        <f t="shared" si="182"/>
        <v>1.3333333333333333</v>
      </c>
      <c r="J1344" s="193">
        <f t="shared" si="183"/>
        <v>1.3333333333333333</v>
      </c>
      <c r="K1344" s="488">
        <f>'Gasto Energético'!GN1344</f>
        <v>0</v>
      </c>
      <c r="L1344" s="495">
        <f t="shared" si="184"/>
        <v>160</v>
      </c>
      <c r="M1344" s="356">
        <f t="shared" si="185"/>
        <v>160</v>
      </c>
      <c r="N1344" s="359">
        <f t="shared" si="186"/>
        <v>2.6666666666666665</v>
      </c>
      <c r="O1344">
        <f t="shared" si="187"/>
        <v>504</v>
      </c>
      <c r="P1344" s="239">
        <f t="shared" si="188"/>
        <v>299.7362942401092</v>
      </c>
    </row>
    <row r="1345" spans="2:16" x14ac:dyDescent="0.25">
      <c r="B1345" s="181">
        <v>0.93125000000000002</v>
      </c>
      <c r="C1345" s="61"/>
      <c r="D1345" s="349"/>
      <c r="E1345" s="349">
        <v>80</v>
      </c>
      <c r="F1345" s="63">
        <v>80</v>
      </c>
      <c r="G1345" s="356">
        <f t="shared" si="180"/>
        <v>80</v>
      </c>
      <c r="H1345" s="350">
        <f t="shared" si="181"/>
        <v>80</v>
      </c>
      <c r="I1345" s="235">
        <f t="shared" si="182"/>
        <v>1.3333333333333333</v>
      </c>
      <c r="J1345" s="193">
        <f t="shared" si="183"/>
        <v>1.3333333333333333</v>
      </c>
      <c r="K1345" s="488">
        <f>'Gasto Energético'!GN1345</f>
        <v>0</v>
      </c>
      <c r="L1345" s="495">
        <f t="shared" si="184"/>
        <v>160</v>
      </c>
      <c r="M1345" s="356">
        <f t="shared" si="185"/>
        <v>160</v>
      </c>
      <c r="N1345" s="359">
        <f t="shared" si="186"/>
        <v>2.6666666666666665</v>
      </c>
      <c r="O1345">
        <f t="shared" si="187"/>
        <v>504</v>
      </c>
      <c r="P1345" s="239">
        <f t="shared" si="188"/>
        <v>299.7362942401092</v>
      </c>
    </row>
    <row r="1346" spans="2:16" x14ac:dyDescent="0.25">
      <c r="B1346" s="181">
        <v>0.93194444444444446</v>
      </c>
      <c r="C1346" s="61"/>
      <c r="D1346" s="349"/>
      <c r="E1346" s="349">
        <v>80</v>
      </c>
      <c r="F1346" s="63">
        <v>80</v>
      </c>
      <c r="G1346" s="356">
        <f t="shared" si="180"/>
        <v>80</v>
      </c>
      <c r="H1346" s="350">
        <f t="shared" si="181"/>
        <v>80</v>
      </c>
      <c r="I1346" s="235">
        <f t="shared" si="182"/>
        <v>1.3333333333333333</v>
      </c>
      <c r="J1346" s="193">
        <f t="shared" si="183"/>
        <v>1.3333333333333333</v>
      </c>
      <c r="K1346" s="488">
        <f>'Gasto Energético'!GN1346</f>
        <v>0</v>
      </c>
      <c r="L1346" s="495">
        <f t="shared" si="184"/>
        <v>160</v>
      </c>
      <c r="M1346" s="356">
        <f t="shared" si="185"/>
        <v>160</v>
      </c>
      <c r="N1346" s="359">
        <f t="shared" si="186"/>
        <v>2.6666666666666665</v>
      </c>
      <c r="O1346">
        <f t="shared" si="187"/>
        <v>504</v>
      </c>
      <c r="P1346" s="239">
        <f t="shared" si="188"/>
        <v>299.7362942401092</v>
      </c>
    </row>
    <row r="1347" spans="2:16" x14ac:dyDescent="0.25">
      <c r="B1347" s="181">
        <v>0.93263888888888891</v>
      </c>
      <c r="C1347" s="61"/>
      <c r="D1347" s="349"/>
      <c r="E1347" s="349">
        <v>80</v>
      </c>
      <c r="F1347" s="63">
        <v>80</v>
      </c>
      <c r="G1347" s="356">
        <f t="shared" si="180"/>
        <v>80</v>
      </c>
      <c r="H1347" s="350">
        <f t="shared" si="181"/>
        <v>80</v>
      </c>
      <c r="I1347" s="235">
        <f t="shared" si="182"/>
        <v>1.3333333333333333</v>
      </c>
      <c r="J1347" s="193">
        <f t="shared" si="183"/>
        <v>1.3333333333333333</v>
      </c>
      <c r="K1347" s="488">
        <f>'Gasto Energético'!GN1347</f>
        <v>0</v>
      </c>
      <c r="L1347" s="495">
        <f t="shared" si="184"/>
        <v>160</v>
      </c>
      <c r="M1347" s="356">
        <f t="shared" si="185"/>
        <v>160</v>
      </c>
      <c r="N1347" s="359">
        <f t="shared" si="186"/>
        <v>2.6666666666666665</v>
      </c>
      <c r="O1347">
        <f t="shared" si="187"/>
        <v>504</v>
      </c>
      <c r="P1347" s="239">
        <f t="shared" si="188"/>
        <v>299.7362942401092</v>
      </c>
    </row>
    <row r="1348" spans="2:16" x14ac:dyDescent="0.25">
      <c r="B1348" s="181">
        <v>0.93333333333333324</v>
      </c>
      <c r="C1348" s="61"/>
      <c r="D1348" s="349"/>
      <c r="E1348" s="349">
        <v>80</v>
      </c>
      <c r="F1348" s="63">
        <v>80</v>
      </c>
      <c r="G1348" s="356">
        <f t="shared" si="180"/>
        <v>80</v>
      </c>
      <c r="H1348" s="350">
        <f t="shared" si="181"/>
        <v>80</v>
      </c>
      <c r="I1348" s="235">
        <f t="shared" si="182"/>
        <v>1.3333333333333333</v>
      </c>
      <c r="J1348" s="193">
        <f t="shared" si="183"/>
        <v>1.3333333333333333</v>
      </c>
      <c r="K1348" s="488">
        <f>'Gasto Energético'!GN1348</f>
        <v>0</v>
      </c>
      <c r="L1348" s="495">
        <f t="shared" si="184"/>
        <v>160</v>
      </c>
      <c r="M1348" s="356">
        <f t="shared" si="185"/>
        <v>160</v>
      </c>
      <c r="N1348" s="359">
        <f t="shared" si="186"/>
        <v>2.6666666666666665</v>
      </c>
      <c r="O1348">
        <f t="shared" si="187"/>
        <v>504</v>
      </c>
      <c r="P1348" s="239">
        <f t="shared" si="188"/>
        <v>299.7362942401092</v>
      </c>
    </row>
    <row r="1349" spans="2:16" x14ac:dyDescent="0.25">
      <c r="B1349" s="181">
        <v>0.93402777777777779</v>
      </c>
      <c r="C1349" s="61"/>
      <c r="D1349" s="349"/>
      <c r="E1349" s="349">
        <v>80</v>
      </c>
      <c r="F1349" s="63">
        <v>80</v>
      </c>
      <c r="G1349" s="356">
        <f t="shared" ref="G1349:G1412" si="189">IF(SUM(C1349,E1349)=0,0,SUM(C1349,E1349))</f>
        <v>80</v>
      </c>
      <c r="H1349" s="350">
        <f t="shared" ref="H1349:H1412" si="190">IF(SUM(D1349,F1349)=0,0,SUM(D1349,F1349))</f>
        <v>80</v>
      </c>
      <c r="I1349" s="235">
        <f t="shared" ref="I1349:I1412" si="191">IF(G1349="","",G1349*(1/60))</f>
        <v>1.3333333333333333</v>
      </c>
      <c r="J1349" s="193">
        <f t="shared" ref="J1349:J1412" si="192">IF(H1349="","",H1349*(1/60))</f>
        <v>1.3333333333333333</v>
      </c>
      <c r="K1349" s="488">
        <f>'Gasto Energético'!GN1349</f>
        <v>0</v>
      </c>
      <c r="L1349" s="495">
        <f t="shared" ref="L1349:L1412" si="193">SUM(G1349:H1349)</f>
        <v>160</v>
      </c>
      <c r="M1349" s="356">
        <f t="shared" ref="M1349:M1412" si="194">K1349+L1349</f>
        <v>160</v>
      </c>
      <c r="N1349" s="359">
        <f t="shared" ref="N1349:N1412" si="195">M1349/60</f>
        <v>2.6666666666666665</v>
      </c>
      <c r="O1349">
        <f t="shared" ref="O1349:O1412" si="196">1.05*MAX($M$4:$M$1444)</f>
        <v>504</v>
      </c>
      <c r="P1349" s="239">
        <f t="shared" ref="P1349:P1412" si="197">SUM($N$4:$N$1444)/(COUNT($N$4:$N$1444)/60)</f>
        <v>299.7362942401092</v>
      </c>
    </row>
    <row r="1350" spans="2:16" x14ac:dyDescent="0.25">
      <c r="B1350" s="181">
        <v>0.93472222222222223</v>
      </c>
      <c r="C1350" s="61"/>
      <c r="D1350" s="349"/>
      <c r="E1350" s="349">
        <v>80</v>
      </c>
      <c r="F1350" s="63">
        <v>80</v>
      </c>
      <c r="G1350" s="356">
        <f t="shared" si="189"/>
        <v>80</v>
      </c>
      <c r="H1350" s="350">
        <f t="shared" si="190"/>
        <v>80</v>
      </c>
      <c r="I1350" s="235">
        <f t="shared" si="191"/>
        <v>1.3333333333333333</v>
      </c>
      <c r="J1350" s="193">
        <f t="shared" si="192"/>
        <v>1.3333333333333333</v>
      </c>
      <c r="K1350" s="488">
        <f>'Gasto Energético'!GN1350</f>
        <v>0</v>
      </c>
      <c r="L1350" s="495">
        <f t="shared" si="193"/>
        <v>160</v>
      </c>
      <c r="M1350" s="356">
        <f t="shared" si="194"/>
        <v>160</v>
      </c>
      <c r="N1350" s="359">
        <f t="shared" si="195"/>
        <v>2.6666666666666665</v>
      </c>
      <c r="O1350">
        <f t="shared" si="196"/>
        <v>504</v>
      </c>
      <c r="P1350" s="239">
        <f t="shared" si="197"/>
        <v>299.7362942401092</v>
      </c>
    </row>
    <row r="1351" spans="2:16" x14ac:dyDescent="0.25">
      <c r="B1351" s="181">
        <v>0.93541666666666667</v>
      </c>
      <c r="C1351" s="61"/>
      <c r="D1351" s="349"/>
      <c r="E1351" s="349">
        <v>80</v>
      </c>
      <c r="F1351" s="63">
        <v>80</v>
      </c>
      <c r="G1351" s="356">
        <f t="shared" si="189"/>
        <v>80</v>
      </c>
      <c r="H1351" s="350">
        <f t="shared" si="190"/>
        <v>80</v>
      </c>
      <c r="I1351" s="235">
        <f t="shared" si="191"/>
        <v>1.3333333333333333</v>
      </c>
      <c r="J1351" s="193">
        <f t="shared" si="192"/>
        <v>1.3333333333333333</v>
      </c>
      <c r="K1351" s="488">
        <f>'Gasto Energético'!GN1351</f>
        <v>0</v>
      </c>
      <c r="L1351" s="495">
        <f t="shared" si="193"/>
        <v>160</v>
      </c>
      <c r="M1351" s="356">
        <f t="shared" si="194"/>
        <v>160</v>
      </c>
      <c r="N1351" s="359">
        <f t="shared" si="195"/>
        <v>2.6666666666666665</v>
      </c>
      <c r="O1351">
        <f t="shared" si="196"/>
        <v>504</v>
      </c>
      <c r="P1351" s="239">
        <f t="shared" si="197"/>
        <v>299.7362942401092</v>
      </c>
    </row>
    <row r="1352" spans="2:16" x14ac:dyDescent="0.25">
      <c r="B1352" s="181">
        <v>0.93611111111111101</v>
      </c>
      <c r="C1352" s="61"/>
      <c r="D1352" s="349"/>
      <c r="E1352" s="349">
        <v>80</v>
      </c>
      <c r="F1352" s="63">
        <v>80</v>
      </c>
      <c r="G1352" s="356">
        <f t="shared" si="189"/>
        <v>80</v>
      </c>
      <c r="H1352" s="350">
        <f t="shared" si="190"/>
        <v>80</v>
      </c>
      <c r="I1352" s="235">
        <f t="shared" si="191"/>
        <v>1.3333333333333333</v>
      </c>
      <c r="J1352" s="193">
        <f t="shared" si="192"/>
        <v>1.3333333333333333</v>
      </c>
      <c r="K1352" s="488">
        <f>'Gasto Energético'!GN1352</f>
        <v>0</v>
      </c>
      <c r="L1352" s="495">
        <f t="shared" si="193"/>
        <v>160</v>
      </c>
      <c r="M1352" s="356">
        <f t="shared" si="194"/>
        <v>160</v>
      </c>
      <c r="N1352" s="359">
        <f t="shared" si="195"/>
        <v>2.6666666666666665</v>
      </c>
      <c r="O1352">
        <f t="shared" si="196"/>
        <v>504</v>
      </c>
      <c r="P1352" s="239">
        <f t="shared" si="197"/>
        <v>299.7362942401092</v>
      </c>
    </row>
    <row r="1353" spans="2:16" x14ac:dyDescent="0.25">
      <c r="B1353" s="181">
        <v>0.93680555555555556</v>
      </c>
      <c r="C1353" s="61"/>
      <c r="D1353" s="349"/>
      <c r="E1353" s="349">
        <v>80</v>
      </c>
      <c r="F1353" s="63">
        <v>80</v>
      </c>
      <c r="G1353" s="356">
        <f t="shared" si="189"/>
        <v>80</v>
      </c>
      <c r="H1353" s="350">
        <f t="shared" si="190"/>
        <v>80</v>
      </c>
      <c r="I1353" s="235">
        <f t="shared" si="191"/>
        <v>1.3333333333333333</v>
      </c>
      <c r="J1353" s="193">
        <f t="shared" si="192"/>
        <v>1.3333333333333333</v>
      </c>
      <c r="K1353" s="488">
        <f>'Gasto Energético'!GN1353</f>
        <v>0</v>
      </c>
      <c r="L1353" s="495">
        <f t="shared" si="193"/>
        <v>160</v>
      </c>
      <c r="M1353" s="356">
        <f t="shared" si="194"/>
        <v>160</v>
      </c>
      <c r="N1353" s="359">
        <f t="shared" si="195"/>
        <v>2.6666666666666665</v>
      </c>
      <c r="O1353">
        <f t="shared" si="196"/>
        <v>504</v>
      </c>
      <c r="P1353" s="239">
        <f t="shared" si="197"/>
        <v>299.7362942401092</v>
      </c>
    </row>
    <row r="1354" spans="2:16" x14ac:dyDescent="0.25">
      <c r="B1354" s="181">
        <v>0.9375</v>
      </c>
      <c r="C1354" s="61"/>
      <c r="D1354" s="349"/>
      <c r="E1354" s="349">
        <v>80</v>
      </c>
      <c r="F1354" s="63">
        <v>80</v>
      </c>
      <c r="G1354" s="356">
        <f t="shared" si="189"/>
        <v>80</v>
      </c>
      <c r="H1354" s="350">
        <f t="shared" si="190"/>
        <v>80</v>
      </c>
      <c r="I1354" s="235">
        <f t="shared" si="191"/>
        <v>1.3333333333333333</v>
      </c>
      <c r="J1354" s="193">
        <f t="shared" si="192"/>
        <v>1.3333333333333333</v>
      </c>
      <c r="K1354" s="488">
        <f>'Gasto Energético'!GN1354</f>
        <v>0</v>
      </c>
      <c r="L1354" s="495">
        <f t="shared" si="193"/>
        <v>160</v>
      </c>
      <c r="M1354" s="356">
        <f t="shared" si="194"/>
        <v>160</v>
      </c>
      <c r="N1354" s="359">
        <f t="shared" si="195"/>
        <v>2.6666666666666665</v>
      </c>
      <c r="O1354">
        <f t="shared" si="196"/>
        <v>504</v>
      </c>
      <c r="P1354" s="239">
        <f t="shared" si="197"/>
        <v>299.7362942401092</v>
      </c>
    </row>
    <row r="1355" spans="2:16" x14ac:dyDescent="0.25">
      <c r="B1355" s="181">
        <v>0.93819444444444444</v>
      </c>
      <c r="C1355" s="61"/>
      <c r="D1355" s="349"/>
      <c r="E1355" s="349">
        <v>80</v>
      </c>
      <c r="F1355" s="63">
        <v>80</v>
      </c>
      <c r="G1355" s="356">
        <f t="shared" si="189"/>
        <v>80</v>
      </c>
      <c r="H1355" s="350">
        <f t="shared" si="190"/>
        <v>80</v>
      </c>
      <c r="I1355" s="235">
        <f t="shared" si="191"/>
        <v>1.3333333333333333</v>
      </c>
      <c r="J1355" s="193">
        <f t="shared" si="192"/>
        <v>1.3333333333333333</v>
      </c>
      <c r="K1355" s="488">
        <f>'Gasto Energético'!GN1355</f>
        <v>0</v>
      </c>
      <c r="L1355" s="495">
        <f t="shared" si="193"/>
        <v>160</v>
      </c>
      <c r="M1355" s="356">
        <f t="shared" si="194"/>
        <v>160</v>
      </c>
      <c r="N1355" s="359">
        <f t="shared" si="195"/>
        <v>2.6666666666666665</v>
      </c>
      <c r="O1355">
        <f t="shared" si="196"/>
        <v>504</v>
      </c>
      <c r="P1355" s="239">
        <f t="shared" si="197"/>
        <v>299.7362942401092</v>
      </c>
    </row>
    <row r="1356" spans="2:16" x14ac:dyDescent="0.25">
      <c r="B1356" s="181">
        <v>0.93888888888888899</v>
      </c>
      <c r="C1356" s="61"/>
      <c r="D1356" s="349"/>
      <c r="E1356" s="349">
        <v>80</v>
      </c>
      <c r="F1356" s="63">
        <v>80</v>
      </c>
      <c r="G1356" s="356">
        <f t="shared" si="189"/>
        <v>80</v>
      </c>
      <c r="H1356" s="350">
        <f t="shared" si="190"/>
        <v>80</v>
      </c>
      <c r="I1356" s="235">
        <f t="shared" si="191"/>
        <v>1.3333333333333333</v>
      </c>
      <c r="J1356" s="193">
        <f t="shared" si="192"/>
        <v>1.3333333333333333</v>
      </c>
      <c r="K1356" s="488">
        <f>'Gasto Energético'!GN1356</f>
        <v>0</v>
      </c>
      <c r="L1356" s="495">
        <f t="shared" si="193"/>
        <v>160</v>
      </c>
      <c r="M1356" s="356">
        <f t="shared" si="194"/>
        <v>160</v>
      </c>
      <c r="N1356" s="359">
        <f t="shared" si="195"/>
        <v>2.6666666666666665</v>
      </c>
      <c r="O1356">
        <f t="shared" si="196"/>
        <v>504</v>
      </c>
      <c r="P1356" s="239">
        <f t="shared" si="197"/>
        <v>299.7362942401092</v>
      </c>
    </row>
    <row r="1357" spans="2:16" x14ac:dyDescent="0.25">
      <c r="B1357" s="181">
        <v>0.93958333333333333</v>
      </c>
      <c r="C1357" s="61"/>
      <c r="D1357" s="349"/>
      <c r="E1357" s="349">
        <v>80</v>
      </c>
      <c r="F1357" s="63">
        <v>80</v>
      </c>
      <c r="G1357" s="356">
        <f t="shared" si="189"/>
        <v>80</v>
      </c>
      <c r="H1357" s="350">
        <f t="shared" si="190"/>
        <v>80</v>
      </c>
      <c r="I1357" s="235">
        <f t="shared" si="191"/>
        <v>1.3333333333333333</v>
      </c>
      <c r="J1357" s="193">
        <f t="shared" si="192"/>
        <v>1.3333333333333333</v>
      </c>
      <c r="K1357" s="488">
        <f>'Gasto Energético'!GN1357</f>
        <v>0</v>
      </c>
      <c r="L1357" s="495">
        <f t="shared" si="193"/>
        <v>160</v>
      </c>
      <c r="M1357" s="356">
        <f t="shared" si="194"/>
        <v>160</v>
      </c>
      <c r="N1357" s="359">
        <f t="shared" si="195"/>
        <v>2.6666666666666665</v>
      </c>
      <c r="O1357">
        <f t="shared" si="196"/>
        <v>504</v>
      </c>
      <c r="P1357" s="239">
        <f t="shared" si="197"/>
        <v>299.7362942401092</v>
      </c>
    </row>
    <row r="1358" spans="2:16" x14ac:dyDescent="0.25">
      <c r="B1358" s="181">
        <v>0.94027777777777777</v>
      </c>
      <c r="C1358" s="61"/>
      <c r="D1358" s="349"/>
      <c r="E1358" s="349">
        <v>80</v>
      </c>
      <c r="F1358" s="63">
        <v>80</v>
      </c>
      <c r="G1358" s="356">
        <f t="shared" si="189"/>
        <v>80</v>
      </c>
      <c r="H1358" s="350">
        <f t="shared" si="190"/>
        <v>80</v>
      </c>
      <c r="I1358" s="235">
        <f t="shared" si="191"/>
        <v>1.3333333333333333</v>
      </c>
      <c r="J1358" s="193">
        <f t="shared" si="192"/>
        <v>1.3333333333333333</v>
      </c>
      <c r="K1358" s="488">
        <f>'Gasto Energético'!GN1358</f>
        <v>0</v>
      </c>
      <c r="L1358" s="495">
        <f t="shared" si="193"/>
        <v>160</v>
      </c>
      <c r="M1358" s="356">
        <f t="shared" si="194"/>
        <v>160</v>
      </c>
      <c r="N1358" s="359">
        <f t="shared" si="195"/>
        <v>2.6666666666666665</v>
      </c>
      <c r="O1358">
        <f t="shared" si="196"/>
        <v>504</v>
      </c>
      <c r="P1358" s="239">
        <f t="shared" si="197"/>
        <v>299.7362942401092</v>
      </c>
    </row>
    <row r="1359" spans="2:16" x14ac:dyDescent="0.25">
      <c r="B1359" s="181">
        <v>0.94097222222222221</v>
      </c>
      <c r="C1359" s="61"/>
      <c r="D1359" s="349"/>
      <c r="E1359" s="349">
        <v>80</v>
      </c>
      <c r="F1359" s="63">
        <v>80</v>
      </c>
      <c r="G1359" s="356">
        <f t="shared" si="189"/>
        <v>80</v>
      </c>
      <c r="H1359" s="350">
        <f t="shared" si="190"/>
        <v>80</v>
      </c>
      <c r="I1359" s="235">
        <f t="shared" si="191"/>
        <v>1.3333333333333333</v>
      </c>
      <c r="J1359" s="193">
        <f t="shared" si="192"/>
        <v>1.3333333333333333</v>
      </c>
      <c r="K1359" s="488">
        <f>'Gasto Energético'!GN1359</f>
        <v>0</v>
      </c>
      <c r="L1359" s="495">
        <f t="shared" si="193"/>
        <v>160</v>
      </c>
      <c r="M1359" s="356">
        <f t="shared" si="194"/>
        <v>160</v>
      </c>
      <c r="N1359" s="359">
        <f t="shared" si="195"/>
        <v>2.6666666666666665</v>
      </c>
      <c r="O1359">
        <f t="shared" si="196"/>
        <v>504</v>
      </c>
      <c r="P1359" s="239">
        <f t="shared" si="197"/>
        <v>299.7362942401092</v>
      </c>
    </row>
    <row r="1360" spans="2:16" x14ac:dyDescent="0.25">
      <c r="B1360" s="181">
        <v>0.94166666666666676</v>
      </c>
      <c r="C1360" s="61"/>
      <c r="D1360" s="349"/>
      <c r="E1360" s="349">
        <v>80</v>
      </c>
      <c r="F1360" s="63">
        <v>80</v>
      </c>
      <c r="G1360" s="356">
        <f t="shared" si="189"/>
        <v>80</v>
      </c>
      <c r="H1360" s="350">
        <f t="shared" si="190"/>
        <v>80</v>
      </c>
      <c r="I1360" s="235">
        <f t="shared" si="191"/>
        <v>1.3333333333333333</v>
      </c>
      <c r="J1360" s="193">
        <f t="shared" si="192"/>
        <v>1.3333333333333333</v>
      </c>
      <c r="K1360" s="488">
        <f>'Gasto Energético'!GN1360</f>
        <v>0</v>
      </c>
      <c r="L1360" s="495">
        <f t="shared" si="193"/>
        <v>160</v>
      </c>
      <c r="M1360" s="356">
        <f t="shared" si="194"/>
        <v>160</v>
      </c>
      <c r="N1360" s="359">
        <f t="shared" si="195"/>
        <v>2.6666666666666665</v>
      </c>
      <c r="O1360">
        <f t="shared" si="196"/>
        <v>504</v>
      </c>
      <c r="P1360" s="239">
        <f t="shared" si="197"/>
        <v>299.7362942401092</v>
      </c>
    </row>
    <row r="1361" spans="2:16" x14ac:dyDescent="0.25">
      <c r="B1361" s="181">
        <v>0.94236111111111109</v>
      </c>
      <c r="C1361" s="61"/>
      <c r="D1361" s="349"/>
      <c r="E1361" s="349">
        <v>80</v>
      </c>
      <c r="F1361" s="63">
        <v>80</v>
      </c>
      <c r="G1361" s="356">
        <f t="shared" si="189"/>
        <v>80</v>
      </c>
      <c r="H1361" s="350">
        <f t="shared" si="190"/>
        <v>80</v>
      </c>
      <c r="I1361" s="235">
        <f t="shared" si="191"/>
        <v>1.3333333333333333</v>
      </c>
      <c r="J1361" s="193">
        <f t="shared" si="192"/>
        <v>1.3333333333333333</v>
      </c>
      <c r="K1361" s="488">
        <f>'Gasto Energético'!GN1361</f>
        <v>0</v>
      </c>
      <c r="L1361" s="495">
        <f t="shared" si="193"/>
        <v>160</v>
      </c>
      <c r="M1361" s="356">
        <f t="shared" si="194"/>
        <v>160</v>
      </c>
      <c r="N1361" s="359">
        <f t="shared" si="195"/>
        <v>2.6666666666666665</v>
      </c>
      <c r="O1361">
        <f t="shared" si="196"/>
        <v>504</v>
      </c>
      <c r="P1361" s="239">
        <f t="shared" si="197"/>
        <v>299.7362942401092</v>
      </c>
    </row>
    <row r="1362" spans="2:16" x14ac:dyDescent="0.25">
      <c r="B1362" s="181">
        <v>0.94305555555555554</v>
      </c>
      <c r="C1362" s="61"/>
      <c r="D1362" s="349"/>
      <c r="E1362" s="349">
        <v>80</v>
      </c>
      <c r="F1362" s="63">
        <v>80</v>
      </c>
      <c r="G1362" s="356">
        <f t="shared" si="189"/>
        <v>80</v>
      </c>
      <c r="H1362" s="350">
        <f t="shared" si="190"/>
        <v>80</v>
      </c>
      <c r="I1362" s="235">
        <f t="shared" si="191"/>
        <v>1.3333333333333333</v>
      </c>
      <c r="J1362" s="193">
        <f t="shared" si="192"/>
        <v>1.3333333333333333</v>
      </c>
      <c r="K1362" s="488">
        <f>'Gasto Energético'!GN1362</f>
        <v>0</v>
      </c>
      <c r="L1362" s="495">
        <f t="shared" si="193"/>
        <v>160</v>
      </c>
      <c r="M1362" s="356">
        <f t="shared" si="194"/>
        <v>160</v>
      </c>
      <c r="N1362" s="359">
        <f t="shared" si="195"/>
        <v>2.6666666666666665</v>
      </c>
      <c r="O1362">
        <f t="shared" si="196"/>
        <v>504</v>
      </c>
      <c r="P1362" s="239">
        <f t="shared" si="197"/>
        <v>299.7362942401092</v>
      </c>
    </row>
    <row r="1363" spans="2:16" x14ac:dyDescent="0.25">
      <c r="B1363" s="181">
        <v>0.94374999999999998</v>
      </c>
      <c r="C1363" s="61"/>
      <c r="D1363" s="349"/>
      <c r="E1363" s="349">
        <v>80</v>
      </c>
      <c r="F1363" s="63">
        <v>80</v>
      </c>
      <c r="G1363" s="356">
        <f t="shared" si="189"/>
        <v>80</v>
      </c>
      <c r="H1363" s="350">
        <f t="shared" si="190"/>
        <v>80</v>
      </c>
      <c r="I1363" s="235">
        <f t="shared" si="191"/>
        <v>1.3333333333333333</v>
      </c>
      <c r="J1363" s="193">
        <f t="shared" si="192"/>
        <v>1.3333333333333333</v>
      </c>
      <c r="K1363" s="488">
        <f>'Gasto Energético'!GN1363</f>
        <v>0</v>
      </c>
      <c r="L1363" s="495">
        <f t="shared" si="193"/>
        <v>160</v>
      </c>
      <c r="M1363" s="356">
        <f t="shared" si="194"/>
        <v>160</v>
      </c>
      <c r="N1363" s="359">
        <f t="shared" si="195"/>
        <v>2.6666666666666665</v>
      </c>
      <c r="O1363">
        <f t="shared" si="196"/>
        <v>504</v>
      </c>
      <c r="P1363" s="239">
        <f t="shared" si="197"/>
        <v>299.7362942401092</v>
      </c>
    </row>
    <row r="1364" spans="2:16" x14ac:dyDescent="0.25">
      <c r="B1364" s="181">
        <v>0.94444444444444453</v>
      </c>
      <c r="C1364" s="61"/>
      <c r="D1364" s="349"/>
      <c r="E1364" s="349">
        <v>80</v>
      </c>
      <c r="F1364" s="63">
        <v>80</v>
      </c>
      <c r="G1364" s="356">
        <f t="shared" si="189"/>
        <v>80</v>
      </c>
      <c r="H1364" s="350">
        <f t="shared" si="190"/>
        <v>80</v>
      </c>
      <c r="I1364" s="235">
        <f t="shared" si="191"/>
        <v>1.3333333333333333</v>
      </c>
      <c r="J1364" s="193">
        <f t="shared" si="192"/>
        <v>1.3333333333333333</v>
      </c>
      <c r="K1364" s="488">
        <f>'Gasto Energético'!GN1364</f>
        <v>0</v>
      </c>
      <c r="L1364" s="495">
        <f t="shared" si="193"/>
        <v>160</v>
      </c>
      <c r="M1364" s="356">
        <f t="shared" si="194"/>
        <v>160</v>
      </c>
      <c r="N1364" s="359">
        <f t="shared" si="195"/>
        <v>2.6666666666666665</v>
      </c>
      <c r="O1364">
        <f t="shared" si="196"/>
        <v>504</v>
      </c>
      <c r="P1364" s="239">
        <f t="shared" si="197"/>
        <v>299.7362942401092</v>
      </c>
    </row>
    <row r="1365" spans="2:16" x14ac:dyDescent="0.25">
      <c r="B1365" s="181">
        <v>0.94513888888888886</v>
      </c>
      <c r="C1365" s="61"/>
      <c r="D1365" s="349"/>
      <c r="E1365" s="349">
        <v>80</v>
      </c>
      <c r="F1365" s="63">
        <v>80</v>
      </c>
      <c r="G1365" s="356">
        <f t="shared" si="189"/>
        <v>80</v>
      </c>
      <c r="H1365" s="350">
        <f t="shared" si="190"/>
        <v>80</v>
      </c>
      <c r="I1365" s="235">
        <f t="shared" si="191"/>
        <v>1.3333333333333333</v>
      </c>
      <c r="J1365" s="193">
        <f t="shared" si="192"/>
        <v>1.3333333333333333</v>
      </c>
      <c r="K1365" s="488">
        <f>'Gasto Energético'!GN1365</f>
        <v>0</v>
      </c>
      <c r="L1365" s="495">
        <f t="shared" si="193"/>
        <v>160</v>
      </c>
      <c r="M1365" s="356">
        <f t="shared" si="194"/>
        <v>160</v>
      </c>
      <c r="N1365" s="359">
        <f t="shared" si="195"/>
        <v>2.6666666666666665</v>
      </c>
      <c r="O1365">
        <f t="shared" si="196"/>
        <v>504</v>
      </c>
      <c r="P1365" s="239">
        <f t="shared" si="197"/>
        <v>299.7362942401092</v>
      </c>
    </row>
    <row r="1366" spans="2:16" x14ac:dyDescent="0.25">
      <c r="B1366" s="181">
        <v>0.9458333333333333</v>
      </c>
      <c r="C1366" s="61"/>
      <c r="D1366" s="349"/>
      <c r="E1366" s="349">
        <v>80</v>
      </c>
      <c r="F1366" s="63">
        <v>80</v>
      </c>
      <c r="G1366" s="356">
        <f t="shared" si="189"/>
        <v>80</v>
      </c>
      <c r="H1366" s="350">
        <f t="shared" si="190"/>
        <v>80</v>
      </c>
      <c r="I1366" s="235">
        <f t="shared" si="191"/>
        <v>1.3333333333333333</v>
      </c>
      <c r="J1366" s="193">
        <f t="shared" si="192"/>
        <v>1.3333333333333333</v>
      </c>
      <c r="K1366" s="488">
        <f>'Gasto Energético'!GN1366</f>
        <v>0</v>
      </c>
      <c r="L1366" s="495">
        <f t="shared" si="193"/>
        <v>160</v>
      </c>
      <c r="M1366" s="356">
        <f t="shared" si="194"/>
        <v>160</v>
      </c>
      <c r="N1366" s="359">
        <f t="shared" si="195"/>
        <v>2.6666666666666665</v>
      </c>
      <c r="O1366">
        <f t="shared" si="196"/>
        <v>504</v>
      </c>
      <c r="P1366" s="239">
        <f t="shared" si="197"/>
        <v>299.7362942401092</v>
      </c>
    </row>
    <row r="1367" spans="2:16" x14ac:dyDescent="0.25">
      <c r="B1367" s="181">
        <v>0.94652777777777775</v>
      </c>
      <c r="C1367" s="61"/>
      <c r="D1367" s="349"/>
      <c r="E1367" s="349">
        <v>80</v>
      </c>
      <c r="F1367" s="63">
        <v>80</v>
      </c>
      <c r="G1367" s="356">
        <f t="shared" si="189"/>
        <v>80</v>
      </c>
      <c r="H1367" s="350">
        <f t="shared" si="190"/>
        <v>80</v>
      </c>
      <c r="I1367" s="235">
        <f t="shared" si="191"/>
        <v>1.3333333333333333</v>
      </c>
      <c r="J1367" s="193">
        <f t="shared" si="192"/>
        <v>1.3333333333333333</v>
      </c>
      <c r="K1367" s="488">
        <f>'Gasto Energético'!GN1367</f>
        <v>0</v>
      </c>
      <c r="L1367" s="495">
        <f t="shared" si="193"/>
        <v>160</v>
      </c>
      <c r="M1367" s="356">
        <f t="shared" si="194"/>
        <v>160</v>
      </c>
      <c r="N1367" s="359">
        <f t="shared" si="195"/>
        <v>2.6666666666666665</v>
      </c>
      <c r="O1367">
        <f t="shared" si="196"/>
        <v>504</v>
      </c>
      <c r="P1367" s="239">
        <f t="shared" si="197"/>
        <v>299.7362942401092</v>
      </c>
    </row>
    <row r="1368" spans="2:16" x14ac:dyDescent="0.25">
      <c r="B1368" s="181">
        <v>0.9472222222222223</v>
      </c>
      <c r="C1368" s="61"/>
      <c r="D1368" s="349"/>
      <c r="E1368" s="349">
        <v>80</v>
      </c>
      <c r="F1368" s="63">
        <v>80</v>
      </c>
      <c r="G1368" s="356">
        <f t="shared" si="189"/>
        <v>80</v>
      </c>
      <c r="H1368" s="350">
        <f t="shared" si="190"/>
        <v>80</v>
      </c>
      <c r="I1368" s="235">
        <f t="shared" si="191"/>
        <v>1.3333333333333333</v>
      </c>
      <c r="J1368" s="193">
        <f t="shared" si="192"/>
        <v>1.3333333333333333</v>
      </c>
      <c r="K1368" s="488">
        <f>'Gasto Energético'!GN1368</f>
        <v>0</v>
      </c>
      <c r="L1368" s="495">
        <f t="shared" si="193"/>
        <v>160</v>
      </c>
      <c r="M1368" s="356">
        <f t="shared" si="194"/>
        <v>160</v>
      </c>
      <c r="N1368" s="359">
        <f t="shared" si="195"/>
        <v>2.6666666666666665</v>
      </c>
      <c r="O1368">
        <f t="shared" si="196"/>
        <v>504</v>
      </c>
      <c r="P1368" s="239">
        <f t="shared" si="197"/>
        <v>299.7362942401092</v>
      </c>
    </row>
    <row r="1369" spans="2:16" x14ac:dyDescent="0.25">
      <c r="B1369" s="181">
        <v>0.94791666666666663</v>
      </c>
      <c r="C1369" s="61"/>
      <c r="D1369" s="349"/>
      <c r="E1369" s="349">
        <v>80</v>
      </c>
      <c r="F1369" s="63">
        <v>80</v>
      </c>
      <c r="G1369" s="356">
        <f t="shared" si="189"/>
        <v>80</v>
      </c>
      <c r="H1369" s="350">
        <f t="shared" si="190"/>
        <v>80</v>
      </c>
      <c r="I1369" s="235">
        <f t="shared" si="191"/>
        <v>1.3333333333333333</v>
      </c>
      <c r="J1369" s="193">
        <f t="shared" si="192"/>
        <v>1.3333333333333333</v>
      </c>
      <c r="K1369" s="488">
        <f>'Gasto Energético'!GN1369</f>
        <v>0</v>
      </c>
      <c r="L1369" s="495">
        <f t="shared" si="193"/>
        <v>160</v>
      </c>
      <c r="M1369" s="356">
        <f t="shared" si="194"/>
        <v>160</v>
      </c>
      <c r="N1369" s="359">
        <f t="shared" si="195"/>
        <v>2.6666666666666665</v>
      </c>
      <c r="O1369">
        <f t="shared" si="196"/>
        <v>504</v>
      </c>
      <c r="P1369" s="239">
        <f t="shared" si="197"/>
        <v>299.7362942401092</v>
      </c>
    </row>
    <row r="1370" spans="2:16" x14ac:dyDescent="0.25">
      <c r="B1370" s="181">
        <v>0.94861111111111107</v>
      </c>
      <c r="C1370" s="61"/>
      <c r="D1370" s="349"/>
      <c r="E1370" s="349">
        <v>80</v>
      </c>
      <c r="F1370" s="63">
        <v>80</v>
      </c>
      <c r="G1370" s="356">
        <f t="shared" si="189"/>
        <v>80</v>
      </c>
      <c r="H1370" s="350">
        <f t="shared" si="190"/>
        <v>80</v>
      </c>
      <c r="I1370" s="235">
        <f t="shared" si="191"/>
        <v>1.3333333333333333</v>
      </c>
      <c r="J1370" s="193">
        <f t="shared" si="192"/>
        <v>1.3333333333333333</v>
      </c>
      <c r="K1370" s="488">
        <f>'Gasto Energético'!GN1370</f>
        <v>0</v>
      </c>
      <c r="L1370" s="495">
        <f t="shared" si="193"/>
        <v>160</v>
      </c>
      <c r="M1370" s="356">
        <f t="shared" si="194"/>
        <v>160</v>
      </c>
      <c r="N1370" s="359">
        <f t="shared" si="195"/>
        <v>2.6666666666666665</v>
      </c>
      <c r="O1370">
        <f t="shared" si="196"/>
        <v>504</v>
      </c>
      <c r="P1370" s="239">
        <f t="shared" si="197"/>
        <v>299.7362942401092</v>
      </c>
    </row>
    <row r="1371" spans="2:16" x14ac:dyDescent="0.25">
      <c r="B1371" s="181">
        <v>0.94930555555555562</v>
      </c>
      <c r="C1371" s="61"/>
      <c r="D1371" s="349"/>
      <c r="E1371" s="349">
        <v>80</v>
      </c>
      <c r="F1371" s="63">
        <v>80</v>
      </c>
      <c r="G1371" s="356">
        <f t="shared" si="189"/>
        <v>80</v>
      </c>
      <c r="H1371" s="350">
        <f t="shared" si="190"/>
        <v>80</v>
      </c>
      <c r="I1371" s="235">
        <f t="shared" si="191"/>
        <v>1.3333333333333333</v>
      </c>
      <c r="J1371" s="193">
        <f t="shared" si="192"/>
        <v>1.3333333333333333</v>
      </c>
      <c r="K1371" s="488">
        <f>'Gasto Energético'!GN1371</f>
        <v>0</v>
      </c>
      <c r="L1371" s="495">
        <f t="shared" si="193"/>
        <v>160</v>
      </c>
      <c r="M1371" s="356">
        <f t="shared" si="194"/>
        <v>160</v>
      </c>
      <c r="N1371" s="359">
        <f t="shared" si="195"/>
        <v>2.6666666666666665</v>
      </c>
      <c r="O1371">
        <f t="shared" si="196"/>
        <v>504</v>
      </c>
      <c r="P1371" s="239">
        <f t="shared" si="197"/>
        <v>299.7362942401092</v>
      </c>
    </row>
    <row r="1372" spans="2:16" x14ac:dyDescent="0.25">
      <c r="B1372" s="181">
        <v>0.95000000000000007</v>
      </c>
      <c r="C1372" s="61"/>
      <c r="D1372" s="349"/>
      <c r="E1372" s="349">
        <v>80</v>
      </c>
      <c r="F1372" s="63">
        <v>80</v>
      </c>
      <c r="G1372" s="356">
        <f t="shared" si="189"/>
        <v>80</v>
      </c>
      <c r="H1372" s="350">
        <f t="shared" si="190"/>
        <v>80</v>
      </c>
      <c r="I1372" s="235">
        <f t="shared" si="191"/>
        <v>1.3333333333333333</v>
      </c>
      <c r="J1372" s="193">
        <f t="shared" si="192"/>
        <v>1.3333333333333333</v>
      </c>
      <c r="K1372" s="488">
        <f>'Gasto Energético'!GN1372</f>
        <v>0</v>
      </c>
      <c r="L1372" s="495">
        <f t="shared" si="193"/>
        <v>160</v>
      </c>
      <c r="M1372" s="356">
        <f t="shared" si="194"/>
        <v>160</v>
      </c>
      <c r="N1372" s="359">
        <f t="shared" si="195"/>
        <v>2.6666666666666665</v>
      </c>
      <c r="O1372">
        <f t="shared" si="196"/>
        <v>504</v>
      </c>
      <c r="P1372" s="239">
        <f t="shared" si="197"/>
        <v>299.7362942401092</v>
      </c>
    </row>
    <row r="1373" spans="2:16" x14ac:dyDescent="0.25">
      <c r="B1373" s="181">
        <v>0.9506944444444444</v>
      </c>
      <c r="C1373" s="61"/>
      <c r="D1373" s="349"/>
      <c r="E1373" s="349">
        <v>80</v>
      </c>
      <c r="F1373" s="63">
        <v>80</v>
      </c>
      <c r="G1373" s="356">
        <f t="shared" si="189"/>
        <v>80</v>
      </c>
      <c r="H1373" s="350">
        <f t="shared" si="190"/>
        <v>80</v>
      </c>
      <c r="I1373" s="235">
        <f t="shared" si="191"/>
        <v>1.3333333333333333</v>
      </c>
      <c r="J1373" s="193">
        <f t="shared" si="192"/>
        <v>1.3333333333333333</v>
      </c>
      <c r="K1373" s="488">
        <f>'Gasto Energético'!GN1373</f>
        <v>0</v>
      </c>
      <c r="L1373" s="495">
        <f t="shared" si="193"/>
        <v>160</v>
      </c>
      <c r="M1373" s="356">
        <f t="shared" si="194"/>
        <v>160</v>
      </c>
      <c r="N1373" s="359">
        <f t="shared" si="195"/>
        <v>2.6666666666666665</v>
      </c>
      <c r="O1373">
        <f t="shared" si="196"/>
        <v>504</v>
      </c>
      <c r="P1373" s="239">
        <f t="shared" si="197"/>
        <v>299.7362942401092</v>
      </c>
    </row>
    <row r="1374" spans="2:16" x14ac:dyDescent="0.25">
      <c r="B1374" s="181">
        <v>0.95138888888888884</v>
      </c>
      <c r="C1374" s="61"/>
      <c r="D1374" s="349"/>
      <c r="E1374" s="349">
        <v>80</v>
      </c>
      <c r="F1374" s="63">
        <v>80</v>
      </c>
      <c r="G1374" s="356">
        <f t="shared" si="189"/>
        <v>80</v>
      </c>
      <c r="H1374" s="350">
        <f t="shared" si="190"/>
        <v>80</v>
      </c>
      <c r="I1374" s="235">
        <f t="shared" si="191"/>
        <v>1.3333333333333333</v>
      </c>
      <c r="J1374" s="193">
        <f t="shared" si="192"/>
        <v>1.3333333333333333</v>
      </c>
      <c r="K1374" s="488">
        <f>'Gasto Energético'!GN1374</f>
        <v>0</v>
      </c>
      <c r="L1374" s="495">
        <f t="shared" si="193"/>
        <v>160</v>
      </c>
      <c r="M1374" s="356">
        <f t="shared" si="194"/>
        <v>160</v>
      </c>
      <c r="N1374" s="359">
        <f t="shared" si="195"/>
        <v>2.6666666666666665</v>
      </c>
      <c r="O1374">
        <f t="shared" si="196"/>
        <v>504</v>
      </c>
      <c r="P1374" s="239">
        <f t="shared" si="197"/>
        <v>299.7362942401092</v>
      </c>
    </row>
    <row r="1375" spans="2:16" x14ac:dyDescent="0.25">
      <c r="B1375" s="181">
        <v>0.95208333333333339</v>
      </c>
      <c r="C1375" s="61"/>
      <c r="D1375" s="349"/>
      <c r="E1375" s="349">
        <v>80</v>
      </c>
      <c r="F1375" s="63">
        <v>80</v>
      </c>
      <c r="G1375" s="356">
        <f t="shared" si="189"/>
        <v>80</v>
      </c>
      <c r="H1375" s="350">
        <f t="shared" si="190"/>
        <v>80</v>
      </c>
      <c r="I1375" s="235">
        <f t="shared" si="191"/>
        <v>1.3333333333333333</v>
      </c>
      <c r="J1375" s="193">
        <f t="shared" si="192"/>
        <v>1.3333333333333333</v>
      </c>
      <c r="K1375" s="488">
        <f>'Gasto Energético'!GN1375</f>
        <v>0</v>
      </c>
      <c r="L1375" s="495">
        <f t="shared" si="193"/>
        <v>160</v>
      </c>
      <c r="M1375" s="356">
        <f t="shared" si="194"/>
        <v>160</v>
      </c>
      <c r="N1375" s="359">
        <f t="shared" si="195"/>
        <v>2.6666666666666665</v>
      </c>
      <c r="O1375">
        <f t="shared" si="196"/>
        <v>504</v>
      </c>
      <c r="P1375" s="239">
        <f t="shared" si="197"/>
        <v>299.7362942401092</v>
      </c>
    </row>
    <row r="1376" spans="2:16" x14ac:dyDescent="0.25">
      <c r="B1376" s="181">
        <v>0.95277777777777783</v>
      </c>
      <c r="C1376" s="61"/>
      <c r="D1376" s="349"/>
      <c r="E1376" s="349">
        <v>80</v>
      </c>
      <c r="F1376" s="63">
        <v>80</v>
      </c>
      <c r="G1376" s="356">
        <f t="shared" si="189"/>
        <v>80</v>
      </c>
      <c r="H1376" s="350">
        <f t="shared" si="190"/>
        <v>80</v>
      </c>
      <c r="I1376" s="235">
        <f t="shared" si="191"/>
        <v>1.3333333333333333</v>
      </c>
      <c r="J1376" s="193">
        <f t="shared" si="192"/>
        <v>1.3333333333333333</v>
      </c>
      <c r="K1376" s="488">
        <f>'Gasto Energético'!GN1376</f>
        <v>0</v>
      </c>
      <c r="L1376" s="495">
        <f t="shared" si="193"/>
        <v>160</v>
      </c>
      <c r="M1376" s="356">
        <f t="shared" si="194"/>
        <v>160</v>
      </c>
      <c r="N1376" s="359">
        <f t="shared" si="195"/>
        <v>2.6666666666666665</v>
      </c>
      <c r="O1376">
        <f t="shared" si="196"/>
        <v>504</v>
      </c>
      <c r="P1376" s="239">
        <f t="shared" si="197"/>
        <v>299.7362942401092</v>
      </c>
    </row>
    <row r="1377" spans="2:16" x14ac:dyDescent="0.25">
      <c r="B1377" s="181">
        <v>0.95347222222222217</v>
      </c>
      <c r="C1377" s="61"/>
      <c r="D1377" s="349"/>
      <c r="E1377" s="349">
        <v>80</v>
      </c>
      <c r="F1377" s="63">
        <v>80</v>
      </c>
      <c r="G1377" s="356">
        <f t="shared" si="189"/>
        <v>80</v>
      </c>
      <c r="H1377" s="350">
        <f t="shared" si="190"/>
        <v>80</v>
      </c>
      <c r="I1377" s="235">
        <f t="shared" si="191"/>
        <v>1.3333333333333333</v>
      </c>
      <c r="J1377" s="193">
        <f t="shared" si="192"/>
        <v>1.3333333333333333</v>
      </c>
      <c r="K1377" s="488">
        <f>'Gasto Energético'!GN1377</f>
        <v>0</v>
      </c>
      <c r="L1377" s="495">
        <f t="shared" si="193"/>
        <v>160</v>
      </c>
      <c r="M1377" s="356">
        <f t="shared" si="194"/>
        <v>160</v>
      </c>
      <c r="N1377" s="359">
        <f t="shared" si="195"/>
        <v>2.6666666666666665</v>
      </c>
      <c r="O1377">
        <f t="shared" si="196"/>
        <v>504</v>
      </c>
      <c r="P1377" s="239">
        <f t="shared" si="197"/>
        <v>299.7362942401092</v>
      </c>
    </row>
    <row r="1378" spans="2:16" x14ac:dyDescent="0.25">
      <c r="B1378" s="181">
        <v>0.95416666666666661</v>
      </c>
      <c r="C1378" s="61"/>
      <c r="D1378" s="349"/>
      <c r="E1378" s="349">
        <v>80</v>
      </c>
      <c r="F1378" s="63">
        <v>80</v>
      </c>
      <c r="G1378" s="356">
        <f t="shared" si="189"/>
        <v>80</v>
      </c>
      <c r="H1378" s="350">
        <f t="shared" si="190"/>
        <v>80</v>
      </c>
      <c r="I1378" s="235">
        <f t="shared" si="191"/>
        <v>1.3333333333333333</v>
      </c>
      <c r="J1378" s="193">
        <f t="shared" si="192"/>
        <v>1.3333333333333333</v>
      </c>
      <c r="K1378" s="488">
        <f>'Gasto Energético'!GN1378</f>
        <v>0</v>
      </c>
      <c r="L1378" s="495">
        <f t="shared" si="193"/>
        <v>160</v>
      </c>
      <c r="M1378" s="356">
        <f t="shared" si="194"/>
        <v>160</v>
      </c>
      <c r="N1378" s="359">
        <f t="shared" si="195"/>
        <v>2.6666666666666665</v>
      </c>
      <c r="O1378">
        <f t="shared" si="196"/>
        <v>504</v>
      </c>
      <c r="P1378" s="239">
        <f t="shared" si="197"/>
        <v>299.7362942401092</v>
      </c>
    </row>
    <row r="1379" spans="2:16" x14ac:dyDescent="0.25">
      <c r="B1379" s="181">
        <v>0.95486111111111116</v>
      </c>
      <c r="C1379" s="61"/>
      <c r="D1379" s="349"/>
      <c r="E1379" s="349">
        <v>80</v>
      </c>
      <c r="F1379" s="63">
        <v>80</v>
      </c>
      <c r="G1379" s="356">
        <f t="shared" si="189"/>
        <v>80</v>
      </c>
      <c r="H1379" s="350">
        <f t="shared" si="190"/>
        <v>80</v>
      </c>
      <c r="I1379" s="235">
        <f t="shared" si="191"/>
        <v>1.3333333333333333</v>
      </c>
      <c r="J1379" s="193">
        <f t="shared" si="192"/>
        <v>1.3333333333333333</v>
      </c>
      <c r="K1379" s="488">
        <f>'Gasto Energético'!GN1379</f>
        <v>0</v>
      </c>
      <c r="L1379" s="495">
        <f t="shared" si="193"/>
        <v>160</v>
      </c>
      <c r="M1379" s="356">
        <f t="shared" si="194"/>
        <v>160</v>
      </c>
      <c r="N1379" s="359">
        <f t="shared" si="195"/>
        <v>2.6666666666666665</v>
      </c>
      <c r="O1379">
        <f t="shared" si="196"/>
        <v>504</v>
      </c>
      <c r="P1379" s="239">
        <f t="shared" si="197"/>
        <v>299.7362942401092</v>
      </c>
    </row>
    <row r="1380" spans="2:16" x14ac:dyDescent="0.25">
      <c r="B1380" s="181">
        <v>0.9555555555555556</v>
      </c>
      <c r="C1380" s="61"/>
      <c r="D1380" s="349"/>
      <c r="E1380" s="349">
        <v>80</v>
      </c>
      <c r="F1380" s="63">
        <v>80</v>
      </c>
      <c r="G1380" s="356">
        <f t="shared" si="189"/>
        <v>80</v>
      </c>
      <c r="H1380" s="350">
        <f t="shared" si="190"/>
        <v>80</v>
      </c>
      <c r="I1380" s="235">
        <f t="shared" si="191"/>
        <v>1.3333333333333333</v>
      </c>
      <c r="J1380" s="193">
        <f t="shared" si="192"/>
        <v>1.3333333333333333</v>
      </c>
      <c r="K1380" s="488">
        <f>'Gasto Energético'!GN1380</f>
        <v>0</v>
      </c>
      <c r="L1380" s="495">
        <f t="shared" si="193"/>
        <v>160</v>
      </c>
      <c r="M1380" s="356">
        <f t="shared" si="194"/>
        <v>160</v>
      </c>
      <c r="N1380" s="359">
        <f t="shared" si="195"/>
        <v>2.6666666666666665</v>
      </c>
      <c r="O1380">
        <f t="shared" si="196"/>
        <v>504</v>
      </c>
      <c r="P1380" s="239">
        <f t="shared" si="197"/>
        <v>299.7362942401092</v>
      </c>
    </row>
    <row r="1381" spans="2:16" x14ac:dyDescent="0.25">
      <c r="B1381" s="181">
        <v>0.95624999999999993</v>
      </c>
      <c r="C1381" s="61"/>
      <c r="D1381" s="349"/>
      <c r="E1381" s="349">
        <v>80</v>
      </c>
      <c r="F1381" s="63">
        <v>80</v>
      </c>
      <c r="G1381" s="356">
        <f t="shared" si="189"/>
        <v>80</v>
      </c>
      <c r="H1381" s="350">
        <f t="shared" si="190"/>
        <v>80</v>
      </c>
      <c r="I1381" s="235">
        <f t="shared" si="191"/>
        <v>1.3333333333333333</v>
      </c>
      <c r="J1381" s="193">
        <f t="shared" si="192"/>
        <v>1.3333333333333333</v>
      </c>
      <c r="K1381" s="488">
        <f>'Gasto Energético'!GN1381</f>
        <v>0</v>
      </c>
      <c r="L1381" s="495">
        <f t="shared" si="193"/>
        <v>160</v>
      </c>
      <c r="M1381" s="356">
        <f t="shared" si="194"/>
        <v>160</v>
      </c>
      <c r="N1381" s="359">
        <f t="shared" si="195"/>
        <v>2.6666666666666665</v>
      </c>
      <c r="O1381">
        <f t="shared" si="196"/>
        <v>504</v>
      </c>
      <c r="P1381" s="239">
        <f t="shared" si="197"/>
        <v>299.7362942401092</v>
      </c>
    </row>
    <row r="1382" spans="2:16" x14ac:dyDescent="0.25">
      <c r="B1382" s="181">
        <v>0.95694444444444438</v>
      </c>
      <c r="C1382" s="61"/>
      <c r="D1382" s="349"/>
      <c r="E1382" s="349">
        <v>80</v>
      </c>
      <c r="F1382" s="63">
        <v>80</v>
      </c>
      <c r="G1382" s="356">
        <f t="shared" si="189"/>
        <v>80</v>
      </c>
      <c r="H1382" s="350">
        <f t="shared" si="190"/>
        <v>80</v>
      </c>
      <c r="I1382" s="235">
        <f t="shared" si="191"/>
        <v>1.3333333333333333</v>
      </c>
      <c r="J1382" s="193">
        <f t="shared" si="192"/>
        <v>1.3333333333333333</v>
      </c>
      <c r="K1382" s="488">
        <f>'Gasto Energético'!GN1382</f>
        <v>0</v>
      </c>
      <c r="L1382" s="495">
        <f t="shared" si="193"/>
        <v>160</v>
      </c>
      <c r="M1382" s="356">
        <f t="shared" si="194"/>
        <v>160</v>
      </c>
      <c r="N1382" s="359">
        <f t="shared" si="195"/>
        <v>2.6666666666666665</v>
      </c>
      <c r="O1382">
        <f t="shared" si="196"/>
        <v>504</v>
      </c>
      <c r="P1382" s="239">
        <f t="shared" si="197"/>
        <v>299.7362942401092</v>
      </c>
    </row>
    <row r="1383" spans="2:16" x14ac:dyDescent="0.25">
      <c r="B1383" s="181">
        <v>0.95763888888888893</v>
      </c>
      <c r="C1383" s="61"/>
      <c r="D1383" s="349"/>
      <c r="E1383" s="349">
        <v>80</v>
      </c>
      <c r="F1383" s="63">
        <v>80</v>
      </c>
      <c r="G1383" s="356">
        <f t="shared" si="189"/>
        <v>80</v>
      </c>
      <c r="H1383" s="350">
        <f t="shared" si="190"/>
        <v>80</v>
      </c>
      <c r="I1383" s="235">
        <f t="shared" si="191"/>
        <v>1.3333333333333333</v>
      </c>
      <c r="J1383" s="193">
        <f t="shared" si="192"/>
        <v>1.3333333333333333</v>
      </c>
      <c r="K1383" s="488">
        <f>'Gasto Energético'!GN1383</f>
        <v>0</v>
      </c>
      <c r="L1383" s="495">
        <f t="shared" si="193"/>
        <v>160</v>
      </c>
      <c r="M1383" s="356">
        <f t="shared" si="194"/>
        <v>160</v>
      </c>
      <c r="N1383" s="359">
        <f t="shared" si="195"/>
        <v>2.6666666666666665</v>
      </c>
      <c r="O1383">
        <f t="shared" si="196"/>
        <v>504</v>
      </c>
      <c r="P1383" s="239">
        <f t="shared" si="197"/>
        <v>299.7362942401092</v>
      </c>
    </row>
    <row r="1384" spans="2:16" x14ac:dyDescent="0.25">
      <c r="B1384" s="181">
        <v>0.95833333333333337</v>
      </c>
      <c r="C1384" s="61"/>
      <c r="D1384" s="349"/>
      <c r="E1384" s="349">
        <v>80</v>
      </c>
      <c r="F1384" s="63">
        <v>80</v>
      </c>
      <c r="G1384" s="356">
        <f t="shared" si="189"/>
        <v>80</v>
      </c>
      <c r="H1384" s="350">
        <f t="shared" si="190"/>
        <v>80</v>
      </c>
      <c r="I1384" s="235">
        <f t="shared" si="191"/>
        <v>1.3333333333333333</v>
      </c>
      <c r="J1384" s="193">
        <f t="shared" si="192"/>
        <v>1.3333333333333333</v>
      </c>
      <c r="K1384" s="488">
        <f>'Gasto Energético'!GN1384</f>
        <v>0</v>
      </c>
      <c r="L1384" s="495">
        <f t="shared" si="193"/>
        <v>160</v>
      </c>
      <c r="M1384" s="356">
        <f t="shared" si="194"/>
        <v>160</v>
      </c>
      <c r="N1384" s="359">
        <f t="shared" si="195"/>
        <v>2.6666666666666665</v>
      </c>
      <c r="O1384">
        <f t="shared" si="196"/>
        <v>504</v>
      </c>
      <c r="P1384" s="239">
        <f t="shared" si="197"/>
        <v>299.7362942401092</v>
      </c>
    </row>
    <row r="1385" spans="2:16" x14ac:dyDescent="0.25">
      <c r="B1385" s="181">
        <v>0.9590277777777777</v>
      </c>
      <c r="C1385" s="61"/>
      <c r="D1385" s="349"/>
      <c r="E1385" s="349">
        <v>80</v>
      </c>
      <c r="F1385" s="63">
        <v>80</v>
      </c>
      <c r="G1385" s="356">
        <f t="shared" si="189"/>
        <v>80</v>
      </c>
      <c r="H1385" s="350">
        <f t="shared" si="190"/>
        <v>80</v>
      </c>
      <c r="I1385" s="235">
        <f t="shared" si="191"/>
        <v>1.3333333333333333</v>
      </c>
      <c r="J1385" s="193">
        <f t="shared" si="192"/>
        <v>1.3333333333333333</v>
      </c>
      <c r="K1385" s="488">
        <f>'Gasto Energético'!GN1385</f>
        <v>0</v>
      </c>
      <c r="L1385" s="495">
        <f t="shared" si="193"/>
        <v>160</v>
      </c>
      <c r="M1385" s="356">
        <f t="shared" si="194"/>
        <v>160</v>
      </c>
      <c r="N1385" s="359">
        <f t="shared" si="195"/>
        <v>2.6666666666666665</v>
      </c>
      <c r="O1385">
        <f t="shared" si="196"/>
        <v>504</v>
      </c>
      <c r="P1385" s="239">
        <f t="shared" si="197"/>
        <v>299.7362942401092</v>
      </c>
    </row>
    <row r="1386" spans="2:16" x14ac:dyDescent="0.25">
      <c r="B1386" s="181">
        <v>0.95972222222222225</v>
      </c>
      <c r="C1386" s="61"/>
      <c r="D1386" s="349"/>
      <c r="E1386" s="349">
        <v>80</v>
      </c>
      <c r="F1386" s="63">
        <v>80</v>
      </c>
      <c r="G1386" s="356">
        <f t="shared" si="189"/>
        <v>80</v>
      </c>
      <c r="H1386" s="350">
        <f t="shared" si="190"/>
        <v>80</v>
      </c>
      <c r="I1386" s="235">
        <f t="shared" si="191"/>
        <v>1.3333333333333333</v>
      </c>
      <c r="J1386" s="193">
        <f t="shared" si="192"/>
        <v>1.3333333333333333</v>
      </c>
      <c r="K1386" s="488">
        <f>'Gasto Energético'!GN1386</f>
        <v>0</v>
      </c>
      <c r="L1386" s="495">
        <f t="shared" si="193"/>
        <v>160</v>
      </c>
      <c r="M1386" s="356">
        <f t="shared" si="194"/>
        <v>160</v>
      </c>
      <c r="N1386" s="359">
        <f t="shared" si="195"/>
        <v>2.6666666666666665</v>
      </c>
      <c r="O1386">
        <f t="shared" si="196"/>
        <v>504</v>
      </c>
      <c r="P1386" s="239">
        <f t="shared" si="197"/>
        <v>299.7362942401092</v>
      </c>
    </row>
    <row r="1387" spans="2:16" x14ac:dyDescent="0.25">
      <c r="B1387" s="181">
        <v>0.9604166666666667</v>
      </c>
      <c r="C1387" s="61"/>
      <c r="D1387" s="349"/>
      <c r="E1387" s="349">
        <v>80</v>
      </c>
      <c r="F1387" s="63">
        <v>80</v>
      </c>
      <c r="G1387" s="356">
        <f t="shared" si="189"/>
        <v>80</v>
      </c>
      <c r="H1387" s="350">
        <f t="shared" si="190"/>
        <v>80</v>
      </c>
      <c r="I1387" s="235">
        <f t="shared" si="191"/>
        <v>1.3333333333333333</v>
      </c>
      <c r="J1387" s="193">
        <f t="shared" si="192"/>
        <v>1.3333333333333333</v>
      </c>
      <c r="K1387" s="488">
        <f>'Gasto Energético'!GN1387</f>
        <v>0</v>
      </c>
      <c r="L1387" s="495">
        <f t="shared" si="193"/>
        <v>160</v>
      </c>
      <c r="M1387" s="356">
        <f t="shared" si="194"/>
        <v>160</v>
      </c>
      <c r="N1387" s="359">
        <f t="shared" si="195"/>
        <v>2.6666666666666665</v>
      </c>
      <c r="O1387">
        <f t="shared" si="196"/>
        <v>504</v>
      </c>
      <c r="P1387" s="239">
        <f t="shared" si="197"/>
        <v>299.7362942401092</v>
      </c>
    </row>
    <row r="1388" spans="2:16" x14ac:dyDescent="0.25">
      <c r="B1388" s="181">
        <v>0.96111111111111114</v>
      </c>
      <c r="C1388" s="61"/>
      <c r="D1388" s="349"/>
      <c r="E1388" s="349">
        <v>80</v>
      </c>
      <c r="F1388" s="63">
        <v>80</v>
      </c>
      <c r="G1388" s="356">
        <f t="shared" si="189"/>
        <v>80</v>
      </c>
      <c r="H1388" s="350">
        <f t="shared" si="190"/>
        <v>80</v>
      </c>
      <c r="I1388" s="235">
        <f t="shared" si="191"/>
        <v>1.3333333333333333</v>
      </c>
      <c r="J1388" s="193">
        <f t="shared" si="192"/>
        <v>1.3333333333333333</v>
      </c>
      <c r="K1388" s="488">
        <f>'Gasto Energético'!GN1388</f>
        <v>0</v>
      </c>
      <c r="L1388" s="495">
        <f t="shared" si="193"/>
        <v>160</v>
      </c>
      <c r="M1388" s="356">
        <f t="shared" si="194"/>
        <v>160</v>
      </c>
      <c r="N1388" s="359">
        <f t="shared" si="195"/>
        <v>2.6666666666666665</v>
      </c>
      <c r="O1388">
        <f t="shared" si="196"/>
        <v>504</v>
      </c>
      <c r="P1388" s="239">
        <f t="shared" si="197"/>
        <v>299.7362942401092</v>
      </c>
    </row>
    <row r="1389" spans="2:16" x14ac:dyDescent="0.25">
      <c r="B1389" s="181">
        <v>0.96180555555555547</v>
      </c>
      <c r="C1389" s="61"/>
      <c r="D1389" s="349"/>
      <c r="E1389" s="349">
        <v>80</v>
      </c>
      <c r="F1389" s="63">
        <v>80</v>
      </c>
      <c r="G1389" s="356">
        <f t="shared" si="189"/>
        <v>80</v>
      </c>
      <c r="H1389" s="350">
        <f t="shared" si="190"/>
        <v>80</v>
      </c>
      <c r="I1389" s="235">
        <f t="shared" si="191"/>
        <v>1.3333333333333333</v>
      </c>
      <c r="J1389" s="193">
        <f t="shared" si="192"/>
        <v>1.3333333333333333</v>
      </c>
      <c r="K1389" s="488">
        <f>'Gasto Energético'!GN1389</f>
        <v>0</v>
      </c>
      <c r="L1389" s="495">
        <f t="shared" si="193"/>
        <v>160</v>
      </c>
      <c r="M1389" s="356">
        <f t="shared" si="194"/>
        <v>160</v>
      </c>
      <c r="N1389" s="359">
        <f t="shared" si="195"/>
        <v>2.6666666666666665</v>
      </c>
      <c r="O1389">
        <f t="shared" si="196"/>
        <v>504</v>
      </c>
      <c r="P1389" s="239">
        <f t="shared" si="197"/>
        <v>299.7362942401092</v>
      </c>
    </row>
    <row r="1390" spans="2:16" x14ac:dyDescent="0.25">
      <c r="B1390" s="181">
        <v>0.96250000000000002</v>
      </c>
      <c r="C1390" s="61"/>
      <c r="D1390" s="349"/>
      <c r="E1390" s="349">
        <v>80</v>
      </c>
      <c r="F1390" s="63">
        <v>80</v>
      </c>
      <c r="G1390" s="356">
        <f t="shared" si="189"/>
        <v>80</v>
      </c>
      <c r="H1390" s="350">
        <f t="shared" si="190"/>
        <v>80</v>
      </c>
      <c r="I1390" s="235">
        <f t="shared" si="191"/>
        <v>1.3333333333333333</v>
      </c>
      <c r="J1390" s="193">
        <f t="shared" si="192"/>
        <v>1.3333333333333333</v>
      </c>
      <c r="K1390" s="488">
        <f>'Gasto Energético'!GN1390</f>
        <v>0</v>
      </c>
      <c r="L1390" s="495">
        <f t="shared" si="193"/>
        <v>160</v>
      </c>
      <c r="M1390" s="356">
        <f t="shared" si="194"/>
        <v>160</v>
      </c>
      <c r="N1390" s="359">
        <f t="shared" si="195"/>
        <v>2.6666666666666665</v>
      </c>
      <c r="O1390">
        <f t="shared" si="196"/>
        <v>504</v>
      </c>
      <c r="P1390" s="239">
        <f t="shared" si="197"/>
        <v>299.7362942401092</v>
      </c>
    </row>
    <row r="1391" spans="2:16" x14ac:dyDescent="0.25">
      <c r="B1391" s="181">
        <v>0.96319444444444446</v>
      </c>
      <c r="C1391" s="61"/>
      <c r="D1391" s="349"/>
      <c r="E1391" s="349">
        <v>80</v>
      </c>
      <c r="F1391" s="63">
        <v>80</v>
      </c>
      <c r="G1391" s="356">
        <f t="shared" si="189"/>
        <v>80</v>
      </c>
      <c r="H1391" s="350">
        <f t="shared" si="190"/>
        <v>80</v>
      </c>
      <c r="I1391" s="235">
        <f t="shared" si="191"/>
        <v>1.3333333333333333</v>
      </c>
      <c r="J1391" s="193">
        <f t="shared" si="192"/>
        <v>1.3333333333333333</v>
      </c>
      <c r="K1391" s="488">
        <f>'Gasto Energético'!GN1391</f>
        <v>0</v>
      </c>
      <c r="L1391" s="495">
        <f t="shared" si="193"/>
        <v>160</v>
      </c>
      <c r="M1391" s="356">
        <f t="shared" si="194"/>
        <v>160</v>
      </c>
      <c r="N1391" s="359">
        <f t="shared" si="195"/>
        <v>2.6666666666666665</v>
      </c>
      <c r="O1391">
        <f t="shared" si="196"/>
        <v>504</v>
      </c>
      <c r="P1391" s="239">
        <f t="shared" si="197"/>
        <v>299.7362942401092</v>
      </c>
    </row>
    <row r="1392" spans="2:16" x14ac:dyDescent="0.25">
      <c r="B1392" s="181">
        <v>0.96388888888888891</v>
      </c>
      <c r="C1392" s="61"/>
      <c r="D1392" s="349"/>
      <c r="E1392" s="349">
        <v>80</v>
      </c>
      <c r="F1392" s="63">
        <v>80</v>
      </c>
      <c r="G1392" s="356">
        <f t="shared" si="189"/>
        <v>80</v>
      </c>
      <c r="H1392" s="350">
        <f t="shared" si="190"/>
        <v>80</v>
      </c>
      <c r="I1392" s="235">
        <f t="shared" si="191"/>
        <v>1.3333333333333333</v>
      </c>
      <c r="J1392" s="193">
        <f t="shared" si="192"/>
        <v>1.3333333333333333</v>
      </c>
      <c r="K1392" s="488">
        <f>'Gasto Energético'!GN1392</f>
        <v>0</v>
      </c>
      <c r="L1392" s="495">
        <f t="shared" si="193"/>
        <v>160</v>
      </c>
      <c r="M1392" s="356">
        <f t="shared" si="194"/>
        <v>160</v>
      </c>
      <c r="N1392" s="359">
        <f t="shared" si="195"/>
        <v>2.6666666666666665</v>
      </c>
      <c r="O1392">
        <f t="shared" si="196"/>
        <v>504</v>
      </c>
      <c r="P1392" s="239">
        <f t="shared" si="197"/>
        <v>299.7362942401092</v>
      </c>
    </row>
    <row r="1393" spans="2:16" x14ac:dyDescent="0.25">
      <c r="B1393" s="181">
        <v>0.96458333333333324</v>
      </c>
      <c r="C1393" s="61"/>
      <c r="D1393" s="349"/>
      <c r="E1393" s="349">
        <v>80</v>
      </c>
      <c r="F1393" s="63">
        <v>80</v>
      </c>
      <c r="G1393" s="356">
        <f t="shared" si="189"/>
        <v>80</v>
      </c>
      <c r="H1393" s="350">
        <f t="shared" si="190"/>
        <v>80</v>
      </c>
      <c r="I1393" s="235">
        <f t="shared" si="191"/>
        <v>1.3333333333333333</v>
      </c>
      <c r="J1393" s="193">
        <f t="shared" si="192"/>
        <v>1.3333333333333333</v>
      </c>
      <c r="K1393" s="488">
        <f>'Gasto Energético'!GN1393</f>
        <v>0</v>
      </c>
      <c r="L1393" s="495">
        <f t="shared" si="193"/>
        <v>160</v>
      </c>
      <c r="M1393" s="356">
        <f t="shared" si="194"/>
        <v>160</v>
      </c>
      <c r="N1393" s="359">
        <f t="shared" si="195"/>
        <v>2.6666666666666665</v>
      </c>
      <c r="O1393">
        <f t="shared" si="196"/>
        <v>504</v>
      </c>
      <c r="P1393" s="239">
        <f t="shared" si="197"/>
        <v>299.7362942401092</v>
      </c>
    </row>
    <row r="1394" spans="2:16" x14ac:dyDescent="0.25">
      <c r="B1394" s="181">
        <v>0.96527777777777779</v>
      </c>
      <c r="C1394" s="61"/>
      <c r="D1394" s="349"/>
      <c r="E1394" s="349">
        <v>80</v>
      </c>
      <c r="F1394" s="63">
        <v>80</v>
      </c>
      <c r="G1394" s="356">
        <f t="shared" si="189"/>
        <v>80</v>
      </c>
      <c r="H1394" s="350">
        <f t="shared" si="190"/>
        <v>80</v>
      </c>
      <c r="I1394" s="235">
        <f t="shared" si="191"/>
        <v>1.3333333333333333</v>
      </c>
      <c r="J1394" s="193">
        <f t="shared" si="192"/>
        <v>1.3333333333333333</v>
      </c>
      <c r="K1394" s="488">
        <f>'Gasto Energético'!GN1394</f>
        <v>0</v>
      </c>
      <c r="L1394" s="495">
        <f t="shared" si="193"/>
        <v>160</v>
      </c>
      <c r="M1394" s="356">
        <f t="shared" si="194"/>
        <v>160</v>
      </c>
      <c r="N1394" s="359">
        <f t="shared" si="195"/>
        <v>2.6666666666666665</v>
      </c>
      <c r="O1394">
        <f t="shared" si="196"/>
        <v>504</v>
      </c>
      <c r="P1394" s="239">
        <f t="shared" si="197"/>
        <v>299.7362942401092</v>
      </c>
    </row>
    <row r="1395" spans="2:16" x14ac:dyDescent="0.25">
      <c r="B1395" s="181">
        <v>0.96597222222222223</v>
      </c>
      <c r="C1395" s="61"/>
      <c r="D1395" s="349"/>
      <c r="E1395" s="349">
        <v>80</v>
      </c>
      <c r="F1395" s="63">
        <v>80</v>
      </c>
      <c r="G1395" s="356">
        <f t="shared" si="189"/>
        <v>80</v>
      </c>
      <c r="H1395" s="350">
        <f t="shared" si="190"/>
        <v>80</v>
      </c>
      <c r="I1395" s="235">
        <f t="shared" si="191"/>
        <v>1.3333333333333333</v>
      </c>
      <c r="J1395" s="193">
        <f t="shared" si="192"/>
        <v>1.3333333333333333</v>
      </c>
      <c r="K1395" s="488">
        <f>'Gasto Energético'!GN1395</f>
        <v>0</v>
      </c>
      <c r="L1395" s="495">
        <f t="shared" si="193"/>
        <v>160</v>
      </c>
      <c r="M1395" s="356">
        <f t="shared" si="194"/>
        <v>160</v>
      </c>
      <c r="N1395" s="359">
        <f t="shared" si="195"/>
        <v>2.6666666666666665</v>
      </c>
      <c r="O1395">
        <f t="shared" si="196"/>
        <v>504</v>
      </c>
      <c r="P1395" s="239">
        <f t="shared" si="197"/>
        <v>299.7362942401092</v>
      </c>
    </row>
    <row r="1396" spans="2:16" x14ac:dyDescent="0.25">
      <c r="B1396" s="181">
        <v>0.96666666666666667</v>
      </c>
      <c r="C1396" s="61"/>
      <c r="D1396" s="349"/>
      <c r="E1396" s="349">
        <v>80</v>
      </c>
      <c r="F1396" s="63">
        <v>80</v>
      </c>
      <c r="G1396" s="356">
        <f t="shared" si="189"/>
        <v>80</v>
      </c>
      <c r="H1396" s="350">
        <f t="shared" si="190"/>
        <v>80</v>
      </c>
      <c r="I1396" s="235">
        <f t="shared" si="191"/>
        <v>1.3333333333333333</v>
      </c>
      <c r="J1396" s="193">
        <f t="shared" si="192"/>
        <v>1.3333333333333333</v>
      </c>
      <c r="K1396" s="488">
        <f>'Gasto Energético'!GN1396</f>
        <v>0</v>
      </c>
      <c r="L1396" s="495">
        <f t="shared" si="193"/>
        <v>160</v>
      </c>
      <c r="M1396" s="356">
        <f t="shared" si="194"/>
        <v>160</v>
      </c>
      <c r="N1396" s="359">
        <f t="shared" si="195"/>
        <v>2.6666666666666665</v>
      </c>
      <c r="O1396">
        <f t="shared" si="196"/>
        <v>504</v>
      </c>
      <c r="P1396" s="239">
        <f t="shared" si="197"/>
        <v>299.7362942401092</v>
      </c>
    </row>
    <row r="1397" spans="2:16" x14ac:dyDescent="0.25">
      <c r="B1397" s="181">
        <v>0.96736111111111101</v>
      </c>
      <c r="C1397" s="61"/>
      <c r="D1397" s="349"/>
      <c r="E1397" s="349">
        <v>80</v>
      </c>
      <c r="F1397" s="63">
        <v>80</v>
      </c>
      <c r="G1397" s="356">
        <f t="shared" si="189"/>
        <v>80</v>
      </c>
      <c r="H1397" s="350">
        <f t="shared" si="190"/>
        <v>80</v>
      </c>
      <c r="I1397" s="235">
        <f t="shared" si="191"/>
        <v>1.3333333333333333</v>
      </c>
      <c r="J1397" s="193">
        <f t="shared" si="192"/>
        <v>1.3333333333333333</v>
      </c>
      <c r="K1397" s="488">
        <f>'Gasto Energético'!GN1397</f>
        <v>0</v>
      </c>
      <c r="L1397" s="495">
        <f t="shared" si="193"/>
        <v>160</v>
      </c>
      <c r="M1397" s="356">
        <f t="shared" si="194"/>
        <v>160</v>
      </c>
      <c r="N1397" s="359">
        <f t="shared" si="195"/>
        <v>2.6666666666666665</v>
      </c>
      <c r="O1397">
        <f t="shared" si="196"/>
        <v>504</v>
      </c>
      <c r="P1397" s="239">
        <f t="shared" si="197"/>
        <v>299.7362942401092</v>
      </c>
    </row>
    <row r="1398" spans="2:16" x14ac:dyDescent="0.25">
      <c r="B1398" s="181">
        <v>0.96805555555555556</v>
      </c>
      <c r="C1398" s="61"/>
      <c r="D1398" s="349"/>
      <c r="E1398" s="349">
        <v>80</v>
      </c>
      <c r="F1398" s="63">
        <v>80</v>
      </c>
      <c r="G1398" s="356">
        <f t="shared" si="189"/>
        <v>80</v>
      </c>
      <c r="H1398" s="350">
        <f t="shared" si="190"/>
        <v>80</v>
      </c>
      <c r="I1398" s="235">
        <f t="shared" si="191"/>
        <v>1.3333333333333333</v>
      </c>
      <c r="J1398" s="193">
        <f t="shared" si="192"/>
        <v>1.3333333333333333</v>
      </c>
      <c r="K1398" s="488">
        <f>'Gasto Energético'!GN1398</f>
        <v>0</v>
      </c>
      <c r="L1398" s="495">
        <f t="shared" si="193"/>
        <v>160</v>
      </c>
      <c r="M1398" s="356">
        <f t="shared" si="194"/>
        <v>160</v>
      </c>
      <c r="N1398" s="359">
        <f t="shared" si="195"/>
        <v>2.6666666666666665</v>
      </c>
      <c r="O1398">
        <f t="shared" si="196"/>
        <v>504</v>
      </c>
      <c r="P1398" s="239">
        <f t="shared" si="197"/>
        <v>299.7362942401092</v>
      </c>
    </row>
    <row r="1399" spans="2:16" x14ac:dyDescent="0.25">
      <c r="B1399" s="181">
        <v>0.96875</v>
      </c>
      <c r="C1399" s="61"/>
      <c r="D1399" s="349"/>
      <c r="E1399" s="349">
        <v>80</v>
      </c>
      <c r="F1399" s="63">
        <v>80</v>
      </c>
      <c r="G1399" s="356">
        <f t="shared" si="189"/>
        <v>80</v>
      </c>
      <c r="H1399" s="350">
        <f t="shared" si="190"/>
        <v>80</v>
      </c>
      <c r="I1399" s="235">
        <f t="shared" si="191"/>
        <v>1.3333333333333333</v>
      </c>
      <c r="J1399" s="193">
        <f t="shared" si="192"/>
        <v>1.3333333333333333</v>
      </c>
      <c r="K1399" s="488">
        <f>'Gasto Energético'!GN1399</f>
        <v>0</v>
      </c>
      <c r="L1399" s="495">
        <f t="shared" si="193"/>
        <v>160</v>
      </c>
      <c r="M1399" s="356">
        <f t="shared" si="194"/>
        <v>160</v>
      </c>
      <c r="N1399" s="359">
        <f t="shared" si="195"/>
        <v>2.6666666666666665</v>
      </c>
      <c r="O1399">
        <f t="shared" si="196"/>
        <v>504</v>
      </c>
      <c r="P1399" s="239">
        <f t="shared" si="197"/>
        <v>299.7362942401092</v>
      </c>
    </row>
    <row r="1400" spans="2:16" x14ac:dyDescent="0.25">
      <c r="B1400" s="181">
        <v>0.96944444444444444</v>
      </c>
      <c r="C1400" s="61"/>
      <c r="D1400" s="349"/>
      <c r="E1400" s="349">
        <v>80</v>
      </c>
      <c r="F1400" s="63">
        <v>80</v>
      </c>
      <c r="G1400" s="356">
        <f t="shared" si="189"/>
        <v>80</v>
      </c>
      <c r="H1400" s="350">
        <f t="shared" si="190"/>
        <v>80</v>
      </c>
      <c r="I1400" s="235">
        <f t="shared" si="191"/>
        <v>1.3333333333333333</v>
      </c>
      <c r="J1400" s="193">
        <f t="shared" si="192"/>
        <v>1.3333333333333333</v>
      </c>
      <c r="K1400" s="488">
        <f>'Gasto Energético'!GN1400</f>
        <v>0</v>
      </c>
      <c r="L1400" s="495">
        <f t="shared" si="193"/>
        <v>160</v>
      </c>
      <c r="M1400" s="356">
        <f t="shared" si="194"/>
        <v>160</v>
      </c>
      <c r="N1400" s="359">
        <f t="shared" si="195"/>
        <v>2.6666666666666665</v>
      </c>
      <c r="O1400">
        <f t="shared" si="196"/>
        <v>504</v>
      </c>
      <c r="P1400" s="239">
        <f t="shared" si="197"/>
        <v>299.7362942401092</v>
      </c>
    </row>
    <row r="1401" spans="2:16" x14ac:dyDescent="0.25">
      <c r="B1401" s="181">
        <v>0.97013888888888899</v>
      </c>
      <c r="C1401" s="61"/>
      <c r="D1401" s="349"/>
      <c r="E1401" s="349">
        <v>80</v>
      </c>
      <c r="F1401" s="63">
        <v>80</v>
      </c>
      <c r="G1401" s="356">
        <f t="shared" si="189"/>
        <v>80</v>
      </c>
      <c r="H1401" s="350">
        <f t="shared" si="190"/>
        <v>80</v>
      </c>
      <c r="I1401" s="235">
        <f t="shared" si="191"/>
        <v>1.3333333333333333</v>
      </c>
      <c r="J1401" s="193">
        <f t="shared" si="192"/>
        <v>1.3333333333333333</v>
      </c>
      <c r="K1401" s="488">
        <f>'Gasto Energético'!GN1401</f>
        <v>0</v>
      </c>
      <c r="L1401" s="495">
        <f t="shared" si="193"/>
        <v>160</v>
      </c>
      <c r="M1401" s="356">
        <f t="shared" si="194"/>
        <v>160</v>
      </c>
      <c r="N1401" s="359">
        <f t="shared" si="195"/>
        <v>2.6666666666666665</v>
      </c>
      <c r="O1401">
        <f t="shared" si="196"/>
        <v>504</v>
      </c>
      <c r="P1401" s="239">
        <f t="shared" si="197"/>
        <v>299.7362942401092</v>
      </c>
    </row>
    <row r="1402" spans="2:16" x14ac:dyDescent="0.25">
      <c r="B1402" s="181">
        <v>0.97083333333333333</v>
      </c>
      <c r="C1402" s="61"/>
      <c r="D1402" s="349"/>
      <c r="E1402" s="349">
        <v>80</v>
      </c>
      <c r="F1402" s="63">
        <v>80</v>
      </c>
      <c r="G1402" s="356">
        <f t="shared" si="189"/>
        <v>80</v>
      </c>
      <c r="H1402" s="350">
        <f t="shared" si="190"/>
        <v>80</v>
      </c>
      <c r="I1402" s="235">
        <f t="shared" si="191"/>
        <v>1.3333333333333333</v>
      </c>
      <c r="J1402" s="193">
        <f t="shared" si="192"/>
        <v>1.3333333333333333</v>
      </c>
      <c r="K1402" s="488">
        <f>'Gasto Energético'!GN1402</f>
        <v>0</v>
      </c>
      <c r="L1402" s="495">
        <f t="shared" si="193"/>
        <v>160</v>
      </c>
      <c r="M1402" s="356">
        <f t="shared" si="194"/>
        <v>160</v>
      </c>
      <c r="N1402" s="359">
        <f t="shared" si="195"/>
        <v>2.6666666666666665</v>
      </c>
      <c r="O1402">
        <f t="shared" si="196"/>
        <v>504</v>
      </c>
      <c r="P1402" s="239">
        <f t="shared" si="197"/>
        <v>299.7362942401092</v>
      </c>
    </row>
    <row r="1403" spans="2:16" x14ac:dyDescent="0.25">
      <c r="B1403" s="181">
        <v>0.97152777777777777</v>
      </c>
      <c r="C1403" s="61"/>
      <c r="D1403" s="349"/>
      <c r="E1403" s="349">
        <v>80</v>
      </c>
      <c r="F1403" s="63">
        <v>80</v>
      </c>
      <c r="G1403" s="356">
        <f t="shared" si="189"/>
        <v>80</v>
      </c>
      <c r="H1403" s="350">
        <f t="shared" si="190"/>
        <v>80</v>
      </c>
      <c r="I1403" s="235">
        <f t="shared" si="191"/>
        <v>1.3333333333333333</v>
      </c>
      <c r="J1403" s="193">
        <f t="shared" si="192"/>
        <v>1.3333333333333333</v>
      </c>
      <c r="K1403" s="488">
        <f>'Gasto Energético'!GN1403</f>
        <v>0</v>
      </c>
      <c r="L1403" s="495">
        <f t="shared" si="193"/>
        <v>160</v>
      </c>
      <c r="M1403" s="356">
        <f t="shared" si="194"/>
        <v>160</v>
      </c>
      <c r="N1403" s="359">
        <f t="shared" si="195"/>
        <v>2.6666666666666665</v>
      </c>
      <c r="O1403">
        <f t="shared" si="196"/>
        <v>504</v>
      </c>
      <c r="P1403" s="239">
        <f t="shared" si="197"/>
        <v>299.7362942401092</v>
      </c>
    </row>
    <row r="1404" spans="2:16" x14ac:dyDescent="0.25">
      <c r="B1404" s="181">
        <v>0.97222222222222221</v>
      </c>
      <c r="C1404" s="61"/>
      <c r="D1404" s="349"/>
      <c r="E1404" s="349">
        <v>80</v>
      </c>
      <c r="F1404" s="63">
        <v>80</v>
      </c>
      <c r="G1404" s="356">
        <f t="shared" si="189"/>
        <v>80</v>
      </c>
      <c r="H1404" s="350">
        <f t="shared" si="190"/>
        <v>80</v>
      </c>
      <c r="I1404" s="235">
        <f t="shared" si="191"/>
        <v>1.3333333333333333</v>
      </c>
      <c r="J1404" s="193">
        <f t="shared" si="192"/>
        <v>1.3333333333333333</v>
      </c>
      <c r="K1404" s="488">
        <f>'Gasto Energético'!GN1404</f>
        <v>0</v>
      </c>
      <c r="L1404" s="495">
        <f t="shared" si="193"/>
        <v>160</v>
      </c>
      <c r="M1404" s="356">
        <f t="shared" si="194"/>
        <v>160</v>
      </c>
      <c r="N1404" s="359">
        <f t="shared" si="195"/>
        <v>2.6666666666666665</v>
      </c>
      <c r="O1404">
        <f t="shared" si="196"/>
        <v>504</v>
      </c>
      <c r="P1404" s="239">
        <f t="shared" si="197"/>
        <v>299.7362942401092</v>
      </c>
    </row>
    <row r="1405" spans="2:16" x14ac:dyDescent="0.25">
      <c r="B1405" s="181">
        <v>0.97291666666666676</v>
      </c>
      <c r="C1405" s="61"/>
      <c r="D1405" s="349"/>
      <c r="E1405" s="349">
        <v>80</v>
      </c>
      <c r="F1405" s="63">
        <v>80</v>
      </c>
      <c r="G1405" s="356">
        <f t="shared" si="189"/>
        <v>80</v>
      </c>
      <c r="H1405" s="350">
        <f t="shared" si="190"/>
        <v>80</v>
      </c>
      <c r="I1405" s="235">
        <f t="shared" si="191"/>
        <v>1.3333333333333333</v>
      </c>
      <c r="J1405" s="193">
        <f t="shared" si="192"/>
        <v>1.3333333333333333</v>
      </c>
      <c r="K1405" s="488">
        <f>'Gasto Energético'!GN1405</f>
        <v>0</v>
      </c>
      <c r="L1405" s="495">
        <f t="shared" si="193"/>
        <v>160</v>
      </c>
      <c r="M1405" s="356">
        <f t="shared" si="194"/>
        <v>160</v>
      </c>
      <c r="N1405" s="359">
        <f t="shared" si="195"/>
        <v>2.6666666666666665</v>
      </c>
      <c r="O1405">
        <f t="shared" si="196"/>
        <v>504</v>
      </c>
      <c r="P1405" s="239">
        <f t="shared" si="197"/>
        <v>299.7362942401092</v>
      </c>
    </row>
    <row r="1406" spans="2:16" x14ac:dyDescent="0.25">
      <c r="B1406" s="181">
        <v>0.97361111111111109</v>
      </c>
      <c r="C1406" s="61"/>
      <c r="D1406" s="349"/>
      <c r="E1406" s="349">
        <v>80</v>
      </c>
      <c r="F1406" s="63">
        <v>80</v>
      </c>
      <c r="G1406" s="356">
        <f t="shared" si="189"/>
        <v>80</v>
      </c>
      <c r="H1406" s="350">
        <f t="shared" si="190"/>
        <v>80</v>
      </c>
      <c r="I1406" s="235">
        <f t="shared" si="191"/>
        <v>1.3333333333333333</v>
      </c>
      <c r="J1406" s="193">
        <f t="shared" si="192"/>
        <v>1.3333333333333333</v>
      </c>
      <c r="K1406" s="488">
        <f>'Gasto Energético'!GN1406</f>
        <v>0</v>
      </c>
      <c r="L1406" s="495">
        <f t="shared" si="193"/>
        <v>160</v>
      </c>
      <c r="M1406" s="356">
        <f t="shared" si="194"/>
        <v>160</v>
      </c>
      <c r="N1406" s="359">
        <f t="shared" si="195"/>
        <v>2.6666666666666665</v>
      </c>
      <c r="O1406">
        <f t="shared" si="196"/>
        <v>504</v>
      </c>
      <c r="P1406" s="239">
        <f t="shared" si="197"/>
        <v>299.7362942401092</v>
      </c>
    </row>
    <row r="1407" spans="2:16" x14ac:dyDescent="0.25">
      <c r="B1407" s="181">
        <v>0.97430555555555554</v>
      </c>
      <c r="C1407" s="61"/>
      <c r="D1407" s="349"/>
      <c r="E1407" s="349">
        <v>80</v>
      </c>
      <c r="F1407" s="63">
        <v>80</v>
      </c>
      <c r="G1407" s="356">
        <f t="shared" si="189"/>
        <v>80</v>
      </c>
      <c r="H1407" s="350">
        <f t="shared" si="190"/>
        <v>80</v>
      </c>
      <c r="I1407" s="235">
        <f t="shared" si="191"/>
        <v>1.3333333333333333</v>
      </c>
      <c r="J1407" s="193">
        <f t="shared" si="192"/>
        <v>1.3333333333333333</v>
      </c>
      <c r="K1407" s="488">
        <f>'Gasto Energético'!GN1407</f>
        <v>0</v>
      </c>
      <c r="L1407" s="495">
        <f t="shared" si="193"/>
        <v>160</v>
      </c>
      <c r="M1407" s="356">
        <f t="shared" si="194"/>
        <v>160</v>
      </c>
      <c r="N1407" s="359">
        <f t="shared" si="195"/>
        <v>2.6666666666666665</v>
      </c>
      <c r="O1407">
        <f t="shared" si="196"/>
        <v>504</v>
      </c>
      <c r="P1407" s="239">
        <f t="shared" si="197"/>
        <v>299.7362942401092</v>
      </c>
    </row>
    <row r="1408" spans="2:16" x14ac:dyDescent="0.25">
      <c r="B1408" s="181">
        <v>0.97499999999999998</v>
      </c>
      <c r="C1408" s="61"/>
      <c r="D1408" s="349"/>
      <c r="E1408" s="349">
        <v>80</v>
      </c>
      <c r="F1408" s="63">
        <v>80</v>
      </c>
      <c r="G1408" s="356">
        <f t="shared" si="189"/>
        <v>80</v>
      </c>
      <c r="H1408" s="350">
        <f t="shared" si="190"/>
        <v>80</v>
      </c>
      <c r="I1408" s="235">
        <f t="shared" si="191"/>
        <v>1.3333333333333333</v>
      </c>
      <c r="J1408" s="193">
        <f t="shared" si="192"/>
        <v>1.3333333333333333</v>
      </c>
      <c r="K1408" s="488">
        <f>'Gasto Energético'!GN1408</f>
        <v>0</v>
      </c>
      <c r="L1408" s="495">
        <f t="shared" si="193"/>
        <v>160</v>
      </c>
      <c r="M1408" s="356">
        <f t="shared" si="194"/>
        <v>160</v>
      </c>
      <c r="N1408" s="359">
        <f t="shared" si="195"/>
        <v>2.6666666666666665</v>
      </c>
      <c r="O1408">
        <f t="shared" si="196"/>
        <v>504</v>
      </c>
      <c r="P1408" s="239">
        <f t="shared" si="197"/>
        <v>299.7362942401092</v>
      </c>
    </row>
    <row r="1409" spans="2:16" x14ac:dyDescent="0.25">
      <c r="B1409" s="181">
        <v>0.97569444444444453</v>
      </c>
      <c r="C1409" s="61"/>
      <c r="D1409" s="349"/>
      <c r="E1409" s="349">
        <v>80</v>
      </c>
      <c r="F1409" s="63">
        <v>80</v>
      </c>
      <c r="G1409" s="356">
        <f t="shared" si="189"/>
        <v>80</v>
      </c>
      <c r="H1409" s="350">
        <f t="shared" si="190"/>
        <v>80</v>
      </c>
      <c r="I1409" s="235">
        <f t="shared" si="191"/>
        <v>1.3333333333333333</v>
      </c>
      <c r="J1409" s="193">
        <f t="shared" si="192"/>
        <v>1.3333333333333333</v>
      </c>
      <c r="K1409" s="488">
        <f>'Gasto Energético'!GN1409</f>
        <v>0</v>
      </c>
      <c r="L1409" s="495">
        <f t="shared" si="193"/>
        <v>160</v>
      </c>
      <c r="M1409" s="356">
        <f t="shared" si="194"/>
        <v>160</v>
      </c>
      <c r="N1409" s="359">
        <f t="shared" si="195"/>
        <v>2.6666666666666665</v>
      </c>
      <c r="O1409">
        <f t="shared" si="196"/>
        <v>504</v>
      </c>
      <c r="P1409" s="239">
        <f t="shared" si="197"/>
        <v>299.7362942401092</v>
      </c>
    </row>
    <row r="1410" spans="2:16" x14ac:dyDescent="0.25">
      <c r="B1410" s="181">
        <v>0.97638888888888886</v>
      </c>
      <c r="C1410" s="61"/>
      <c r="D1410" s="349"/>
      <c r="E1410" s="349">
        <v>80</v>
      </c>
      <c r="F1410" s="63">
        <v>80</v>
      </c>
      <c r="G1410" s="356">
        <f t="shared" si="189"/>
        <v>80</v>
      </c>
      <c r="H1410" s="350">
        <f t="shared" si="190"/>
        <v>80</v>
      </c>
      <c r="I1410" s="235">
        <f t="shared" si="191"/>
        <v>1.3333333333333333</v>
      </c>
      <c r="J1410" s="193">
        <f t="shared" si="192"/>
        <v>1.3333333333333333</v>
      </c>
      <c r="K1410" s="488">
        <f>'Gasto Energético'!GN1410</f>
        <v>0</v>
      </c>
      <c r="L1410" s="495">
        <f t="shared" si="193"/>
        <v>160</v>
      </c>
      <c r="M1410" s="356">
        <f t="shared" si="194"/>
        <v>160</v>
      </c>
      <c r="N1410" s="359">
        <f t="shared" si="195"/>
        <v>2.6666666666666665</v>
      </c>
      <c r="O1410">
        <f t="shared" si="196"/>
        <v>504</v>
      </c>
      <c r="P1410" s="239">
        <f t="shared" si="197"/>
        <v>299.7362942401092</v>
      </c>
    </row>
    <row r="1411" spans="2:16" x14ac:dyDescent="0.25">
      <c r="B1411" s="181">
        <v>0.9770833333333333</v>
      </c>
      <c r="C1411" s="61"/>
      <c r="D1411" s="349"/>
      <c r="E1411" s="349">
        <v>80</v>
      </c>
      <c r="F1411" s="63">
        <v>80</v>
      </c>
      <c r="G1411" s="356">
        <f t="shared" si="189"/>
        <v>80</v>
      </c>
      <c r="H1411" s="350">
        <f t="shared" si="190"/>
        <v>80</v>
      </c>
      <c r="I1411" s="235">
        <f t="shared" si="191"/>
        <v>1.3333333333333333</v>
      </c>
      <c r="J1411" s="193">
        <f t="shared" si="192"/>
        <v>1.3333333333333333</v>
      </c>
      <c r="K1411" s="488">
        <f>'Gasto Energético'!GN1411</f>
        <v>0</v>
      </c>
      <c r="L1411" s="495">
        <f t="shared" si="193"/>
        <v>160</v>
      </c>
      <c r="M1411" s="356">
        <f t="shared" si="194"/>
        <v>160</v>
      </c>
      <c r="N1411" s="359">
        <f t="shared" si="195"/>
        <v>2.6666666666666665</v>
      </c>
      <c r="O1411">
        <f t="shared" si="196"/>
        <v>504</v>
      </c>
      <c r="P1411" s="239">
        <f t="shared" si="197"/>
        <v>299.7362942401092</v>
      </c>
    </row>
    <row r="1412" spans="2:16" x14ac:dyDescent="0.25">
      <c r="B1412" s="181">
        <v>0.97777777777777775</v>
      </c>
      <c r="C1412" s="61"/>
      <c r="D1412" s="349"/>
      <c r="E1412" s="349">
        <v>80</v>
      </c>
      <c r="F1412" s="63">
        <v>80</v>
      </c>
      <c r="G1412" s="356">
        <f t="shared" si="189"/>
        <v>80</v>
      </c>
      <c r="H1412" s="350">
        <f t="shared" si="190"/>
        <v>80</v>
      </c>
      <c r="I1412" s="235">
        <f t="shared" si="191"/>
        <v>1.3333333333333333</v>
      </c>
      <c r="J1412" s="193">
        <f t="shared" si="192"/>
        <v>1.3333333333333333</v>
      </c>
      <c r="K1412" s="488">
        <f>'Gasto Energético'!GN1412</f>
        <v>0</v>
      </c>
      <c r="L1412" s="495">
        <f t="shared" si="193"/>
        <v>160</v>
      </c>
      <c r="M1412" s="356">
        <f t="shared" si="194"/>
        <v>160</v>
      </c>
      <c r="N1412" s="359">
        <f t="shared" si="195"/>
        <v>2.6666666666666665</v>
      </c>
      <c r="O1412">
        <f t="shared" si="196"/>
        <v>504</v>
      </c>
      <c r="P1412" s="239">
        <f t="shared" si="197"/>
        <v>299.7362942401092</v>
      </c>
    </row>
    <row r="1413" spans="2:16" x14ac:dyDescent="0.25">
      <c r="B1413" s="181">
        <v>0.9784722222222223</v>
      </c>
      <c r="C1413" s="61"/>
      <c r="D1413" s="349"/>
      <c r="E1413" s="349">
        <v>80</v>
      </c>
      <c r="F1413" s="63">
        <v>80</v>
      </c>
      <c r="G1413" s="356">
        <f t="shared" ref="G1413:G1444" si="198">IF(SUM(C1413,E1413)=0,0,SUM(C1413,E1413))</f>
        <v>80</v>
      </c>
      <c r="H1413" s="350">
        <f t="shared" ref="H1413:H1444" si="199">IF(SUM(D1413,F1413)=0,0,SUM(D1413,F1413))</f>
        <v>80</v>
      </c>
      <c r="I1413" s="235">
        <f t="shared" ref="I1413:I1444" si="200">IF(G1413="","",G1413*(1/60))</f>
        <v>1.3333333333333333</v>
      </c>
      <c r="J1413" s="193">
        <f t="shared" ref="J1413:J1444" si="201">IF(H1413="","",H1413*(1/60))</f>
        <v>1.3333333333333333</v>
      </c>
      <c r="K1413" s="488">
        <f>'Gasto Energético'!GN1413</f>
        <v>0</v>
      </c>
      <c r="L1413" s="495">
        <f t="shared" ref="L1413:L1444" si="202">SUM(G1413:H1413)</f>
        <v>160</v>
      </c>
      <c r="M1413" s="356">
        <f t="shared" ref="M1413:M1444" si="203">K1413+L1413</f>
        <v>160</v>
      </c>
      <c r="N1413" s="359">
        <f t="shared" ref="N1413:N1444" si="204">M1413/60</f>
        <v>2.6666666666666665</v>
      </c>
      <c r="O1413">
        <f t="shared" ref="O1413:O1444" si="205">1.05*MAX($M$4:$M$1444)</f>
        <v>504</v>
      </c>
      <c r="P1413" s="239">
        <f t="shared" ref="P1413:P1444" si="206">SUM($N$4:$N$1444)/(COUNT($N$4:$N$1444)/60)</f>
        <v>299.7362942401092</v>
      </c>
    </row>
    <row r="1414" spans="2:16" x14ac:dyDescent="0.25">
      <c r="B1414" s="181">
        <v>0.97916666666666663</v>
      </c>
      <c r="C1414" s="61"/>
      <c r="D1414" s="349"/>
      <c r="E1414" s="349">
        <v>80</v>
      </c>
      <c r="F1414" s="63">
        <v>80</v>
      </c>
      <c r="G1414" s="356">
        <f t="shared" si="198"/>
        <v>80</v>
      </c>
      <c r="H1414" s="350">
        <f t="shared" si="199"/>
        <v>80</v>
      </c>
      <c r="I1414" s="235">
        <f t="shared" si="200"/>
        <v>1.3333333333333333</v>
      </c>
      <c r="J1414" s="193">
        <f t="shared" si="201"/>
        <v>1.3333333333333333</v>
      </c>
      <c r="K1414" s="488">
        <f>'Gasto Energético'!GN1414</f>
        <v>0</v>
      </c>
      <c r="L1414" s="495">
        <f t="shared" si="202"/>
        <v>160</v>
      </c>
      <c r="M1414" s="356">
        <f t="shared" si="203"/>
        <v>160</v>
      </c>
      <c r="N1414" s="359">
        <f t="shared" si="204"/>
        <v>2.6666666666666665</v>
      </c>
      <c r="O1414">
        <f t="shared" si="205"/>
        <v>504</v>
      </c>
      <c r="P1414" s="239">
        <f t="shared" si="206"/>
        <v>299.7362942401092</v>
      </c>
    </row>
    <row r="1415" spans="2:16" x14ac:dyDescent="0.25">
      <c r="B1415" s="181">
        <v>0.97986111111111107</v>
      </c>
      <c r="C1415" s="61"/>
      <c r="D1415" s="349"/>
      <c r="E1415" s="349">
        <v>80</v>
      </c>
      <c r="F1415" s="63">
        <v>80</v>
      </c>
      <c r="G1415" s="356">
        <f t="shared" si="198"/>
        <v>80</v>
      </c>
      <c r="H1415" s="350">
        <f t="shared" si="199"/>
        <v>80</v>
      </c>
      <c r="I1415" s="235">
        <f t="shared" si="200"/>
        <v>1.3333333333333333</v>
      </c>
      <c r="J1415" s="193">
        <f t="shared" si="201"/>
        <v>1.3333333333333333</v>
      </c>
      <c r="K1415" s="488">
        <f>'Gasto Energético'!GN1415</f>
        <v>0</v>
      </c>
      <c r="L1415" s="495">
        <f t="shared" si="202"/>
        <v>160</v>
      </c>
      <c r="M1415" s="356">
        <f t="shared" si="203"/>
        <v>160</v>
      </c>
      <c r="N1415" s="359">
        <f t="shared" si="204"/>
        <v>2.6666666666666665</v>
      </c>
      <c r="O1415">
        <f t="shared" si="205"/>
        <v>504</v>
      </c>
      <c r="P1415" s="239">
        <f t="shared" si="206"/>
        <v>299.7362942401092</v>
      </c>
    </row>
    <row r="1416" spans="2:16" x14ac:dyDescent="0.25">
      <c r="B1416" s="181">
        <v>0.98055555555555562</v>
      </c>
      <c r="C1416" s="61"/>
      <c r="D1416" s="349"/>
      <c r="E1416" s="349">
        <v>80</v>
      </c>
      <c r="F1416" s="63">
        <v>80</v>
      </c>
      <c r="G1416" s="356">
        <f t="shared" si="198"/>
        <v>80</v>
      </c>
      <c r="H1416" s="350">
        <f t="shared" si="199"/>
        <v>80</v>
      </c>
      <c r="I1416" s="235">
        <f t="shared" si="200"/>
        <v>1.3333333333333333</v>
      </c>
      <c r="J1416" s="193">
        <f t="shared" si="201"/>
        <v>1.3333333333333333</v>
      </c>
      <c r="K1416" s="488">
        <f>'Gasto Energético'!GN1416</f>
        <v>0</v>
      </c>
      <c r="L1416" s="495">
        <f t="shared" si="202"/>
        <v>160</v>
      </c>
      <c r="M1416" s="356">
        <f t="shared" si="203"/>
        <v>160</v>
      </c>
      <c r="N1416" s="359">
        <f t="shared" si="204"/>
        <v>2.6666666666666665</v>
      </c>
      <c r="O1416">
        <f t="shared" si="205"/>
        <v>504</v>
      </c>
      <c r="P1416" s="239">
        <f t="shared" si="206"/>
        <v>299.7362942401092</v>
      </c>
    </row>
    <row r="1417" spans="2:16" x14ac:dyDescent="0.25">
      <c r="B1417" s="181">
        <v>0.98125000000000007</v>
      </c>
      <c r="C1417" s="61"/>
      <c r="D1417" s="349"/>
      <c r="E1417" s="349">
        <v>80</v>
      </c>
      <c r="F1417" s="63">
        <v>80</v>
      </c>
      <c r="G1417" s="356">
        <f t="shared" si="198"/>
        <v>80</v>
      </c>
      <c r="H1417" s="350">
        <f t="shared" si="199"/>
        <v>80</v>
      </c>
      <c r="I1417" s="235">
        <f t="shared" si="200"/>
        <v>1.3333333333333333</v>
      </c>
      <c r="J1417" s="193">
        <f t="shared" si="201"/>
        <v>1.3333333333333333</v>
      </c>
      <c r="K1417" s="488">
        <f>'Gasto Energético'!GN1417</f>
        <v>0</v>
      </c>
      <c r="L1417" s="495">
        <f t="shared" si="202"/>
        <v>160</v>
      </c>
      <c r="M1417" s="356">
        <f t="shared" si="203"/>
        <v>160</v>
      </c>
      <c r="N1417" s="359">
        <f t="shared" si="204"/>
        <v>2.6666666666666665</v>
      </c>
      <c r="O1417">
        <f t="shared" si="205"/>
        <v>504</v>
      </c>
      <c r="P1417" s="239">
        <f t="shared" si="206"/>
        <v>299.7362942401092</v>
      </c>
    </row>
    <row r="1418" spans="2:16" x14ac:dyDescent="0.25">
      <c r="B1418" s="181">
        <v>0.9819444444444444</v>
      </c>
      <c r="C1418" s="61"/>
      <c r="D1418" s="349"/>
      <c r="E1418" s="349">
        <v>80</v>
      </c>
      <c r="F1418" s="63">
        <v>80</v>
      </c>
      <c r="G1418" s="356">
        <f t="shared" si="198"/>
        <v>80</v>
      </c>
      <c r="H1418" s="350">
        <f t="shared" si="199"/>
        <v>80</v>
      </c>
      <c r="I1418" s="235">
        <f t="shared" si="200"/>
        <v>1.3333333333333333</v>
      </c>
      <c r="J1418" s="193">
        <f t="shared" si="201"/>
        <v>1.3333333333333333</v>
      </c>
      <c r="K1418" s="488">
        <f>'Gasto Energético'!GN1418</f>
        <v>0</v>
      </c>
      <c r="L1418" s="495">
        <f t="shared" si="202"/>
        <v>160</v>
      </c>
      <c r="M1418" s="356">
        <f t="shared" si="203"/>
        <v>160</v>
      </c>
      <c r="N1418" s="359">
        <f t="shared" si="204"/>
        <v>2.6666666666666665</v>
      </c>
      <c r="O1418">
        <f t="shared" si="205"/>
        <v>504</v>
      </c>
      <c r="P1418" s="239">
        <f t="shared" si="206"/>
        <v>299.7362942401092</v>
      </c>
    </row>
    <row r="1419" spans="2:16" x14ac:dyDescent="0.25">
      <c r="B1419" s="181">
        <v>0.98263888888888884</v>
      </c>
      <c r="C1419" s="61"/>
      <c r="D1419" s="349"/>
      <c r="E1419" s="349">
        <v>80</v>
      </c>
      <c r="F1419" s="63">
        <v>80</v>
      </c>
      <c r="G1419" s="356">
        <f t="shared" si="198"/>
        <v>80</v>
      </c>
      <c r="H1419" s="350">
        <f t="shared" si="199"/>
        <v>80</v>
      </c>
      <c r="I1419" s="235">
        <f t="shared" si="200"/>
        <v>1.3333333333333333</v>
      </c>
      <c r="J1419" s="193">
        <f t="shared" si="201"/>
        <v>1.3333333333333333</v>
      </c>
      <c r="K1419" s="488">
        <f>'Gasto Energético'!GN1419</f>
        <v>0</v>
      </c>
      <c r="L1419" s="495">
        <f t="shared" si="202"/>
        <v>160</v>
      </c>
      <c r="M1419" s="356">
        <f t="shared" si="203"/>
        <v>160</v>
      </c>
      <c r="N1419" s="359">
        <f t="shared" si="204"/>
        <v>2.6666666666666665</v>
      </c>
      <c r="O1419">
        <f t="shared" si="205"/>
        <v>504</v>
      </c>
      <c r="P1419" s="239">
        <f t="shared" si="206"/>
        <v>299.7362942401092</v>
      </c>
    </row>
    <row r="1420" spans="2:16" x14ac:dyDescent="0.25">
      <c r="B1420" s="181">
        <v>0.98333333333333339</v>
      </c>
      <c r="C1420" s="61"/>
      <c r="D1420" s="349"/>
      <c r="E1420" s="349">
        <v>80</v>
      </c>
      <c r="F1420" s="63">
        <v>80</v>
      </c>
      <c r="G1420" s="356">
        <f t="shared" si="198"/>
        <v>80</v>
      </c>
      <c r="H1420" s="350">
        <f t="shared" si="199"/>
        <v>80</v>
      </c>
      <c r="I1420" s="235">
        <f t="shared" si="200"/>
        <v>1.3333333333333333</v>
      </c>
      <c r="J1420" s="193">
        <f t="shared" si="201"/>
        <v>1.3333333333333333</v>
      </c>
      <c r="K1420" s="488">
        <f>'Gasto Energético'!GN1420</f>
        <v>0</v>
      </c>
      <c r="L1420" s="495">
        <f t="shared" si="202"/>
        <v>160</v>
      </c>
      <c r="M1420" s="356">
        <f t="shared" si="203"/>
        <v>160</v>
      </c>
      <c r="N1420" s="359">
        <f t="shared" si="204"/>
        <v>2.6666666666666665</v>
      </c>
      <c r="O1420">
        <f t="shared" si="205"/>
        <v>504</v>
      </c>
      <c r="P1420" s="239">
        <f t="shared" si="206"/>
        <v>299.7362942401092</v>
      </c>
    </row>
    <row r="1421" spans="2:16" x14ac:dyDescent="0.25">
      <c r="B1421" s="181">
        <v>0.98402777777777783</v>
      </c>
      <c r="C1421" s="61"/>
      <c r="D1421" s="349"/>
      <c r="E1421" s="349">
        <v>80</v>
      </c>
      <c r="F1421" s="63">
        <v>80</v>
      </c>
      <c r="G1421" s="356">
        <f t="shared" si="198"/>
        <v>80</v>
      </c>
      <c r="H1421" s="350">
        <f t="shared" si="199"/>
        <v>80</v>
      </c>
      <c r="I1421" s="235">
        <f t="shared" si="200"/>
        <v>1.3333333333333333</v>
      </c>
      <c r="J1421" s="193">
        <f t="shared" si="201"/>
        <v>1.3333333333333333</v>
      </c>
      <c r="K1421" s="488">
        <f>'Gasto Energético'!GN1421</f>
        <v>0</v>
      </c>
      <c r="L1421" s="495">
        <f t="shared" si="202"/>
        <v>160</v>
      </c>
      <c r="M1421" s="356">
        <f t="shared" si="203"/>
        <v>160</v>
      </c>
      <c r="N1421" s="359">
        <f t="shared" si="204"/>
        <v>2.6666666666666665</v>
      </c>
      <c r="O1421">
        <f t="shared" si="205"/>
        <v>504</v>
      </c>
      <c r="P1421" s="239">
        <f t="shared" si="206"/>
        <v>299.7362942401092</v>
      </c>
    </row>
    <row r="1422" spans="2:16" x14ac:dyDescent="0.25">
      <c r="B1422" s="181">
        <v>0.98472222222222217</v>
      </c>
      <c r="C1422" s="61"/>
      <c r="D1422" s="349"/>
      <c r="E1422" s="349">
        <v>80</v>
      </c>
      <c r="F1422" s="63">
        <v>80</v>
      </c>
      <c r="G1422" s="356">
        <f t="shared" si="198"/>
        <v>80</v>
      </c>
      <c r="H1422" s="350">
        <f t="shared" si="199"/>
        <v>80</v>
      </c>
      <c r="I1422" s="235">
        <f t="shared" si="200"/>
        <v>1.3333333333333333</v>
      </c>
      <c r="J1422" s="193">
        <f t="shared" si="201"/>
        <v>1.3333333333333333</v>
      </c>
      <c r="K1422" s="488">
        <f>'Gasto Energético'!GN1422</f>
        <v>0</v>
      </c>
      <c r="L1422" s="495">
        <f t="shared" si="202"/>
        <v>160</v>
      </c>
      <c r="M1422" s="356">
        <f t="shared" si="203"/>
        <v>160</v>
      </c>
      <c r="N1422" s="359">
        <f t="shared" si="204"/>
        <v>2.6666666666666665</v>
      </c>
      <c r="O1422">
        <f t="shared" si="205"/>
        <v>504</v>
      </c>
      <c r="P1422" s="239">
        <f t="shared" si="206"/>
        <v>299.7362942401092</v>
      </c>
    </row>
    <row r="1423" spans="2:16" x14ac:dyDescent="0.25">
      <c r="B1423" s="181">
        <v>0.98541666666666661</v>
      </c>
      <c r="C1423" s="61"/>
      <c r="D1423" s="349"/>
      <c r="E1423" s="349">
        <v>80</v>
      </c>
      <c r="F1423" s="63">
        <v>80</v>
      </c>
      <c r="G1423" s="356">
        <f t="shared" si="198"/>
        <v>80</v>
      </c>
      <c r="H1423" s="350">
        <f t="shared" si="199"/>
        <v>80</v>
      </c>
      <c r="I1423" s="235">
        <f t="shared" si="200"/>
        <v>1.3333333333333333</v>
      </c>
      <c r="J1423" s="193">
        <f t="shared" si="201"/>
        <v>1.3333333333333333</v>
      </c>
      <c r="K1423" s="488">
        <f>'Gasto Energético'!GN1423</f>
        <v>0</v>
      </c>
      <c r="L1423" s="495">
        <f t="shared" si="202"/>
        <v>160</v>
      </c>
      <c r="M1423" s="356">
        <f t="shared" si="203"/>
        <v>160</v>
      </c>
      <c r="N1423" s="359">
        <f t="shared" si="204"/>
        <v>2.6666666666666665</v>
      </c>
      <c r="O1423">
        <f t="shared" si="205"/>
        <v>504</v>
      </c>
      <c r="P1423" s="239">
        <f t="shared" si="206"/>
        <v>299.7362942401092</v>
      </c>
    </row>
    <row r="1424" spans="2:16" x14ac:dyDescent="0.25">
      <c r="B1424" s="181">
        <v>0.98611111111111116</v>
      </c>
      <c r="C1424" s="61"/>
      <c r="D1424" s="349"/>
      <c r="E1424" s="349">
        <v>80</v>
      </c>
      <c r="F1424" s="63">
        <v>80</v>
      </c>
      <c r="G1424" s="356">
        <f t="shared" si="198"/>
        <v>80</v>
      </c>
      <c r="H1424" s="350">
        <f t="shared" si="199"/>
        <v>80</v>
      </c>
      <c r="I1424" s="235">
        <f t="shared" si="200"/>
        <v>1.3333333333333333</v>
      </c>
      <c r="J1424" s="193">
        <f t="shared" si="201"/>
        <v>1.3333333333333333</v>
      </c>
      <c r="K1424" s="488">
        <f>'Gasto Energético'!GN1424</f>
        <v>0</v>
      </c>
      <c r="L1424" s="495">
        <f t="shared" si="202"/>
        <v>160</v>
      </c>
      <c r="M1424" s="356">
        <f t="shared" si="203"/>
        <v>160</v>
      </c>
      <c r="N1424" s="359">
        <f t="shared" si="204"/>
        <v>2.6666666666666665</v>
      </c>
      <c r="O1424">
        <f t="shared" si="205"/>
        <v>504</v>
      </c>
      <c r="P1424" s="239">
        <f t="shared" si="206"/>
        <v>299.7362942401092</v>
      </c>
    </row>
    <row r="1425" spans="2:16" x14ac:dyDescent="0.25">
      <c r="B1425" s="181">
        <v>0.9868055555555556</v>
      </c>
      <c r="C1425" s="61"/>
      <c r="D1425" s="349"/>
      <c r="E1425" s="349">
        <v>80</v>
      </c>
      <c r="F1425" s="63">
        <v>80</v>
      </c>
      <c r="G1425" s="356">
        <f t="shared" si="198"/>
        <v>80</v>
      </c>
      <c r="H1425" s="350">
        <f t="shared" si="199"/>
        <v>80</v>
      </c>
      <c r="I1425" s="235">
        <f t="shared" si="200"/>
        <v>1.3333333333333333</v>
      </c>
      <c r="J1425" s="193">
        <f t="shared" si="201"/>
        <v>1.3333333333333333</v>
      </c>
      <c r="K1425" s="488">
        <f>'Gasto Energético'!GN1425</f>
        <v>0</v>
      </c>
      <c r="L1425" s="495">
        <f t="shared" si="202"/>
        <v>160</v>
      </c>
      <c r="M1425" s="356">
        <f t="shared" si="203"/>
        <v>160</v>
      </c>
      <c r="N1425" s="359">
        <f t="shared" si="204"/>
        <v>2.6666666666666665</v>
      </c>
      <c r="O1425">
        <f t="shared" si="205"/>
        <v>504</v>
      </c>
      <c r="P1425" s="239">
        <f t="shared" si="206"/>
        <v>299.7362942401092</v>
      </c>
    </row>
    <row r="1426" spans="2:16" x14ac:dyDescent="0.25">
      <c r="B1426" s="181">
        <v>0.98749999999999993</v>
      </c>
      <c r="C1426" s="61"/>
      <c r="D1426" s="349"/>
      <c r="E1426" s="349">
        <v>80</v>
      </c>
      <c r="F1426" s="63">
        <v>80</v>
      </c>
      <c r="G1426" s="356">
        <f t="shared" si="198"/>
        <v>80</v>
      </c>
      <c r="H1426" s="350">
        <f t="shared" si="199"/>
        <v>80</v>
      </c>
      <c r="I1426" s="235">
        <f t="shared" si="200"/>
        <v>1.3333333333333333</v>
      </c>
      <c r="J1426" s="193">
        <f t="shared" si="201"/>
        <v>1.3333333333333333</v>
      </c>
      <c r="K1426" s="488">
        <f>'Gasto Energético'!GN1426</f>
        <v>0</v>
      </c>
      <c r="L1426" s="495">
        <f t="shared" si="202"/>
        <v>160</v>
      </c>
      <c r="M1426" s="356">
        <f t="shared" si="203"/>
        <v>160</v>
      </c>
      <c r="N1426" s="359">
        <f t="shared" si="204"/>
        <v>2.6666666666666665</v>
      </c>
      <c r="O1426">
        <f t="shared" si="205"/>
        <v>504</v>
      </c>
      <c r="P1426" s="239">
        <f t="shared" si="206"/>
        <v>299.7362942401092</v>
      </c>
    </row>
    <row r="1427" spans="2:16" x14ac:dyDescent="0.25">
      <c r="B1427" s="181">
        <v>0.98819444444444438</v>
      </c>
      <c r="C1427" s="61"/>
      <c r="D1427" s="349"/>
      <c r="E1427" s="349">
        <v>80</v>
      </c>
      <c r="F1427" s="63">
        <v>80</v>
      </c>
      <c r="G1427" s="356">
        <f t="shared" si="198"/>
        <v>80</v>
      </c>
      <c r="H1427" s="350">
        <f t="shared" si="199"/>
        <v>80</v>
      </c>
      <c r="I1427" s="235">
        <f t="shared" si="200"/>
        <v>1.3333333333333333</v>
      </c>
      <c r="J1427" s="193">
        <f t="shared" si="201"/>
        <v>1.3333333333333333</v>
      </c>
      <c r="K1427" s="488">
        <f>'Gasto Energético'!GN1427</f>
        <v>0</v>
      </c>
      <c r="L1427" s="495">
        <f t="shared" si="202"/>
        <v>160</v>
      </c>
      <c r="M1427" s="356">
        <f t="shared" si="203"/>
        <v>160</v>
      </c>
      <c r="N1427" s="359">
        <f t="shared" si="204"/>
        <v>2.6666666666666665</v>
      </c>
      <c r="O1427">
        <f t="shared" si="205"/>
        <v>504</v>
      </c>
      <c r="P1427" s="239">
        <f t="shared" si="206"/>
        <v>299.7362942401092</v>
      </c>
    </row>
    <row r="1428" spans="2:16" x14ac:dyDescent="0.25">
      <c r="B1428" s="181">
        <v>0.98888888888888893</v>
      </c>
      <c r="C1428" s="61"/>
      <c r="D1428" s="349"/>
      <c r="E1428" s="349">
        <v>80</v>
      </c>
      <c r="F1428" s="63">
        <v>80</v>
      </c>
      <c r="G1428" s="356">
        <f t="shared" si="198"/>
        <v>80</v>
      </c>
      <c r="H1428" s="350">
        <f t="shared" si="199"/>
        <v>80</v>
      </c>
      <c r="I1428" s="235">
        <f t="shared" si="200"/>
        <v>1.3333333333333333</v>
      </c>
      <c r="J1428" s="193">
        <f t="shared" si="201"/>
        <v>1.3333333333333333</v>
      </c>
      <c r="K1428" s="488">
        <f>'Gasto Energético'!GN1428</f>
        <v>0</v>
      </c>
      <c r="L1428" s="495">
        <f t="shared" si="202"/>
        <v>160</v>
      </c>
      <c r="M1428" s="356">
        <f t="shared" si="203"/>
        <v>160</v>
      </c>
      <c r="N1428" s="359">
        <f t="shared" si="204"/>
        <v>2.6666666666666665</v>
      </c>
      <c r="O1428">
        <f t="shared" si="205"/>
        <v>504</v>
      </c>
      <c r="P1428" s="239">
        <f t="shared" si="206"/>
        <v>299.7362942401092</v>
      </c>
    </row>
    <row r="1429" spans="2:16" x14ac:dyDescent="0.25">
      <c r="B1429" s="181">
        <v>0.98958333333333337</v>
      </c>
      <c r="C1429" s="61"/>
      <c r="D1429" s="349"/>
      <c r="E1429" s="349">
        <v>80</v>
      </c>
      <c r="F1429" s="63">
        <v>80</v>
      </c>
      <c r="G1429" s="356">
        <f t="shared" si="198"/>
        <v>80</v>
      </c>
      <c r="H1429" s="350">
        <f t="shared" si="199"/>
        <v>80</v>
      </c>
      <c r="I1429" s="235">
        <f t="shared" si="200"/>
        <v>1.3333333333333333</v>
      </c>
      <c r="J1429" s="193">
        <f t="shared" si="201"/>
        <v>1.3333333333333333</v>
      </c>
      <c r="K1429" s="488">
        <f>'Gasto Energético'!GN1429</f>
        <v>0</v>
      </c>
      <c r="L1429" s="495">
        <f t="shared" si="202"/>
        <v>160</v>
      </c>
      <c r="M1429" s="356">
        <f t="shared" si="203"/>
        <v>160</v>
      </c>
      <c r="N1429" s="359">
        <f t="shared" si="204"/>
        <v>2.6666666666666665</v>
      </c>
      <c r="O1429">
        <f t="shared" si="205"/>
        <v>504</v>
      </c>
      <c r="P1429" s="239">
        <f t="shared" si="206"/>
        <v>299.7362942401092</v>
      </c>
    </row>
    <row r="1430" spans="2:16" x14ac:dyDescent="0.25">
      <c r="B1430" s="181">
        <v>0.9902777777777777</v>
      </c>
      <c r="C1430" s="61"/>
      <c r="D1430" s="349"/>
      <c r="E1430" s="349">
        <v>80</v>
      </c>
      <c r="F1430" s="63">
        <v>80</v>
      </c>
      <c r="G1430" s="356">
        <f t="shared" si="198"/>
        <v>80</v>
      </c>
      <c r="H1430" s="350">
        <f t="shared" si="199"/>
        <v>80</v>
      </c>
      <c r="I1430" s="235">
        <f t="shared" si="200"/>
        <v>1.3333333333333333</v>
      </c>
      <c r="J1430" s="193">
        <f t="shared" si="201"/>
        <v>1.3333333333333333</v>
      </c>
      <c r="K1430" s="488">
        <f>'Gasto Energético'!GN1430</f>
        <v>0</v>
      </c>
      <c r="L1430" s="495">
        <f t="shared" si="202"/>
        <v>160</v>
      </c>
      <c r="M1430" s="356">
        <f t="shared" si="203"/>
        <v>160</v>
      </c>
      <c r="N1430" s="359">
        <f t="shared" si="204"/>
        <v>2.6666666666666665</v>
      </c>
      <c r="O1430">
        <f t="shared" si="205"/>
        <v>504</v>
      </c>
      <c r="P1430" s="239">
        <f t="shared" si="206"/>
        <v>299.7362942401092</v>
      </c>
    </row>
    <row r="1431" spans="2:16" x14ac:dyDescent="0.25">
      <c r="B1431" s="181">
        <v>0.99097222222222225</v>
      </c>
      <c r="C1431" s="61"/>
      <c r="D1431" s="349"/>
      <c r="E1431" s="349">
        <v>80</v>
      </c>
      <c r="F1431" s="63">
        <v>80</v>
      </c>
      <c r="G1431" s="356">
        <f t="shared" si="198"/>
        <v>80</v>
      </c>
      <c r="H1431" s="350">
        <f t="shared" si="199"/>
        <v>80</v>
      </c>
      <c r="I1431" s="235">
        <f t="shared" si="200"/>
        <v>1.3333333333333333</v>
      </c>
      <c r="J1431" s="193">
        <f t="shared" si="201"/>
        <v>1.3333333333333333</v>
      </c>
      <c r="K1431" s="488">
        <f>'Gasto Energético'!GN1431</f>
        <v>0</v>
      </c>
      <c r="L1431" s="495">
        <f t="shared" si="202"/>
        <v>160</v>
      </c>
      <c r="M1431" s="356">
        <f t="shared" si="203"/>
        <v>160</v>
      </c>
      <c r="N1431" s="359">
        <f t="shared" si="204"/>
        <v>2.6666666666666665</v>
      </c>
      <c r="O1431">
        <f t="shared" si="205"/>
        <v>504</v>
      </c>
      <c r="P1431" s="239">
        <f t="shared" si="206"/>
        <v>299.7362942401092</v>
      </c>
    </row>
    <row r="1432" spans="2:16" x14ac:dyDescent="0.25">
      <c r="B1432" s="181">
        <v>0.9916666666666667</v>
      </c>
      <c r="C1432" s="61"/>
      <c r="D1432" s="349"/>
      <c r="E1432" s="349">
        <v>80</v>
      </c>
      <c r="F1432" s="63">
        <v>80</v>
      </c>
      <c r="G1432" s="356">
        <f t="shared" si="198"/>
        <v>80</v>
      </c>
      <c r="H1432" s="350">
        <f t="shared" si="199"/>
        <v>80</v>
      </c>
      <c r="I1432" s="235">
        <f t="shared" si="200"/>
        <v>1.3333333333333333</v>
      </c>
      <c r="J1432" s="193">
        <f t="shared" si="201"/>
        <v>1.3333333333333333</v>
      </c>
      <c r="K1432" s="488">
        <f>'Gasto Energético'!GN1432</f>
        <v>0</v>
      </c>
      <c r="L1432" s="495">
        <f t="shared" si="202"/>
        <v>160</v>
      </c>
      <c r="M1432" s="356">
        <f t="shared" si="203"/>
        <v>160</v>
      </c>
      <c r="N1432" s="359">
        <f t="shared" si="204"/>
        <v>2.6666666666666665</v>
      </c>
      <c r="O1432">
        <f t="shared" si="205"/>
        <v>504</v>
      </c>
      <c r="P1432" s="239">
        <f t="shared" si="206"/>
        <v>299.7362942401092</v>
      </c>
    </row>
    <row r="1433" spans="2:16" x14ac:dyDescent="0.25">
      <c r="B1433" s="181">
        <v>0.99236111111111114</v>
      </c>
      <c r="C1433" s="61"/>
      <c r="D1433" s="349"/>
      <c r="E1433" s="349">
        <v>80</v>
      </c>
      <c r="F1433" s="63">
        <v>80</v>
      </c>
      <c r="G1433" s="356">
        <f t="shared" si="198"/>
        <v>80</v>
      </c>
      <c r="H1433" s="350">
        <f t="shared" si="199"/>
        <v>80</v>
      </c>
      <c r="I1433" s="235">
        <f t="shared" si="200"/>
        <v>1.3333333333333333</v>
      </c>
      <c r="J1433" s="193">
        <f t="shared" si="201"/>
        <v>1.3333333333333333</v>
      </c>
      <c r="K1433" s="488">
        <f>'Gasto Energético'!GN1433</f>
        <v>0</v>
      </c>
      <c r="L1433" s="495">
        <f t="shared" si="202"/>
        <v>160</v>
      </c>
      <c r="M1433" s="356">
        <f t="shared" si="203"/>
        <v>160</v>
      </c>
      <c r="N1433" s="359">
        <f t="shared" si="204"/>
        <v>2.6666666666666665</v>
      </c>
      <c r="O1433">
        <f t="shared" si="205"/>
        <v>504</v>
      </c>
      <c r="P1433" s="239">
        <f t="shared" si="206"/>
        <v>299.7362942401092</v>
      </c>
    </row>
    <row r="1434" spans="2:16" x14ac:dyDescent="0.25">
      <c r="B1434" s="181">
        <v>0.99305555555555547</v>
      </c>
      <c r="C1434" s="61"/>
      <c r="D1434" s="349"/>
      <c r="E1434" s="349"/>
      <c r="F1434" s="63"/>
      <c r="G1434" s="356">
        <f t="shared" si="198"/>
        <v>0</v>
      </c>
      <c r="H1434" s="350">
        <f t="shared" si="199"/>
        <v>0</v>
      </c>
      <c r="I1434" s="235">
        <f t="shared" si="200"/>
        <v>0</v>
      </c>
      <c r="J1434" s="193">
        <f t="shared" si="201"/>
        <v>0</v>
      </c>
      <c r="K1434" s="488">
        <f>'Gasto Energético'!GN1434</f>
        <v>0</v>
      </c>
      <c r="L1434" s="495">
        <f t="shared" si="202"/>
        <v>0</v>
      </c>
      <c r="M1434" s="356">
        <f t="shared" si="203"/>
        <v>0</v>
      </c>
      <c r="N1434" s="359">
        <f t="shared" si="204"/>
        <v>0</v>
      </c>
      <c r="O1434">
        <f t="shared" si="205"/>
        <v>504</v>
      </c>
      <c r="P1434" s="239">
        <f t="shared" si="206"/>
        <v>299.7362942401092</v>
      </c>
    </row>
    <row r="1435" spans="2:16" x14ac:dyDescent="0.25">
      <c r="B1435" s="181">
        <v>0.99375000000000002</v>
      </c>
      <c r="C1435" s="61"/>
      <c r="D1435" s="349"/>
      <c r="E1435" s="349"/>
      <c r="F1435" s="63"/>
      <c r="G1435" s="356">
        <f t="shared" si="198"/>
        <v>0</v>
      </c>
      <c r="H1435" s="350">
        <f t="shared" si="199"/>
        <v>0</v>
      </c>
      <c r="I1435" s="235">
        <f t="shared" si="200"/>
        <v>0</v>
      </c>
      <c r="J1435" s="193">
        <f t="shared" si="201"/>
        <v>0</v>
      </c>
      <c r="K1435" s="488">
        <f>'Gasto Energético'!GN1435</f>
        <v>0</v>
      </c>
      <c r="L1435" s="495">
        <f t="shared" si="202"/>
        <v>0</v>
      </c>
      <c r="M1435" s="356">
        <f t="shared" si="203"/>
        <v>0</v>
      </c>
      <c r="N1435" s="359">
        <f t="shared" si="204"/>
        <v>0</v>
      </c>
      <c r="O1435">
        <f t="shared" si="205"/>
        <v>504</v>
      </c>
      <c r="P1435" s="239">
        <f t="shared" si="206"/>
        <v>299.7362942401092</v>
      </c>
    </row>
    <row r="1436" spans="2:16" x14ac:dyDescent="0.25">
      <c r="B1436" s="181">
        <v>0.99444444444444446</v>
      </c>
      <c r="C1436" s="61"/>
      <c r="D1436" s="349"/>
      <c r="E1436" s="349"/>
      <c r="F1436" s="63"/>
      <c r="G1436" s="356">
        <f t="shared" si="198"/>
        <v>0</v>
      </c>
      <c r="H1436" s="350">
        <f t="shared" si="199"/>
        <v>0</v>
      </c>
      <c r="I1436" s="235">
        <f t="shared" si="200"/>
        <v>0</v>
      </c>
      <c r="J1436" s="193">
        <f t="shared" si="201"/>
        <v>0</v>
      </c>
      <c r="K1436" s="488">
        <f>'Gasto Energético'!GN1436</f>
        <v>0</v>
      </c>
      <c r="L1436" s="495">
        <f t="shared" si="202"/>
        <v>0</v>
      </c>
      <c r="M1436" s="356">
        <f t="shared" si="203"/>
        <v>0</v>
      </c>
      <c r="N1436" s="359">
        <f t="shared" si="204"/>
        <v>0</v>
      </c>
      <c r="O1436">
        <f t="shared" si="205"/>
        <v>504</v>
      </c>
      <c r="P1436" s="239">
        <f t="shared" si="206"/>
        <v>299.7362942401092</v>
      </c>
    </row>
    <row r="1437" spans="2:16" x14ac:dyDescent="0.25">
      <c r="B1437" s="181">
        <v>0.99513888888888891</v>
      </c>
      <c r="C1437" s="61"/>
      <c r="D1437" s="349"/>
      <c r="E1437" s="349"/>
      <c r="F1437" s="63"/>
      <c r="G1437" s="356">
        <f t="shared" si="198"/>
        <v>0</v>
      </c>
      <c r="H1437" s="350">
        <f t="shared" si="199"/>
        <v>0</v>
      </c>
      <c r="I1437" s="235">
        <f t="shared" si="200"/>
        <v>0</v>
      </c>
      <c r="J1437" s="193">
        <f t="shared" si="201"/>
        <v>0</v>
      </c>
      <c r="K1437" s="488">
        <f>'Gasto Energético'!GN1437</f>
        <v>0</v>
      </c>
      <c r="L1437" s="495">
        <f t="shared" si="202"/>
        <v>0</v>
      </c>
      <c r="M1437" s="356">
        <f t="shared" si="203"/>
        <v>0</v>
      </c>
      <c r="N1437" s="359">
        <f t="shared" si="204"/>
        <v>0</v>
      </c>
      <c r="O1437">
        <f t="shared" si="205"/>
        <v>504</v>
      </c>
      <c r="P1437" s="239">
        <f t="shared" si="206"/>
        <v>299.7362942401092</v>
      </c>
    </row>
    <row r="1438" spans="2:16" x14ac:dyDescent="0.25">
      <c r="B1438" s="181">
        <v>0.99583333333333324</v>
      </c>
      <c r="C1438" s="61"/>
      <c r="D1438" s="349"/>
      <c r="E1438" s="349"/>
      <c r="F1438" s="63"/>
      <c r="G1438" s="356">
        <f t="shared" si="198"/>
        <v>0</v>
      </c>
      <c r="H1438" s="350">
        <f t="shared" si="199"/>
        <v>0</v>
      </c>
      <c r="I1438" s="235">
        <f t="shared" si="200"/>
        <v>0</v>
      </c>
      <c r="J1438" s="193">
        <f t="shared" si="201"/>
        <v>0</v>
      </c>
      <c r="K1438" s="488">
        <f>'Gasto Energético'!GN1438</f>
        <v>0</v>
      </c>
      <c r="L1438" s="495">
        <f t="shared" si="202"/>
        <v>0</v>
      </c>
      <c r="M1438" s="356">
        <f t="shared" si="203"/>
        <v>0</v>
      </c>
      <c r="N1438" s="359">
        <f t="shared" si="204"/>
        <v>0</v>
      </c>
      <c r="O1438">
        <f t="shared" si="205"/>
        <v>504</v>
      </c>
      <c r="P1438" s="239">
        <f t="shared" si="206"/>
        <v>299.7362942401092</v>
      </c>
    </row>
    <row r="1439" spans="2:16" x14ac:dyDescent="0.25">
      <c r="B1439" s="181">
        <v>0.99652777777777779</v>
      </c>
      <c r="C1439" s="61"/>
      <c r="D1439" s="349"/>
      <c r="E1439" s="349"/>
      <c r="F1439" s="63"/>
      <c r="G1439" s="356">
        <f t="shared" si="198"/>
        <v>0</v>
      </c>
      <c r="H1439" s="350">
        <f t="shared" si="199"/>
        <v>0</v>
      </c>
      <c r="I1439" s="235">
        <f t="shared" si="200"/>
        <v>0</v>
      </c>
      <c r="J1439" s="193">
        <f t="shared" si="201"/>
        <v>0</v>
      </c>
      <c r="K1439" s="488">
        <f>'Gasto Energético'!GN1439</f>
        <v>0</v>
      </c>
      <c r="L1439" s="495">
        <f t="shared" si="202"/>
        <v>0</v>
      </c>
      <c r="M1439" s="356">
        <f t="shared" si="203"/>
        <v>0</v>
      </c>
      <c r="N1439" s="359">
        <f t="shared" si="204"/>
        <v>0</v>
      </c>
      <c r="O1439">
        <f t="shared" si="205"/>
        <v>504</v>
      </c>
      <c r="P1439" s="239">
        <f t="shared" si="206"/>
        <v>299.7362942401092</v>
      </c>
    </row>
    <row r="1440" spans="2:16" x14ac:dyDescent="0.25">
      <c r="B1440" s="181">
        <v>0.99722222222222223</v>
      </c>
      <c r="C1440" s="61"/>
      <c r="D1440" s="349"/>
      <c r="E1440" s="349"/>
      <c r="F1440" s="63"/>
      <c r="G1440" s="356">
        <f t="shared" si="198"/>
        <v>0</v>
      </c>
      <c r="H1440" s="350">
        <f t="shared" si="199"/>
        <v>0</v>
      </c>
      <c r="I1440" s="235">
        <f t="shared" si="200"/>
        <v>0</v>
      </c>
      <c r="J1440" s="193">
        <f t="shared" si="201"/>
        <v>0</v>
      </c>
      <c r="K1440" s="488">
        <f>'Gasto Energético'!GN1440</f>
        <v>0</v>
      </c>
      <c r="L1440" s="495">
        <f t="shared" si="202"/>
        <v>0</v>
      </c>
      <c r="M1440" s="356">
        <f t="shared" si="203"/>
        <v>0</v>
      </c>
      <c r="N1440" s="359">
        <f t="shared" si="204"/>
        <v>0</v>
      </c>
      <c r="O1440">
        <f t="shared" si="205"/>
        <v>504</v>
      </c>
      <c r="P1440" s="239">
        <f t="shared" si="206"/>
        <v>299.7362942401092</v>
      </c>
    </row>
    <row r="1441" spans="2:16" x14ac:dyDescent="0.25">
      <c r="B1441" s="181">
        <v>0.99791666666666667</v>
      </c>
      <c r="C1441" s="61"/>
      <c r="D1441" s="349"/>
      <c r="E1441" s="349"/>
      <c r="F1441" s="63"/>
      <c r="G1441" s="356">
        <f t="shared" si="198"/>
        <v>0</v>
      </c>
      <c r="H1441" s="350">
        <f t="shared" si="199"/>
        <v>0</v>
      </c>
      <c r="I1441" s="235">
        <f t="shared" si="200"/>
        <v>0</v>
      </c>
      <c r="J1441" s="193">
        <f t="shared" si="201"/>
        <v>0</v>
      </c>
      <c r="K1441" s="488">
        <f>'Gasto Energético'!GN1441</f>
        <v>0</v>
      </c>
      <c r="L1441" s="495">
        <f t="shared" si="202"/>
        <v>0</v>
      </c>
      <c r="M1441" s="356">
        <f t="shared" si="203"/>
        <v>0</v>
      </c>
      <c r="N1441" s="359">
        <f t="shared" si="204"/>
        <v>0</v>
      </c>
      <c r="O1441">
        <f t="shared" si="205"/>
        <v>504</v>
      </c>
      <c r="P1441" s="239">
        <f t="shared" si="206"/>
        <v>299.7362942401092</v>
      </c>
    </row>
    <row r="1442" spans="2:16" x14ac:dyDescent="0.25">
      <c r="B1442" s="181">
        <v>0.99861111111111101</v>
      </c>
      <c r="C1442" s="61"/>
      <c r="D1442" s="349"/>
      <c r="E1442" s="349"/>
      <c r="F1442" s="63"/>
      <c r="G1442" s="356">
        <f t="shared" si="198"/>
        <v>0</v>
      </c>
      <c r="H1442" s="350">
        <f t="shared" si="199"/>
        <v>0</v>
      </c>
      <c r="I1442" s="235">
        <f t="shared" si="200"/>
        <v>0</v>
      </c>
      <c r="J1442" s="193">
        <f t="shared" si="201"/>
        <v>0</v>
      </c>
      <c r="K1442" s="488">
        <f>'Gasto Energético'!GN1442</f>
        <v>0</v>
      </c>
      <c r="L1442" s="495">
        <f t="shared" si="202"/>
        <v>0</v>
      </c>
      <c r="M1442" s="356">
        <f t="shared" si="203"/>
        <v>0</v>
      </c>
      <c r="N1442" s="359">
        <f t="shared" si="204"/>
        <v>0</v>
      </c>
      <c r="O1442">
        <f t="shared" si="205"/>
        <v>504</v>
      </c>
      <c r="P1442" s="239">
        <f t="shared" si="206"/>
        <v>299.7362942401092</v>
      </c>
    </row>
    <row r="1443" spans="2:16" x14ac:dyDescent="0.25">
      <c r="B1443" s="181">
        <v>0.99930555555555556</v>
      </c>
      <c r="C1443" s="61"/>
      <c r="D1443" s="349"/>
      <c r="E1443" s="349"/>
      <c r="F1443" s="63"/>
      <c r="G1443" s="356">
        <f t="shared" si="198"/>
        <v>0</v>
      </c>
      <c r="H1443" s="350">
        <f t="shared" si="199"/>
        <v>0</v>
      </c>
      <c r="I1443" s="235">
        <f t="shared" si="200"/>
        <v>0</v>
      </c>
      <c r="J1443" s="193">
        <f t="shared" si="201"/>
        <v>0</v>
      </c>
      <c r="K1443" s="488">
        <f>'Gasto Energético'!GN1443</f>
        <v>0</v>
      </c>
      <c r="L1443" s="495">
        <f t="shared" si="202"/>
        <v>0</v>
      </c>
      <c r="M1443" s="356">
        <f t="shared" si="203"/>
        <v>0</v>
      </c>
      <c r="N1443" s="359">
        <f t="shared" si="204"/>
        <v>0</v>
      </c>
      <c r="O1443">
        <f t="shared" si="205"/>
        <v>504</v>
      </c>
      <c r="P1443" s="239">
        <f t="shared" si="206"/>
        <v>299.7362942401092</v>
      </c>
    </row>
    <row r="1444" spans="2:16" ht="15.75" thickBot="1" x14ac:dyDescent="0.3">
      <c r="B1444" s="182">
        <v>0</v>
      </c>
      <c r="C1444" s="64"/>
      <c r="D1444" s="65"/>
      <c r="E1444" s="65"/>
      <c r="F1444" s="66"/>
      <c r="G1444" s="357">
        <f t="shared" si="198"/>
        <v>0</v>
      </c>
      <c r="H1444" s="358">
        <f t="shared" si="199"/>
        <v>0</v>
      </c>
      <c r="I1444" s="247">
        <f t="shared" si="200"/>
        <v>0</v>
      </c>
      <c r="J1444" s="195">
        <f t="shared" si="201"/>
        <v>0</v>
      </c>
      <c r="K1444" s="488">
        <f>'Gasto Energético'!GN1444</f>
        <v>0</v>
      </c>
      <c r="L1444" s="496">
        <f t="shared" si="202"/>
        <v>0</v>
      </c>
      <c r="M1444" s="357">
        <f t="shared" si="203"/>
        <v>0</v>
      </c>
      <c r="N1444" s="494">
        <f t="shared" si="204"/>
        <v>0</v>
      </c>
      <c r="O1444">
        <f t="shared" si="205"/>
        <v>504</v>
      </c>
      <c r="P1444" s="239">
        <f t="shared" si="206"/>
        <v>299.7362942401092</v>
      </c>
    </row>
    <row r="1445" spans="2:16" x14ac:dyDescent="0.25">
      <c r="H1445" s="352"/>
    </row>
    <row r="1446" spans="2:16" x14ac:dyDescent="0.25">
      <c r="H1446" s="352"/>
    </row>
    <row r="1447" spans="2:16" x14ac:dyDescent="0.25">
      <c r="H1447" s="352"/>
    </row>
    <row r="1448" spans="2:16" x14ac:dyDescent="0.25">
      <c r="H1448" s="352"/>
    </row>
  </sheetData>
  <mergeCells count="17">
    <mergeCell ref="B2:B3"/>
    <mergeCell ref="G2:H2"/>
    <mergeCell ref="I2:J2"/>
    <mergeCell ref="M2:M3"/>
    <mergeCell ref="N2:N3"/>
    <mergeCell ref="K2:K3"/>
    <mergeCell ref="G1:H1"/>
    <mergeCell ref="C1:F1"/>
    <mergeCell ref="I1:J1"/>
    <mergeCell ref="AI21:AJ21"/>
    <mergeCell ref="AI29:AJ29"/>
    <mergeCell ref="AI3:AJ3"/>
    <mergeCell ref="C2:D2"/>
    <mergeCell ref="E2:F2"/>
    <mergeCell ref="AI15:AI16"/>
    <mergeCell ref="AI13:AI14"/>
    <mergeCell ref="L2:L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4C0F-D31A-4E11-8463-15D5446588E1}">
  <dimension ref="A1:M24"/>
  <sheetViews>
    <sheetView showGridLines="0" workbookViewId="0">
      <selection activeCell="M11" sqref="M11"/>
    </sheetView>
  </sheetViews>
  <sheetFormatPr defaultRowHeight="15" x14ac:dyDescent="0.25"/>
  <cols>
    <col min="1" max="1" width="16.28515625" bestFit="1" customWidth="1"/>
    <col min="2" max="2" width="11.140625" customWidth="1"/>
    <col min="3" max="3" width="4" customWidth="1"/>
    <col min="5" max="5" width="9.28515625" bestFit="1" customWidth="1"/>
    <col min="6" max="7" width="11.140625" customWidth="1"/>
    <col min="8" max="8" width="11.7109375" bestFit="1" customWidth="1"/>
    <col min="9" max="9" width="4" customWidth="1"/>
    <col min="10" max="10" width="24.42578125" bestFit="1" customWidth="1"/>
    <col min="12" max="12" width="10.140625" bestFit="1" customWidth="1"/>
  </cols>
  <sheetData>
    <row r="1" spans="1:13" ht="23.25" customHeight="1" thickBot="1" x14ac:dyDescent="0.3">
      <c r="D1" s="889" t="s">
        <v>151</v>
      </c>
      <c r="E1" s="889"/>
      <c r="F1" s="889"/>
      <c r="G1" s="889"/>
      <c r="H1" s="889"/>
      <c r="J1" s="874" t="s">
        <v>161</v>
      </c>
      <c r="K1" s="874"/>
      <c r="L1" s="874"/>
      <c r="M1" s="874"/>
    </row>
    <row r="2" spans="1:13" ht="30.75" customHeight="1" thickBot="1" x14ac:dyDescent="0.3">
      <c r="F2" s="390" t="s">
        <v>128</v>
      </c>
      <c r="G2" s="391" t="s">
        <v>149</v>
      </c>
      <c r="H2" s="392" t="s">
        <v>150</v>
      </c>
      <c r="J2" s="76" t="s">
        <v>158</v>
      </c>
      <c r="K2" s="876" t="s">
        <v>157</v>
      </c>
      <c r="L2" s="876"/>
      <c r="M2" s="408" t="s">
        <v>144</v>
      </c>
    </row>
    <row r="3" spans="1:13" ht="12.75" customHeight="1" x14ac:dyDescent="0.25">
      <c r="A3" s="59" t="s">
        <v>132</v>
      </c>
      <c r="B3" s="371">
        <v>36526</v>
      </c>
      <c r="D3" s="881" t="s">
        <v>147</v>
      </c>
      <c r="E3" s="374" t="s">
        <v>129</v>
      </c>
      <c r="F3" s="393">
        <f>'Curva de Demanda'!$AJ$9/1000</f>
        <v>7.1986666666666226</v>
      </c>
      <c r="G3" s="393">
        <f>F3/16</f>
        <v>0.44991666666666391</v>
      </c>
      <c r="H3" s="375">
        <f>G3*$B$16</f>
        <v>3403.1696666666458</v>
      </c>
      <c r="J3" s="875" t="s">
        <v>155</v>
      </c>
      <c r="K3" s="405" t="s">
        <v>153</v>
      </c>
      <c r="L3" s="407">
        <f>'Curva de Demanda'!AK13</f>
        <v>480</v>
      </c>
      <c r="M3" s="877">
        <f>L3</f>
        <v>480</v>
      </c>
    </row>
    <row r="4" spans="1:13" x14ac:dyDescent="0.25">
      <c r="A4" s="59" t="s">
        <v>133</v>
      </c>
      <c r="B4" s="371">
        <v>43831</v>
      </c>
      <c r="D4" s="882"/>
      <c r="E4" s="384" t="s">
        <v>130</v>
      </c>
      <c r="F4" s="394">
        <f>F3*$B$7</f>
        <v>158.3706666666657</v>
      </c>
      <c r="G4" s="394">
        <f>G3*$B$7</f>
        <v>9.8981666666666062</v>
      </c>
      <c r="H4" s="385">
        <f>H3*$B$7</f>
        <v>74869.732666666212</v>
      </c>
      <c r="J4" s="872"/>
      <c r="K4" s="369" t="s">
        <v>154</v>
      </c>
      <c r="L4" s="38">
        <f>'Curva de Demanda'!AK14</f>
        <v>320</v>
      </c>
      <c r="M4" s="878"/>
    </row>
    <row r="5" spans="1:13" ht="15.75" thickBot="1" x14ac:dyDescent="0.3">
      <c r="A5" s="59" t="s">
        <v>160</v>
      </c>
      <c r="B5" s="349">
        <f>ROUNDUP(NETWORKDAYS(B3,B4),0)</f>
        <v>5218</v>
      </c>
      <c r="D5" s="883"/>
      <c r="E5" s="376" t="s">
        <v>131</v>
      </c>
      <c r="F5" s="395">
        <f>F3*$B$6</f>
        <v>1878.8519999999885</v>
      </c>
      <c r="G5" s="395">
        <f>G3*$B$6</f>
        <v>117.42824999999928</v>
      </c>
      <c r="H5" s="377">
        <f>H3*$B$6</f>
        <v>888227.28299999458</v>
      </c>
      <c r="J5" s="872" t="s">
        <v>156</v>
      </c>
      <c r="K5" s="369" t="s">
        <v>153</v>
      </c>
      <c r="L5" s="38">
        <f>'Curva de Demanda'!AK15</f>
        <v>6367.99999999998</v>
      </c>
      <c r="M5" s="879">
        <f>SUM(L5:L6)*B21</f>
        <v>4735.1229629629488</v>
      </c>
    </row>
    <row r="6" spans="1:13" ht="15.75" thickBot="1" x14ac:dyDescent="0.3">
      <c r="A6" s="59" t="s">
        <v>135</v>
      </c>
      <c r="B6" s="350">
        <f>ROUNDUP(B5/(YEAR(B4)-YEAR(B3)),0)</f>
        <v>261</v>
      </c>
      <c r="D6" s="884" t="s">
        <v>144</v>
      </c>
      <c r="E6" s="380" t="s">
        <v>129</v>
      </c>
      <c r="F6" s="396">
        <f>$B$21*F3</f>
        <v>4.7351229629629339</v>
      </c>
      <c r="G6" s="396">
        <f>F6/16</f>
        <v>0.29594518518518337</v>
      </c>
      <c r="H6" s="381">
        <f>G6*$B$16</f>
        <v>2238.529380740727</v>
      </c>
      <c r="J6" s="873"/>
      <c r="K6" s="402" t="s">
        <v>154</v>
      </c>
      <c r="L6" s="42">
        <f>'Curva de Demanda'!AK16</f>
        <v>830.66666666666526</v>
      </c>
      <c r="M6" s="880"/>
    </row>
    <row r="7" spans="1:13" ht="15.75" thickBot="1" x14ac:dyDescent="0.3">
      <c r="A7" s="59" t="s">
        <v>136</v>
      </c>
      <c r="B7" s="350">
        <f>ROUNDUP(B6/12,0)</f>
        <v>22</v>
      </c>
      <c r="D7" s="885"/>
      <c r="E7" s="382" t="s">
        <v>130</v>
      </c>
      <c r="F7" s="397">
        <f>F6*(30-$B$7)</f>
        <v>37.880983703703471</v>
      </c>
      <c r="G7" s="397">
        <f t="shared" ref="G7:H7" si="0">G6*(30-$B$7)</f>
        <v>2.3675614814814669</v>
      </c>
      <c r="H7" s="383">
        <f t="shared" si="0"/>
        <v>17908.235045925816</v>
      </c>
    </row>
    <row r="8" spans="1:13" ht="15.75" thickBot="1" x14ac:dyDescent="0.3">
      <c r="D8" s="886"/>
      <c r="E8" s="378" t="s">
        <v>131</v>
      </c>
      <c r="F8" s="398">
        <f>F6*(365-$B$6)</f>
        <v>492.45278814814515</v>
      </c>
      <c r="G8" s="398">
        <f>G6*(365-$B$6)</f>
        <v>30.778299259259072</v>
      </c>
      <c r="H8" s="379">
        <f>H6*(365-$B$6)</f>
        <v>232807.05559703562</v>
      </c>
      <c r="J8" s="849" t="s">
        <v>159</v>
      </c>
      <c r="K8" s="850"/>
      <c r="L8" s="851"/>
    </row>
    <row r="9" spans="1:13" ht="15" customHeight="1" x14ac:dyDescent="0.25">
      <c r="A9" s="868" t="s">
        <v>143</v>
      </c>
      <c r="B9" s="868"/>
      <c r="D9" s="887" t="s">
        <v>148</v>
      </c>
      <c r="E9" s="386" t="s">
        <v>130</v>
      </c>
      <c r="F9" s="399">
        <f t="shared" ref="F9:H10" si="1">F4+F7</f>
        <v>196.25165037036916</v>
      </c>
      <c r="G9" s="399">
        <f t="shared" si="1"/>
        <v>12.265728148148073</v>
      </c>
      <c r="H9" s="387">
        <f t="shared" si="1"/>
        <v>92777.967712592028</v>
      </c>
      <c r="J9" s="875" t="s">
        <v>155</v>
      </c>
      <c r="K9" s="405" t="s">
        <v>153</v>
      </c>
      <c r="L9" s="406">
        <f>L3</f>
        <v>480</v>
      </c>
    </row>
    <row r="10" spans="1:13" ht="15.75" thickBot="1" x14ac:dyDescent="0.3">
      <c r="A10" s="59" t="s">
        <v>137</v>
      </c>
      <c r="B10" s="349">
        <v>1531</v>
      </c>
      <c r="D10" s="888"/>
      <c r="E10" s="388" t="s">
        <v>131</v>
      </c>
      <c r="F10" s="400">
        <f t="shared" si="1"/>
        <v>2371.3047881481334</v>
      </c>
      <c r="G10" s="400">
        <f t="shared" si="1"/>
        <v>148.20654925925834</v>
      </c>
      <c r="H10" s="389">
        <f t="shared" si="1"/>
        <v>1121034.3385970301</v>
      </c>
      <c r="J10" s="872"/>
      <c r="K10" s="369" t="s">
        <v>154</v>
      </c>
      <c r="L10" s="39">
        <f>L4</f>
        <v>320</v>
      </c>
    </row>
    <row r="11" spans="1:13" x14ac:dyDescent="0.25">
      <c r="A11" s="59" t="s">
        <v>138</v>
      </c>
      <c r="B11" s="349">
        <v>2350</v>
      </c>
      <c r="H11" s="370">
        <f>H10/B24</f>
        <v>0.20088353643356643</v>
      </c>
      <c r="J11" s="872" t="s">
        <v>156</v>
      </c>
      <c r="K11" s="369" t="s">
        <v>153</v>
      </c>
      <c r="L11" s="403">
        <f>($B$7*$L$5)+((30-$B$7)*$M$5)</f>
        <v>177976.98370370315</v>
      </c>
    </row>
    <row r="12" spans="1:13" ht="15.75" thickBot="1" x14ac:dyDescent="0.3">
      <c r="A12" s="59" t="s">
        <v>140</v>
      </c>
      <c r="B12" s="349">
        <v>1905</v>
      </c>
      <c r="J12" s="873"/>
      <c r="K12" s="402" t="s">
        <v>154</v>
      </c>
      <c r="L12" s="404">
        <f>($L$6*$B$7)</f>
        <v>18274.666666666635</v>
      </c>
    </row>
    <row r="13" spans="1:13" x14ac:dyDescent="0.25">
      <c r="A13" s="59" t="s">
        <v>139</v>
      </c>
      <c r="B13" s="349">
        <v>1778</v>
      </c>
    </row>
    <row r="14" spans="1:13" ht="15.75" customHeight="1" x14ac:dyDescent="0.25">
      <c r="A14" s="59" t="s">
        <v>141</v>
      </c>
      <c r="B14" s="349">
        <v>413</v>
      </c>
    </row>
    <row r="15" spans="1:13" ht="15" customHeight="1" x14ac:dyDescent="0.25">
      <c r="A15" s="372" t="s">
        <v>4</v>
      </c>
      <c r="B15" s="361">
        <f>SUM(B10:B14)</f>
        <v>7977</v>
      </c>
    </row>
    <row r="16" spans="1:13" x14ac:dyDescent="0.25">
      <c r="A16" s="372" t="s">
        <v>142</v>
      </c>
      <c r="B16" s="361">
        <f>B15-B14</f>
        <v>7564</v>
      </c>
    </row>
    <row r="18" spans="1:2" ht="15" customHeight="1" x14ac:dyDescent="0.25">
      <c r="A18" s="59" t="s">
        <v>145</v>
      </c>
      <c r="B18" s="59"/>
    </row>
    <row r="19" spans="1:2" x14ac:dyDescent="0.25">
      <c r="A19" s="59" t="s">
        <v>134</v>
      </c>
      <c r="B19" s="349">
        <v>225</v>
      </c>
    </row>
    <row r="20" spans="1:2" ht="15" customHeight="1" x14ac:dyDescent="0.25">
      <c r="A20" s="59" t="s">
        <v>144</v>
      </c>
      <c r="B20" s="349">
        <v>148</v>
      </c>
    </row>
    <row r="21" spans="1:2" x14ac:dyDescent="0.25">
      <c r="A21" s="59" t="s">
        <v>146</v>
      </c>
      <c r="B21" s="373">
        <f>B20/B19</f>
        <v>0.65777777777777779</v>
      </c>
    </row>
    <row r="22" spans="1:2" x14ac:dyDescent="0.25">
      <c r="B22" s="1"/>
    </row>
    <row r="24" spans="1:2" x14ac:dyDescent="0.25">
      <c r="A24" t="s">
        <v>152</v>
      </c>
      <c r="B24">
        <v>5580518.7348828055</v>
      </c>
    </row>
  </sheetData>
  <mergeCells count="14">
    <mergeCell ref="A9:B9"/>
    <mergeCell ref="D3:D5"/>
    <mergeCell ref="D6:D8"/>
    <mergeCell ref="D9:D10"/>
    <mergeCell ref="D1:H1"/>
    <mergeCell ref="J11:J12"/>
    <mergeCell ref="J1:M1"/>
    <mergeCell ref="J8:L8"/>
    <mergeCell ref="J9:J10"/>
    <mergeCell ref="K2:L2"/>
    <mergeCell ref="J3:J4"/>
    <mergeCell ref="M3:M4"/>
    <mergeCell ref="J5:J6"/>
    <mergeCell ref="M5:M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B7BE-6E72-4310-9F72-F926851B3404}">
  <dimension ref="A1:S10"/>
  <sheetViews>
    <sheetView workbookViewId="0">
      <selection activeCell="B7" sqref="B7"/>
    </sheetView>
  </sheetViews>
  <sheetFormatPr defaultRowHeight="15" x14ac:dyDescent="0.25"/>
  <cols>
    <col min="1" max="19" width="72" bestFit="1" customWidth="1"/>
  </cols>
  <sheetData>
    <row r="1" spans="1:19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 spans="1:19" x14ac:dyDescent="0.25">
      <c r="A2" t="s">
        <v>181</v>
      </c>
      <c r="B2" t="s">
        <v>181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  <c r="S2" t="s">
        <v>181</v>
      </c>
    </row>
    <row r="3" spans="1:19" x14ac:dyDescent="0.25">
      <c r="A3" t="s">
        <v>182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184</v>
      </c>
      <c r="I3" t="s">
        <v>184</v>
      </c>
      <c r="J3" t="s">
        <v>184</v>
      </c>
      <c r="K3" t="s">
        <v>184</v>
      </c>
      <c r="L3" t="s">
        <v>184</v>
      </c>
      <c r="M3" t="s">
        <v>184</v>
      </c>
      <c r="N3" t="s">
        <v>185</v>
      </c>
      <c r="O3" t="s">
        <v>185</v>
      </c>
      <c r="P3" t="s">
        <v>185</v>
      </c>
      <c r="Q3" t="s">
        <v>185</v>
      </c>
      <c r="R3" t="s">
        <v>185</v>
      </c>
      <c r="S3" t="s">
        <v>185</v>
      </c>
    </row>
    <row r="4" spans="1:19" x14ac:dyDescent="0.25">
      <c r="A4" t="s">
        <v>182</v>
      </c>
      <c r="B4" t="s">
        <v>186</v>
      </c>
      <c r="C4" t="s">
        <v>186</v>
      </c>
      <c r="D4" t="s">
        <v>186</v>
      </c>
      <c r="E4" t="s">
        <v>187</v>
      </c>
      <c r="F4" t="s">
        <v>187</v>
      </c>
      <c r="G4" t="s">
        <v>187</v>
      </c>
      <c r="H4" t="s">
        <v>186</v>
      </c>
      <c r="I4" t="s">
        <v>186</v>
      </c>
      <c r="J4" t="s">
        <v>186</v>
      </c>
      <c r="K4" t="s">
        <v>187</v>
      </c>
      <c r="L4" t="s">
        <v>187</v>
      </c>
      <c r="M4" t="s">
        <v>187</v>
      </c>
      <c r="N4" t="s">
        <v>186</v>
      </c>
      <c r="O4" t="s">
        <v>186</v>
      </c>
      <c r="P4" t="s">
        <v>186</v>
      </c>
      <c r="Q4" t="s">
        <v>187</v>
      </c>
      <c r="R4" t="s">
        <v>187</v>
      </c>
      <c r="S4" t="s">
        <v>187</v>
      </c>
    </row>
    <row r="5" spans="1:19" x14ac:dyDescent="0.25">
      <c r="A5" t="s">
        <v>182</v>
      </c>
      <c r="B5" t="s">
        <v>188</v>
      </c>
      <c r="C5" t="s">
        <v>189</v>
      </c>
      <c r="D5" t="s">
        <v>190</v>
      </c>
      <c r="E5" t="s">
        <v>188</v>
      </c>
      <c r="F5" t="s">
        <v>189</v>
      </c>
      <c r="G5" t="s">
        <v>190</v>
      </c>
      <c r="H5" t="s">
        <v>191</v>
      </c>
      <c r="I5" t="s">
        <v>189</v>
      </c>
      <c r="J5" t="s">
        <v>190</v>
      </c>
      <c r="K5" t="s">
        <v>191</v>
      </c>
      <c r="L5" t="s">
        <v>189</v>
      </c>
      <c r="M5" t="s">
        <v>190</v>
      </c>
      <c r="N5" t="s">
        <v>191</v>
      </c>
      <c r="O5" t="s">
        <v>189</v>
      </c>
      <c r="P5" t="s">
        <v>190</v>
      </c>
      <c r="Q5" t="s">
        <v>191</v>
      </c>
      <c r="R5" t="s">
        <v>189</v>
      </c>
      <c r="S5" t="s">
        <v>190</v>
      </c>
    </row>
    <row r="6" spans="1:19" x14ac:dyDescent="0.25">
      <c r="A6" t="s">
        <v>192</v>
      </c>
      <c r="B6" t="s">
        <v>193</v>
      </c>
      <c r="C6" t="s">
        <v>193</v>
      </c>
      <c r="D6" t="s">
        <v>194</v>
      </c>
      <c r="E6" t="s">
        <v>195</v>
      </c>
      <c r="F6" t="s">
        <v>195</v>
      </c>
      <c r="G6" t="s">
        <v>194</v>
      </c>
      <c r="H6" t="s">
        <v>196</v>
      </c>
      <c r="I6" t="s">
        <v>197</v>
      </c>
      <c r="J6" t="s">
        <v>198</v>
      </c>
      <c r="K6" t="s">
        <v>199</v>
      </c>
      <c r="L6" t="s">
        <v>197</v>
      </c>
      <c r="M6" t="s">
        <v>200</v>
      </c>
      <c r="N6" t="s">
        <v>201</v>
      </c>
      <c r="O6" t="s">
        <v>201</v>
      </c>
      <c r="P6" t="s">
        <v>194</v>
      </c>
      <c r="Q6" t="s">
        <v>202</v>
      </c>
      <c r="R6" t="s">
        <v>202</v>
      </c>
      <c r="S6" t="s">
        <v>194</v>
      </c>
    </row>
    <row r="7" spans="1:19" x14ac:dyDescent="0.25">
      <c r="A7" t="s">
        <v>203</v>
      </c>
      <c r="B7" t="s">
        <v>204</v>
      </c>
      <c r="C7" t="s">
        <v>204</v>
      </c>
      <c r="D7" t="s">
        <v>194</v>
      </c>
      <c r="E7" t="s">
        <v>205</v>
      </c>
      <c r="F7" t="s">
        <v>205</v>
      </c>
      <c r="G7" t="s">
        <v>194</v>
      </c>
      <c r="H7" t="s">
        <v>206</v>
      </c>
      <c r="I7" t="s">
        <v>207</v>
      </c>
      <c r="J7" t="s">
        <v>198</v>
      </c>
      <c r="K7" t="s">
        <v>208</v>
      </c>
      <c r="L7" t="s">
        <v>207</v>
      </c>
      <c r="M7" t="s">
        <v>200</v>
      </c>
      <c r="N7" t="s">
        <v>209</v>
      </c>
      <c r="O7" t="s">
        <v>209</v>
      </c>
      <c r="P7" t="s">
        <v>194</v>
      </c>
      <c r="Q7" t="s">
        <v>210</v>
      </c>
      <c r="R7" t="s">
        <v>210</v>
      </c>
      <c r="S7" t="s">
        <v>194</v>
      </c>
    </row>
    <row r="8" spans="1:19" x14ac:dyDescent="0.25">
      <c r="A8" t="s">
        <v>211</v>
      </c>
      <c r="B8" t="s">
        <v>212</v>
      </c>
      <c r="C8" t="s">
        <v>212</v>
      </c>
      <c r="D8" t="s">
        <v>194</v>
      </c>
      <c r="E8" t="s">
        <v>213</v>
      </c>
      <c r="F8" t="s">
        <v>213</v>
      </c>
      <c r="G8" t="s">
        <v>194</v>
      </c>
      <c r="H8" t="s">
        <v>214</v>
      </c>
      <c r="I8" t="s">
        <v>215</v>
      </c>
      <c r="J8" t="s">
        <v>198</v>
      </c>
      <c r="K8" t="s">
        <v>216</v>
      </c>
      <c r="L8" t="s">
        <v>200</v>
      </c>
      <c r="M8" t="s">
        <v>200</v>
      </c>
      <c r="N8" t="s">
        <v>217</v>
      </c>
      <c r="O8" t="s">
        <v>217</v>
      </c>
      <c r="P8" t="s">
        <v>194</v>
      </c>
      <c r="Q8" t="s">
        <v>218</v>
      </c>
      <c r="R8" t="s">
        <v>218</v>
      </c>
      <c r="S8" t="s">
        <v>194</v>
      </c>
    </row>
    <row r="9" spans="1:19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</row>
    <row r="10" spans="1:19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AD20-331E-48C1-A94F-9B22B0252AC0}">
  <dimension ref="A1:M10"/>
  <sheetViews>
    <sheetView workbookViewId="0">
      <selection activeCell="B7" sqref="B7"/>
    </sheetView>
  </sheetViews>
  <sheetFormatPr defaultRowHeight="15" x14ac:dyDescent="0.25"/>
  <cols>
    <col min="1" max="13" width="56.85546875" bestFit="1" customWidth="1"/>
  </cols>
  <sheetData>
    <row r="1" spans="1:13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</row>
    <row r="2" spans="1:13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</row>
    <row r="3" spans="1:13" x14ac:dyDescent="0.25">
      <c r="A3" t="s">
        <v>182</v>
      </c>
      <c r="B3" t="s">
        <v>183</v>
      </c>
      <c r="C3" t="s">
        <v>183</v>
      </c>
      <c r="D3" t="s">
        <v>183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222</v>
      </c>
      <c r="L3" t="s">
        <v>222</v>
      </c>
      <c r="M3" t="s">
        <v>222</v>
      </c>
    </row>
    <row r="4" spans="1:13" x14ac:dyDescent="0.25">
      <c r="A4" t="s">
        <v>182</v>
      </c>
      <c r="B4" t="s">
        <v>191</v>
      </c>
      <c r="C4" t="s">
        <v>189</v>
      </c>
      <c r="D4" t="s">
        <v>190</v>
      </c>
      <c r="E4" t="s">
        <v>186</v>
      </c>
      <c r="F4" t="s">
        <v>186</v>
      </c>
      <c r="G4" t="s">
        <v>186</v>
      </c>
      <c r="H4" t="s">
        <v>187</v>
      </c>
      <c r="I4" t="s">
        <v>187</v>
      </c>
      <c r="J4" t="s">
        <v>187</v>
      </c>
      <c r="K4" t="s">
        <v>222</v>
      </c>
      <c r="L4" t="s">
        <v>222</v>
      </c>
      <c r="M4" t="s">
        <v>222</v>
      </c>
    </row>
    <row r="5" spans="1:13" x14ac:dyDescent="0.25">
      <c r="A5" t="s">
        <v>182</v>
      </c>
      <c r="B5" t="s">
        <v>191</v>
      </c>
      <c r="C5" t="s">
        <v>189</v>
      </c>
      <c r="D5" t="s">
        <v>190</v>
      </c>
      <c r="E5" t="s">
        <v>191</v>
      </c>
      <c r="F5" t="s">
        <v>189</v>
      </c>
      <c r="G5" t="s">
        <v>190</v>
      </c>
      <c r="H5" t="s">
        <v>191</v>
      </c>
      <c r="I5" t="s">
        <v>189</v>
      </c>
      <c r="J5" t="s">
        <v>190</v>
      </c>
      <c r="K5" t="s">
        <v>191</v>
      </c>
      <c r="L5" t="s">
        <v>189</v>
      </c>
      <c r="M5" t="s">
        <v>190</v>
      </c>
    </row>
    <row r="6" spans="1:13" x14ac:dyDescent="0.25">
      <c r="A6" t="s">
        <v>182</v>
      </c>
      <c r="B6" t="s">
        <v>191</v>
      </c>
      <c r="C6" t="s">
        <v>189</v>
      </c>
      <c r="D6" t="s">
        <v>190</v>
      </c>
      <c r="E6" t="s">
        <v>191</v>
      </c>
      <c r="F6" t="s">
        <v>189</v>
      </c>
      <c r="G6" t="s">
        <v>190</v>
      </c>
      <c r="H6" t="s">
        <v>191</v>
      </c>
      <c r="I6" t="s">
        <v>189</v>
      </c>
      <c r="J6" t="s">
        <v>190</v>
      </c>
      <c r="K6" t="s">
        <v>191</v>
      </c>
      <c r="L6" t="s">
        <v>189</v>
      </c>
      <c r="M6" t="s">
        <v>190</v>
      </c>
    </row>
    <row r="7" spans="1:13" x14ac:dyDescent="0.25">
      <c r="A7" t="s">
        <v>203</v>
      </c>
      <c r="B7" t="s">
        <v>205</v>
      </c>
      <c r="C7" t="s">
        <v>205</v>
      </c>
      <c r="D7" t="s">
        <v>194</v>
      </c>
      <c r="E7" t="s">
        <v>223</v>
      </c>
      <c r="F7" t="s">
        <v>224</v>
      </c>
      <c r="G7" t="s">
        <v>198</v>
      </c>
      <c r="H7" t="s">
        <v>208</v>
      </c>
      <c r="I7" t="s">
        <v>207</v>
      </c>
      <c r="J7" t="s">
        <v>200</v>
      </c>
      <c r="K7" t="s">
        <v>210</v>
      </c>
      <c r="L7" t="s">
        <v>210</v>
      </c>
      <c r="M7" t="s">
        <v>194</v>
      </c>
    </row>
    <row r="8" spans="1:13" x14ac:dyDescent="0.25">
      <c r="A8" t="s">
        <v>211</v>
      </c>
      <c r="B8" t="s">
        <v>213</v>
      </c>
      <c r="C8" t="s">
        <v>213</v>
      </c>
      <c r="D8" t="s">
        <v>194</v>
      </c>
      <c r="E8" t="s">
        <v>225</v>
      </c>
      <c r="F8" t="s">
        <v>226</v>
      </c>
      <c r="G8" t="s">
        <v>198</v>
      </c>
      <c r="H8" t="s">
        <v>227</v>
      </c>
      <c r="I8" t="s">
        <v>215</v>
      </c>
      <c r="J8" t="s">
        <v>200</v>
      </c>
      <c r="K8" t="s">
        <v>218</v>
      </c>
      <c r="L8" t="s">
        <v>218</v>
      </c>
      <c r="M8" t="s">
        <v>194</v>
      </c>
    </row>
    <row r="9" spans="1:13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</row>
    <row r="10" spans="1:13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2F55-8309-407D-A91C-36E18D4815D7}">
  <dimension ref="B1:X49"/>
  <sheetViews>
    <sheetView showGridLines="0" workbookViewId="0">
      <selection activeCell="M24" sqref="M24"/>
    </sheetView>
  </sheetViews>
  <sheetFormatPr defaultRowHeight="15" x14ac:dyDescent="0.25"/>
  <cols>
    <col min="1" max="1" width="1.28515625" customWidth="1"/>
    <col min="2" max="2" width="9.7109375" customWidth="1"/>
    <col min="3" max="3" width="11.7109375" bestFit="1" customWidth="1"/>
    <col min="4" max="4" width="8.42578125" customWidth="1"/>
    <col min="5" max="5" width="7.140625" bestFit="1" customWidth="1"/>
    <col min="6" max="6" width="14.28515625" bestFit="1" customWidth="1"/>
    <col min="7" max="7" width="10.28515625" customWidth="1"/>
    <col min="8" max="8" width="8.28515625" customWidth="1"/>
    <col min="9" max="9" width="11.85546875" customWidth="1"/>
    <col min="10" max="10" width="10.85546875" customWidth="1"/>
    <col min="11" max="11" width="10.7109375" customWidth="1"/>
    <col min="12" max="12" width="12.140625" customWidth="1"/>
    <col min="13" max="13" width="8.7109375" customWidth="1"/>
    <col min="14" max="14" width="9.85546875" customWidth="1"/>
    <col min="15" max="15" width="11.85546875" customWidth="1"/>
    <col min="16" max="16" width="9.140625" customWidth="1"/>
    <col min="17" max="17" width="7.7109375" customWidth="1"/>
    <col min="18" max="18" width="11.85546875" customWidth="1"/>
    <col min="19" max="19" width="8.7109375" customWidth="1"/>
    <col min="20" max="20" width="6.140625" customWidth="1"/>
    <col min="21" max="21" width="2.42578125" customWidth="1"/>
    <col min="22" max="22" width="10.42578125" bestFit="1" customWidth="1"/>
    <col min="23" max="23" width="10.140625" bestFit="1" customWidth="1"/>
  </cols>
  <sheetData>
    <row r="1" spans="2:24" ht="9" customHeight="1" thickBot="1" x14ac:dyDescent="0.3"/>
    <row r="2" spans="2:24" ht="16.5" thickTop="1" thickBot="1" x14ac:dyDescent="0.3">
      <c r="B2" s="917" t="s">
        <v>181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  <c r="Q2" s="918"/>
      <c r="R2" s="918"/>
      <c r="S2" s="918"/>
      <c r="T2" s="919"/>
      <c r="V2" s="409" t="s">
        <v>228</v>
      </c>
      <c r="W2" s="409" t="s">
        <v>229</v>
      </c>
    </row>
    <row r="3" spans="2:24" ht="21" customHeight="1" thickTop="1" thickBot="1" x14ac:dyDescent="0.3">
      <c r="B3" s="920" t="s">
        <v>182</v>
      </c>
      <c r="C3" s="910" t="s">
        <v>183</v>
      </c>
      <c r="D3" s="911"/>
      <c r="E3" s="911"/>
      <c r="F3" s="911"/>
      <c r="G3" s="911"/>
      <c r="H3" s="912"/>
      <c r="I3" s="910" t="s">
        <v>184</v>
      </c>
      <c r="J3" s="911"/>
      <c r="K3" s="911"/>
      <c r="L3" s="911"/>
      <c r="M3" s="911"/>
      <c r="N3" s="912"/>
      <c r="O3" s="910" t="s">
        <v>185</v>
      </c>
      <c r="P3" s="911"/>
      <c r="Q3" s="911"/>
      <c r="R3" s="908"/>
      <c r="S3" s="908"/>
      <c r="T3" s="909"/>
      <c r="V3" s="410" t="s">
        <v>230</v>
      </c>
      <c r="W3" s="410" t="s">
        <v>231</v>
      </c>
    </row>
    <row r="4" spans="2:24" ht="26.25" customHeight="1" thickBot="1" x14ac:dyDescent="0.3">
      <c r="B4" s="921"/>
      <c r="C4" s="892" t="s">
        <v>186</v>
      </c>
      <c r="D4" s="893"/>
      <c r="E4" s="894"/>
      <c r="F4" s="892" t="s">
        <v>187</v>
      </c>
      <c r="G4" s="893"/>
      <c r="H4" s="894"/>
      <c r="I4" s="892" t="s">
        <v>186</v>
      </c>
      <c r="J4" s="893"/>
      <c r="K4" s="893"/>
      <c r="L4" s="892" t="s">
        <v>187</v>
      </c>
      <c r="M4" s="893"/>
      <c r="N4" s="894"/>
      <c r="O4" s="892" t="s">
        <v>186</v>
      </c>
      <c r="P4" s="893"/>
      <c r="Q4" s="894"/>
      <c r="R4" s="895" t="s">
        <v>187</v>
      </c>
      <c r="S4" s="895"/>
      <c r="T4" s="896"/>
      <c r="V4" s="410" t="s">
        <v>232</v>
      </c>
      <c r="W4" s="410" t="s">
        <v>233</v>
      </c>
    </row>
    <row r="5" spans="2:24" ht="15.75" thickBot="1" x14ac:dyDescent="0.3">
      <c r="B5" s="921"/>
      <c r="C5" s="435" t="s">
        <v>188</v>
      </c>
      <c r="D5" s="411" t="s">
        <v>189</v>
      </c>
      <c r="E5" s="436" t="s">
        <v>190</v>
      </c>
      <c r="F5" s="435" t="s">
        <v>188</v>
      </c>
      <c r="G5" s="411" t="s">
        <v>189</v>
      </c>
      <c r="H5" s="436" t="s">
        <v>190</v>
      </c>
      <c r="I5" s="435" t="s">
        <v>191</v>
      </c>
      <c r="J5" s="411" t="s">
        <v>189</v>
      </c>
      <c r="K5" s="441" t="s">
        <v>190</v>
      </c>
      <c r="L5" s="435" t="s">
        <v>191</v>
      </c>
      <c r="M5" s="411" t="s">
        <v>189</v>
      </c>
      <c r="N5" s="436" t="s">
        <v>190</v>
      </c>
      <c r="O5" s="435" t="s">
        <v>191</v>
      </c>
      <c r="P5" s="411" t="s">
        <v>189</v>
      </c>
      <c r="Q5" s="436" t="s">
        <v>190</v>
      </c>
      <c r="R5" s="411" t="s">
        <v>191</v>
      </c>
      <c r="S5" s="411" t="s">
        <v>189</v>
      </c>
      <c r="T5" s="436" t="s">
        <v>190</v>
      </c>
      <c r="V5" s="410" t="s">
        <v>234</v>
      </c>
      <c r="W5" s="410" t="s">
        <v>235</v>
      </c>
    </row>
    <row r="6" spans="2:24" ht="26.25" thickBot="1" x14ac:dyDescent="0.3">
      <c r="B6" s="433" t="s">
        <v>192</v>
      </c>
      <c r="C6" s="437" t="str">
        <f>Table_2[[#This Row],[Column2]]</f>
        <v>16,15</v>
      </c>
      <c r="D6" s="412" t="str">
        <f>Table_2[[#This Row],[Column3]]</f>
        <v>16,15</v>
      </c>
      <c r="E6" s="413" t="str">
        <f>Table_2[[#This Row],[Column4]]</f>
        <v>0,00</v>
      </c>
      <c r="F6" s="437" t="str">
        <f>Table_2[[#This Row],[Column5]]</f>
        <v>9,54</v>
      </c>
      <c r="G6" s="412" t="str">
        <f>Table_2[[#This Row],[Column6]]</f>
        <v>9,54</v>
      </c>
      <c r="H6" s="413" t="str">
        <f>Table_2[[#This Row],[Column7]]</f>
        <v>0,00</v>
      </c>
      <c r="I6" s="437" t="str">
        <f>Table_2[[#This Row],[Column8]]</f>
        <v>548,80</v>
      </c>
      <c r="J6" s="412" t="str">
        <f>Table_2[[#This Row],[Column9]]</f>
        <v>89,57</v>
      </c>
      <c r="K6" s="442" t="str">
        <f>Table_2[[#This Row],[Column10]]</f>
        <v>459,23</v>
      </c>
      <c r="L6" s="437" t="str">
        <f>Table_2[[#This Row],[Column11]]</f>
        <v>367,38</v>
      </c>
      <c r="M6" s="412" t="str">
        <f>Table_2[[#This Row],[Column12]]</f>
        <v>89,57</v>
      </c>
      <c r="N6" s="413" t="str">
        <f>Table_2[[#This Row],[Column13]]</f>
        <v>277,81</v>
      </c>
      <c r="O6" s="437" t="str">
        <f>Table_2[[#This Row],[Column14]]</f>
        <v>32,30</v>
      </c>
      <c r="P6" s="412" t="str">
        <f>Table_2[[#This Row],[Column15]]</f>
        <v>32,30</v>
      </c>
      <c r="Q6" s="413" t="str">
        <f>Table_2[[#This Row],[Column16]]</f>
        <v>0,00</v>
      </c>
      <c r="R6" s="412" t="str">
        <f>Table_2[[#This Row],[Column17]]</f>
        <v>19,08</v>
      </c>
      <c r="S6" s="412" t="str">
        <f>Table_2[[#This Row],[Column18]]</f>
        <v>19,08</v>
      </c>
      <c r="T6" s="413" t="str">
        <f>Table_2[[#This Row],[Column19]]</f>
        <v>0,00</v>
      </c>
      <c r="V6" s="410" t="s">
        <v>236</v>
      </c>
      <c r="W6" s="410" t="s">
        <v>237</v>
      </c>
    </row>
    <row r="7" spans="2:24" ht="26.25" thickBot="1" x14ac:dyDescent="0.3">
      <c r="B7" s="552" t="s">
        <v>203</v>
      </c>
      <c r="C7" s="553" t="str">
        <f>Table_2[[#This Row],[Column2]]</f>
        <v>34,03</v>
      </c>
      <c r="D7" s="554" t="str">
        <f>Table_2[[#This Row],[Column3]]</f>
        <v>34,03</v>
      </c>
      <c r="E7" s="555" t="str">
        <f>Table_2[[#This Row],[Column4]]</f>
        <v>0,00</v>
      </c>
      <c r="F7" s="553" t="str">
        <f>Table_2[[#This Row],[Column5]]</f>
        <v>18,39</v>
      </c>
      <c r="G7" s="554" t="str">
        <f>Table_2[[#This Row],[Column6]]</f>
        <v>18,39</v>
      </c>
      <c r="H7" s="555" t="str">
        <f>Table_2[[#This Row],[Column7]]</f>
        <v>0,00</v>
      </c>
      <c r="I7" s="553" t="str">
        <f>Table_2[[#This Row],[Column8]]</f>
        <v>599,04</v>
      </c>
      <c r="J7" s="554" t="str">
        <f>Table_2[[#This Row],[Column9]]</f>
        <v>139,81</v>
      </c>
      <c r="K7" s="556" t="str">
        <f>Table_2[[#This Row],[Column10]]</f>
        <v>459,23</v>
      </c>
      <c r="L7" s="553" t="str">
        <f>Table_2[[#This Row],[Column11]]</f>
        <v>417,62</v>
      </c>
      <c r="M7" s="554" t="str">
        <f>Table_2[[#This Row],[Column12]]</f>
        <v>139,81</v>
      </c>
      <c r="N7" s="555" t="str">
        <f>Table_2[[#This Row],[Column13]]</f>
        <v>277,81</v>
      </c>
      <c r="O7" s="553" t="str">
        <f>Table_2[[#This Row],[Column14]]</f>
        <v>68,06</v>
      </c>
      <c r="P7" s="554" t="str">
        <f>Table_2[[#This Row],[Column15]]</f>
        <v>68,06</v>
      </c>
      <c r="Q7" s="555" t="str">
        <f>Table_2[[#This Row],[Column16]]</f>
        <v>0,00</v>
      </c>
      <c r="R7" s="554" t="str">
        <f>Table_2[[#This Row],[Column17]]</f>
        <v>36,78</v>
      </c>
      <c r="S7" s="554" t="str">
        <f>Table_2[[#This Row],[Column18]]</f>
        <v>36,78</v>
      </c>
      <c r="T7" s="555" t="str">
        <f>Table_2[[#This Row],[Column19]]</f>
        <v>0,00</v>
      </c>
      <c r="V7" s="410" t="s">
        <v>238</v>
      </c>
      <c r="W7" s="410" t="s">
        <v>239</v>
      </c>
    </row>
    <row r="8" spans="2:24" ht="39" thickBot="1" x14ac:dyDescent="0.3">
      <c r="B8" s="434" t="s">
        <v>211</v>
      </c>
      <c r="C8" s="438" t="str">
        <f>Table_2[[#This Row],[Column2]]</f>
        <v>70,00</v>
      </c>
      <c r="D8" s="439" t="str">
        <f>Table_2[[#This Row],[Column3]]</f>
        <v>70,00</v>
      </c>
      <c r="E8" s="440" t="str">
        <f>Table_2[[#This Row],[Column4]]</f>
        <v>0,00</v>
      </c>
      <c r="F8" s="438" t="str">
        <f>Table_2[[#This Row],[Column5]]</f>
        <v>14,76</v>
      </c>
      <c r="G8" s="439" t="str">
        <f>Table_2[[#This Row],[Column6]]</f>
        <v>14,76</v>
      </c>
      <c r="H8" s="440" t="str">
        <f>Table_2[[#This Row],[Column7]]</f>
        <v>0,00</v>
      </c>
      <c r="I8" s="438" t="str">
        <f>Table_2[[#This Row],[Column8]]</f>
        <v>669,61</v>
      </c>
      <c r="J8" s="439" t="str">
        <f>Table_2[[#This Row],[Column9]]</f>
        <v>210,38</v>
      </c>
      <c r="K8" s="443" t="str">
        <f>Table_2[[#This Row],[Column10]]</f>
        <v>459,23</v>
      </c>
      <c r="L8" s="438" t="str">
        <f>Table_2[[#This Row],[Column11]]</f>
        <v>555,62</v>
      </c>
      <c r="M8" s="439" t="str">
        <f>Table_2[[#This Row],[Column12]]</f>
        <v>277,81</v>
      </c>
      <c r="N8" s="440" t="str">
        <f>Table_2[[#This Row],[Column13]]</f>
        <v>277,81</v>
      </c>
      <c r="O8" s="438" t="str">
        <f>Table_2[[#This Row],[Column14]]</f>
        <v>140,00</v>
      </c>
      <c r="P8" s="439" t="str">
        <f>Table_2[[#This Row],[Column15]]</f>
        <v>140,00</v>
      </c>
      <c r="Q8" s="440" t="str">
        <f>Table_2[[#This Row],[Column16]]</f>
        <v>0,00</v>
      </c>
      <c r="R8" s="439" t="str">
        <f>Table_2[[#This Row],[Column17]]</f>
        <v>29,52</v>
      </c>
      <c r="S8" s="439" t="str">
        <f>Table_2[[#This Row],[Column18]]</f>
        <v>29,52</v>
      </c>
      <c r="T8" s="440" t="str">
        <f>Table_2[[#This Row],[Column19]]</f>
        <v>0,00</v>
      </c>
      <c r="V8" s="410" t="s">
        <v>240</v>
      </c>
      <c r="W8" s="410"/>
    </row>
    <row r="9" spans="2:24" ht="15.75" thickBot="1" x14ac:dyDescent="0.3">
      <c r="B9" s="928" t="s">
        <v>241</v>
      </c>
      <c r="C9" s="929"/>
      <c r="D9" s="929"/>
      <c r="E9" s="929"/>
      <c r="F9" s="929"/>
      <c r="G9" s="929"/>
      <c r="H9" s="929"/>
      <c r="I9" s="929"/>
      <c r="J9" s="929"/>
      <c r="K9" s="929"/>
      <c r="L9" s="929"/>
      <c r="M9" s="929"/>
      <c r="N9" s="929"/>
      <c r="O9" s="929"/>
      <c r="P9" s="929"/>
      <c r="Q9" s="929"/>
      <c r="R9" s="929"/>
      <c r="S9" s="929"/>
      <c r="T9" s="930"/>
      <c r="V9" s="414" t="s">
        <v>242</v>
      </c>
      <c r="W9" s="414"/>
    </row>
    <row r="10" spans="2:24" ht="16.5" customHeight="1" thickBot="1" x14ac:dyDescent="0.3">
      <c r="B10" s="931" t="s">
        <v>220</v>
      </c>
      <c r="C10" s="932"/>
      <c r="D10" s="932"/>
      <c r="E10" s="932"/>
      <c r="F10" s="932"/>
      <c r="G10" s="932"/>
      <c r="H10" s="932"/>
      <c r="I10" s="932"/>
      <c r="J10" s="932"/>
      <c r="K10" s="932"/>
      <c r="L10" s="932"/>
      <c r="M10" s="932"/>
      <c r="N10" s="932"/>
      <c r="O10" s="932"/>
      <c r="P10" s="932"/>
      <c r="Q10" s="932"/>
      <c r="R10" s="932"/>
      <c r="S10" s="932"/>
      <c r="T10" s="933"/>
      <c r="V10" s="415" t="s">
        <v>186</v>
      </c>
      <c r="W10" s="416" t="s">
        <v>243</v>
      </c>
      <c r="X10" s="417" t="s">
        <v>244</v>
      </c>
    </row>
    <row r="11" spans="2:24" ht="7.5" customHeight="1" thickBot="1" x14ac:dyDescent="0.3"/>
    <row r="12" spans="2:24" ht="15.75" thickBot="1" x14ac:dyDescent="0.3">
      <c r="B12" s="903" t="s">
        <v>221</v>
      </c>
      <c r="C12" s="904"/>
      <c r="D12" s="904"/>
      <c r="E12" s="904"/>
      <c r="F12" s="904"/>
      <c r="G12" s="904"/>
      <c r="H12" s="904"/>
      <c r="I12" s="904"/>
      <c r="J12" s="904"/>
      <c r="K12" s="904"/>
      <c r="L12" s="904"/>
      <c r="M12" s="904"/>
      <c r="N12" s="905"/>
    </row>
    <row r="13" spans="2:24" ht="16.5" thickTop="1" thickBot="1" x14ac:dyDescent="0.3">
      <c r="B13" s="906" t="s">
        <v>182</v>
      </c>
      <c r="C13" s="907" t="s">
        <v>183</v>
      </c>
      <c r="D13" s="908"/>
      <c r="E13" s="909"/>
      <c r="F13" s="910" t="s">
        <v>184</v>
      </c>
      <c r="G13" s="911"/>
      <c r="H13" s="911"/>
      <c r="I13" s="908"/>
      <c r="J13" s="908"/>
      <c r="K13" s="909"/>
      <c r="L13" s="910" t="s">
        <v>222</v>
      </c>
      <c r="M13" s="911"/>
      <c r="N13" s="912"/>
      <c r="T13" s="418"/>
      <c r="U13" s="418"/>
    </row>
    <row r="14" spans="2:24" ht="16.5" customHeight="1" thickBot="1" x14ac:dyDescent="0.3">
      <c r="B14" s="906"/>
      <c r="C14" s="897" t="s">
        <v>191</v>
      </c>
      <c r="D14" s="899" t="s">
        <v>189</v>
      </c>
      <c r="E14" s="890" t="s">
        <v>190</v>
      </c>
      <c r="F14" s="892" t="s">
        <v>186</v>
      </c>
      <c r="G14" s="893"/>
      <c r="H14" s="894"/>
      <c r="I14" s="895" t="s">
        <v>187</v>
      </c>
      <c r="J14" s="895"/>
      <c r="K14" s="896"/>
      <c r="L14" s="913"/>
      <c r="M14" s="914"/>
      <c r="N14" s="915"/>
      <c r="T14" s="418"/>
      <c r="U14" s="418"/>
      <c r="V14" s="418"/>
      <c r="W14" s="418"/>
      <c r="X14" s="418"/>
    </row>
    <row r="15" spans="2:24" ht="15.75" customHeight="1" x14ac:dyDescent="0.25">
      <c r="B15" s="906"/>
      <c r="C15" s="898"/>
      <c r="D15" s="900"/>
      <c r="E15" s="891"/>
      <c r="F15" s="897" t="s">
        <v>191</v>
      </c>
      <c r="G15" s="899" t="s">
        <v>189</v>
      </c>
      <c r="H15" s="890" t="s">
        <v>190</v>
      </c>
      <c r="I15" s="901" t="s">
        <v>191</v>
      </c>
      <c r="J15" s="899" t="s">
        <v>189</v>
      </c>
      <c r="K15" s="890" t="s">
        <v>190</v>
      </c>
      <c r="L15" s="897" t="s">
        <v>191</v>
      </c>
      <c r="M15" s="899" t="s">
        <v>189</v>
      </c>
      <c r="N15" s="890" t="s">
        <v>190</v>
      </c>
      <c r="T15" s="418"/>
      <c r="U15" s="418"/>
      <c r="V15" s="418"/>
      <c r="W15" s="418"/>
      <c r="X15" s="418"/>
    </row>
    <row r="16" spans="2:24" ht="15.75" thickBot="1" x14ac:dyDescent="0.3">
      <c r="B16" s="906"/>
      <c r="C16" s="898"/>
      <c r="D16" s="900"/>
      <c r="E16" s="891"/>
      <c r="F16" s="898"/>
      <c r="G16" s="900"/>
      <c r="H16" s="891"/>
      <c r="I16" s="902"/>
      <c r="J16" s="900"/>
      <c r="K16" s="891"/>
      <c r="L16" s="898"/>
      <c r="M16" s="900"/>
      <c r="N16" s="891"/>
      <c r="T16" s="418"/>
      <c r="U16" s="418"/>
      <c r="V16" s="418"/>
      <c r="W16" s="418"/>
      <c r="X16" s="418"/>
    </row>
    <row r="17" spans="2:24" ht="26.25" thickBot="1" x14ac:dyDescent="0.3">
      <c r="B17" s="557" t="s">
        <v>203</v>
      </c>
      <c r="C17" s="558" t="str">
        <f>Tar.Light_atua2!B7</f>
        <v>18,39</v>
      </c>
      <c r="D17" s="559" t="str">
        <f>Tar.Light_atua2!C7</f>
        <v>18,39</v>
      </c>
      <c r="E17" s="560" t="str">
        <f>Tar.Light_atua2!D7</f>
        <v>0,00</v>
      </c>
      <c r="F17" s="558" t="str">
        <f>Tar.Light_atua2!E7</f>
        <v>1.425,34</v>
      </c>
      <c r="G17" s="559" t="str">
        <f>Tar.Light_atua2!F7</f>
        <v>966,11</v>
      </c>
      <c r="H17" s="560" t="str">
        <f>Tar.Light_atua2!G7</f>
        <v>459,23</v>
      </c>
      <c r="I17" s="559" t="str">
        <f>Tar.Light_atua2!H7</f>
        <v>417,62</v>
      </c>
      <c r="J17" s="559" t="str">
        <f>Tar.Light_atua2!I7</f>
        <v>139,81</v>
      </c>
      <c r="K17" s="560" t="str">
        <f>Tar.Light_atua2!J7</f>
        <v>277,81</v>
      </c>
      <c r="L17" s="558" t="str">
        <f>Tar.Light_atua2!K7</f>
        <v>36,78</v>
      </c>
      <c r="M17" s="559" t="str">
        <f>Tar.Light_atua2!L7</f>
        <v>36,78</v>
      </c>
      <c r="N17" s="560" t="str">
        <f>Tar.Light_atua2!M7</f>
        <v>0,00</v>
      </c>
      <c r="T17" s="418"/>
      <c r="U17" s="418"/>
      <c r="V17" s="418"/>
      <c r="W17" s="418"/>
      <c r="X17" s="418"/>
    </row>
    <row r="18" spans="2:24" ht="39" thickBot="1" x14ac:dyDescent="0.3">
      <c r="B18" s="434" t="s">
        <v>211</v>
      </c>
      <c r="C18" s="444" t="str">
        <f>Tar.Light_atua2!B8</f>
        <v>14,76</v>
      </c>
      <c r="D18" s="445" t="str">
        <f>Tar.Light_atua2!C8</f>
        <v>14,76</v>
      </c>
      <c r="E18" s="440" t="str">
        <f>Tar.Light_atua2!D8</f>
        <v>0,00</v>
      </c>
      <c r="F18" s="444" t="str">
        <f>Tar.Light_atua2!E8</f>
        <v>2.369,35</v>
      </c>
      <c r="G18" s="445" t="str">
        <f>Tar.Light_atua2!F8</f>
        <v>1.910,12</v>
      </c>
      <c r="H18" s="440" t="str">
        <f>Tar.Light_atua2!G8</f>
        <v>459,23</v>
      </c>
      <c r="I18" s="445" t="str">
        <f>Tar.Light_atua2!H8</f>
        <v>488,19</v>
      </c>
      <c r="J18" s="445" t="str">
        <f>Tar.Light_atua2!I8</f>
        <v>210,38</v>
      </c>
      <c r="K18" s="440" t="str">
        <f>Tar.Light_atua2!J8</f>
        <v>277,81</v>
      </c>
      <c r="L18" s="444" t="str">
        <f>Tar.Light_atua2!K8</f>
        <v>29,52</v>
      </c>
      <c r="M18" s="445" t="str">
        <f>Tar.Light_atua2!L8</f>
        <v>29,52</v>
      </c>
      <c r="N18" s="440" t="str">
        <f>Tar.Light_atua2!M8</f>
        <v>0,00</v>
      </c>
      <c r="T18" s="418"/>
      <c r="U18" s="418"/>
      <c r="V18" s="418"/>
      <c r="W18" s="418"/>
      <c r="X18" s="418"/>
    </row>
    <row r="19" spans="2:24" ht="15" customHeight="1" x14ac:dyDescent="0.25">
      <c r="B19" s="922" t="s">
        <v>241</v>
      </c>
      <c r="C19" s="923"/>
      <c r="D19" s="923"/>
      <c r="E19" s="923"/>
      <c r="F19" s="923"/>
      <c r="G19" s="923"/>
      <c r="H19" s="923"/>
      <c r="I19" s="923"/>
      <c r="J19" s="923"/>
      <c r="K19" s="923"/>
      <c r="L19" s="923"/>
      <c r="M19" s="923"/>
      <c r="N19" s="924"/>
      <c r="T19" s="418"/>
      <c r="U19" s="418"/>
      <c r="V19" s="418"/>
      <c r="W19" s="418"/>
      <c r="X19" s="418"/>
    </row>
    <row r="20" spans="2:24" ht="15.75" customHeight="1" thickBot="1" x14ac:dyDescent="0.3">
      <c r="B20" s="925" t="s">
        <v>220</v>
      </c>
      <c r="C20" s="926"/>
      <c r="D20" s="926"/>
      <c r="E20" s="926"/>
      <c r="F20" s="926"/>
      <c r="G20" s="926"/>
      <c r="H20" s="926"/>
      <c r="I20" s="926"/>
      <c r="J20" s="926"/>
      <c r="K20" s="926"/>
      <c r="L20" s="926"/>
      <c r="M20" s="926"/>
      <c r="N20" s="927"/>
      <c r="T20" s="418"/>
      <c r="U20" s="418"/>
      <c r="V20" s="418"/>
      <c r="W20" s="418"/>
      <c r="X20" s="418"/>
    </row>
    <row r="22" spans="2:24" ht="25.5" customHeight="1" thickBot="1" x14ac:dyDescent="0.3">
      <c r="B22" s="916" t="s">
        <v>260</v>
      </c>
      <c r="C22" s="916"/>
      <c r="D22" s="916"/>
      <c r="E22" s="916"/>
      <c r="F22" s="916"/>
      <c r="G22" s="916"/>
      <c r="H22" s="916"/>
      <c r="I22" s="916"/>
      <c r="J22" s="916"/>
      <c r="K22" s="916"/>
      <c r="L22" s="916"/>
      <c r="M22" s="916"/>
      <c r="N22" s="916"/>
      <c r="O22" s="916"/>
      <c r="P22" s="916"/>
      <c r="Q22" s="916"/>
      <c r="R22" s="916"/>
      <c r="S22" s="916"/>
      <c r="T22" s="916"/>
    </row>
    <row r="23" spans="2:24" ht="15.75" thickBot="1" x14ac:dyDescent="0.3">
      <c r="B23" s="849" t="s">
        <v>264</v>
      </c>
      <c r="C23" s="850"/>
      <c r="D23" s="850"/>
      <c r="E23" s="850"/>
      <c r="F23" s="851"/>
      <c r="H23" s="859" t="s">
        <v>265</v>
      </c>
      <c r="I23" s="861"/>
    </row>
    <row r="24" spans="2:24" ht="15.75" thickBot="1" x14ac:dyDescent="0.3">
      <c r="B24" s="457" t="s">
        <v>261</v>
      </c>
      <c r="C24" s="421"/>
      <c r="D24" s="456" t="s">
        <v>263</v>
      </c>
      <c r="E24" s="456"/>
      <c r="F24" s="423" t="s">
        <v>262</v>
      </c>
      <c r="H24" s="458">
        <v>44166</v>
      </c>
      <c r="I24" s="250">
        <v>2.92988E-2</v>
      </c>
    </row>
    <row r="25" spans="2:24" x14ac:dyDescent="0.25">
      <c r="B25" s="448" t="s">
        <v>251</v>
      </c>
      <c r="C25" s="449"/>
      <c r="D25" s="452" t="s">
        <v>252</v>
      </c>
      <c r="E25" s="451"/>
      <c r="F25" s="453">
        <v>0</v>
      </c>
    </row>
    <row r="26" spans="2:24" x14ac:dyDescent="0.25">
      <c r="B26" s="448" t="s">
        <v>253</v>
      </c>
      <c r="C26" s="449"/>
      <c r="D26" s="448" t="s">
        <v>254</v>
      </c>
      <c r="E26" s="449"/>
      <c r="F26" s="453">
        <v>0</v>
      </c>
    </row>
    <row r="27" spans="2:24" x14ac:dyDescent="0.25">
      <c r="B27" s="448" t="s">
        <v>253</v>
      </c>
      <c r="C27" s="449"/>
      <c r="D27" s="448" t="s">
        <v>255</v>
      </c>
      <c r="E27" s="449"/>
      <c r="F27" s="454">
        <v>0.18</v>
      </c>
    </row>
    <row r="28" spans="2:24" x14ac:dyDescent="0.25">
      <c r="B28" s="448" t="s">
        <v>256</v>
      </c>
      <c r="C28" s="449"/>
      <c r="D28" s="448" t="s">
        <v>255</v>
      </c>
      <c r="E28" s="449"/>
      <c r="F28" s="454">
        <v>0.2</v>
      </c>
    </row>
    <row r="29" spans="2:24" x14ac:dyDescent="0.25">
      <c r="B29" s="448" t="s">
        <v>257</v>
      </c>
      <c r="C29" s="449"/>
      <c r="D29" s="448" t="s">
        <v>258</v>
      </c>
      <c r="E29" s="449"/>
      <c r="F29" s="454">
        <v>0.31</v>
      </c>
    </row>
    <row r="30" spans="2:24" ht="15.75" thickBot="1" x14ac:dyDescent="0.3">
      <c r="B30" s="450" t="s">
        <v>257</v>
      </c>
      <c r="C30" s="422"/>
      <c r="D30" s="450" t="s">
        <v>259</v>
      </c>
      <c r="E30" s="422"/>
      <c r="F30" s="455">
        <v>0.32</v>
      </c>
    </row>
    <row r="31" spans="2:24" ht="9" customHeight="1" x14ac:dyDescent="0.25"/>
    <row r="32" spans="2:24" ht="27.75" customHeight="1" thickBot="1" x14ac:dyDescent="0.3">
      <c r="B32" s="916" t="s">
        <v>266</v>
      </c>
      <c r="C32" s="916"/>
      <c r="D32" s="916"/>
      <c r="E32" s="916"/>
      <c r="F32" s="916"/>
      <c r="G32" s="916"/>
      <c r="H32" s="916"/>
      <c r="I32" s="916"/>
      <c r="J32" s="916"/>
      <c r="K32" s="916"/>
      <c r="L32" s="916"/>
      <c r="M32" s="916"/>
      <c r="N32" s="916"/>
      <c r="O32" s="916"/>
      <c r="P32" s="916"/>
      <c r="Q32" s="916"/>
      <c r="R32" s="916"/>
      <c r="S32" s="916"/>
      <c r="T32" s="916"/>
    </row>
    <row r="33" spans="2:20" ht="16.5" thickTop="1" thickBot="1" x14ac:dyDescent="0.3">
      <c r="B33" s="917" t="s">
        <v>181</v>
      </c>
      <c r="C33" s="918"/>
      <c r="D33" s="918"/>
      <c r="E33" s="918"/>
      <c r="F33" s="918"/>
      <c r="G33" s="918"/>
      <c r="H33" s="918"/>
      <c r="I33" s="918"/>
      <c r="J33" s="918"/>
      <c r="K33" s="918"/>
      <c r="L33" s="918"/>
      <c r="M33" s="918"/>
      <c r="N33" s="918"/>
      <c r="O33" s="918"/>
      <c r="P33" s="918"/>
      <c r="Q33" s="918"/>
      <c r="R33" s="918"/>
      <c r="S33" s="918"/>
      <c r="T33" s="919"/>
    </row>
    <row r="34" spans="2:20" ht="16.5" thickTop="1" thickBot="1" x14ac:dyDescent="0.3">
      <c r="B34" s="920" t="s">
        <v>182</v>
      </c>
      <c r="C34" s="910" t="s">
        <v>183</v>
      </c>
      <c r="D34" s="911"/>
      <c r="E34" s="911"/>
      <c r="F34" s="911"/>
      <c r="G34" s="911"/>
      <c r="H34" s="912"/>
      <c r="I34" s="910" t="s">
        <v>184</v>
      </c>
      <c r="J34" s="911"/>
      <c r="K34" s="911"/>
      <c r="L34" s="911"/>
      <c r="M34" s="911"/>
      <c r="N34" s="912"/>
      <c r="O34" s="910" t="s">
        <v>185</v>
      </c>
      <c r="P34" s="911"/>
      <c r="Q34" s="911"/>
      <c r="R34" s="908"/>
      <c r="S34" s="908"/>
      <c r="T34" s="909"/>
    </row>
    <row r="35" spans="2:20" ht="15.75" thickBot="1" x14ac:dyDescent="0.3">
      <c r="B35" s="921"/>
      <c r="C35" s="892" t="s">
        <v>186</v>
      </c>
      <c r="D35" s="893"/>
      <c r="E35" s="894"/>
      <c r="F35" s="892" t="s">
        <v>187</v>
      </c>
      <c r="G35" s="893"/>
      <c r="H35" s="894"/>
      <c r="I35" s="892" t="s">
        <v>186</v>
      </c>
      <c r="J35" s="893"/>
      <c r="K35" s="893"/>
      <c r="L35" s="892" t="s">
        <v>187</v>
      </c>
      <c r="M35" s="893"/>
      <c r="N35" s="894"/>
      <c r="O35" s="892" t="s">
        <v>186</v>
      </c>
      <c r="P35" s="893"/>
      <c r="Q35" s="894"/>
      <c r="R35" s="895" t="s">
        <v>187</v>
      </c>
      <c r="S35" s="895"/>
      <c r="T35" s="896"/>
    </row>
    <row r="36" spans="2:20" ht="15.75" thickBot="1" x14ac:dyDescent="0.3">
      <c r="B36" s="921"/>
      <c r="C36" s="435" t="s">
        <v>188</v>
      </c>
      <c r="D36" s="411" t="s">
        <v>189</v>
      </c>
      <c r="E36" s="436" t="s">
        <v>190</v>
      </c>
      <c r="F36" s="435" t="s">
        <v>188</v>
      </c>
      <c r="G36" s="411" t="s">
        <v>189</v>
      </c>
      <c r="H36" s="436" t="s">
        <v>190</v>
      </c>
      <c r="I36" s="435" t="s">
        <v>191</v>
      </c>
      <c r="J36" s="411" t="s">
        <v>189</v>
      </c>
      <c r="K36" s="441" t="s">
        <v>190</v>
      </c>
      <c r="L36" s="435" t="s">
        <v>191</v>
      </c>
      <c r="M36" s="411" t="s">
        <v>189</v>
      </c>
      <c r="N36" s="436" t="s">
        <v>190</v>
      </c>
      <c r="O36" s="435" t="s">
        <v>191</v>
      </c>
      <c r="P36" s="411" t="s">
        <v>189</v>
      </c>
      <c r="Q36" s="436" t="s">
        <v>190</v>
      </c>
      <c r="R36" s="411" t="s">
        <v>191</v>
      </c>
      <c r="S36" s="411" t="s">
        <v>189</v>
      </c>
      <c r="T36" s="436" t="s">
        <v>190</v>
      </c>
    </row>
    <row r="37" spans="2:20" ht="26.25" thickBot="1" x14ac:dyDescent="0.3">
      <c r="B37" s="433" t="s">
        <v>192</v>
      </c>
      <c r="C37" s="459">
        <f>C6/(1-($F$30+$I$24))</f>
        <v>24.819379463262091</v>
      </c>
      <c r="D37" s="460">
        <f t="shared" ref="D37:T37" si="0">D6/(1-($F$30+$I$24))</f>
        <v>24.819379463262091</v>
      </c>
      <c r="E37" s="461">
        <f t="shared" si="0"/>
        <v>0</v>
      </c>
      <c r="F37" s="459">
        <f t="shared" si="0"/>
        <v>14.661107125666895</v>
      </c>
      <c r="G37" s="460">
        <f t="shared" si="0"/>
        <v>14.661107125666895</v>
      </c>
      <c r="H37" s="461">
        <f t="shared" si="0"/>
        <v>0</v>
      </c>
      <c r="I37" s="459">
        <f t="shared" si="0"/>
        <v>843.3978606463304</v>
      </c>
      <c r="J37" s="460">
        <f t="shared" si="0"/>
        <v>137.65150579098363</v>
      </c>
      <c r="K37" s="462">
        <f t="shared" si="0"/>
        <v>705.74635485534691</v>
      </c>
      <c r="L37" s="459">
        <f t="shared" si="0"/>
        <v>564.59093666954971</v>
      </c>
      <c r="M37" s="460">
        <f t="shared" si="0"/>
        <v>137.65150579098363</v>
      </c>
      <c r="N37" s="461">
        <f t="shared" si="0"/>
        <v>426.9394308785661</v>
      </c>
      <c r="O37" s="459">
        <f t="shared" si="0"/>
        <v>49.638758926524183</v>
      </c>
      <c r="P37" s="460">
        <f t="shared" si="0"/>
        <v>49.638758926524183</v>
      </c>
      <c r="Q37" s="461">
        <f t="shared" si="0"/>
        <v>0</v>
      </c>
      <c r="R37" s="460">
        <f t="shared" si="0"/>
        <v>29.32221425133379</v>
      </c>
      <c r="S37" s="460">
        <f t="shared" si="0"/>
        <v>29.32221425133379</v>
      </c>
      <c r="T37" s="461">
        <f t="shared" si="0"/>
        <v>0</v>
      </c>
    </row>
    <row r="38" spans="2:20" ht="26.25" thickBot="1" x14ac:dyDescent="0.3">
      <c r="B38" s="552" t="s">
        <v>203</v>
      </c>
      <c r="C38" s="561">
        <f t="shared" ref="C38:T38" si="1">C7/(1-($F$30+$I$24))</f>
        <v>52.297429296273009</v>
      </c>
      <c r="D38" s="562">
        <f t="shared" si="1"/>
        <v>52.297429296273009</v>
      </c>
      <c r="E38" s="563">
        <f t="shared" si="1"/>
        <v>0</v>
      </c>
      <c r="F38" s="561">
        <f t="shared" si="1"/>
        <v>28.261819710798136</v>
      </c>
      <c r="G38" s="562">
        <f t="shared" si="1"/>
        <v>28.261819710798136</v>
      </c>
      <c r="H38" s="563">
        <f t="shared" si="1"/>
        <v>0</v>
      </c>
      <c r="I38" s="561">
        <f t="shared" si="1"/>
        <v>920.60687762678162</v>
      </c>
      <c r="J38" s="562">
        <f t="shared" si="1"/>
        <v>214.86052277143489</v>
      </c>
      <c r="K38" s="564">
        <f t="shared" si="1"/>
        <v>705.74635485534691</v>
      </c>
      <c r="L38" s="561">
        <f t="shared" si="1"/>
        <v>641.79995365000093</v>
      </c>
      <c r="M38" s="562">
        <f t="shared" si="1"/>
        <v>214.86052277143489</v>
      </c>
      <c r="N38" s="563">
        <f t="shared" si="1"/>
        <v>426.9394308785661</v>
      </c>
      <c r="O38" s="561">
        <f t="shared" si="1"/>
        <v>104.59485859254602</v>
      </c>
      <c r="P38" s="562">
        <f t="shared" si="1"/>
        <v>104.59485859254602</v>
      </c>
      <c r="Q38" s="563">
        <f t="shared" si="1"/>
        <v>0</v>
      </c>
      <c r="R38" s="562">
        <f t="shared" si="1"/>
        <v>56.523639421596272</v>
      </c>
      <c r="S38" s="562">
        <f t="shared" si="1"/>
        <v>56.523639421596272</v>
      </c>
      <c r="T38" s="563">
        <f t="shared" si="1"/>
        <v>0</v>
      </c>
    </row>
    <row r="39" spans="2:20" ht="39" thickBot="1" x14ac:dyDescent="0.3">
      <c r="B39" s="434" t="s">
        <v>211</v>
      </c>
      <c r="C39" s="463">
        <f t="shared" ref="C39:T39" si="2">C8/(1-($F$30+$I$24))</f>
        <v>107.57625773550134</v>
      </c>
      <c r="D39" s="464">
        <f t="shared" si="2"/>
        <v>107.57625773550134</v>
      </c>
      <c r="E39" s="465">
        <f t="shared" si="2"/>
        <v>0</v>
      </c>
      <c r="F39" s="463">
        <f t="shared" si="2"/>
        <v>22.683222345371423</v>
      </c>
      <c r="G39" s="464">
        <f t="shared" si="2"/>
        <v>22.683222345371423</v>
      </c>
      <c r="H39" s="465">
        <f t="shared" si="2"/>
        <v>0</v>
      </c>
      <c r="I39" s="463">
        <f t="shared" si="2"/>
        <v>1029.0591134609865</v>
      </c>
      <c r="J39" s="464">
        <f t="shared" si="2"/>
        <v>323.3127586056396</v>
      </c>
      <c r="K39" s="466">
        <f t="shared" si="2"/>
        <v>705.74635485534691</v>
      </c>
      <c r="L39" s="463">
        <f t="shared" si="2"/>
        <v>853.8788617571322</v>
      </c>
      <c r="M39" s="464">
        <f t="shared" si="2"/>
        <v>426.9394308785661</v>
      </c>
      <c r="N39" s="465">
        <f t="shared" si="2"/>
        <v>426.9394308785661</v>
      </c>
      <c r="O39" s="463">
        <f t="shared" si="2"/>
        <v>215.15251547100269</v>
      </c>
      <c r="P39" s="464">
        <f t="shared" si="2"/>
        <v>215.15251547100269</v>
      </c>
      <c r="Q39" s="465">
        <f t="shared" si="2"/>
        <v>0</v>
      </c>
      <c r="R39" s="464">
        <f t="shared" si="2"/>
        <v>45.366444690742846</v>
      </c>
      <c r="S39" s="464">
        <f t="shared" si="2"/>
        <v>45.366444690742846</v>
      </c>
      <c r="T39" s="465">
        <f t="shared" si="2"/>
        <v>0</v>
      </c>
    </row>
    <row r="40" spans="2:20" ht="9.75" customHeight="1" thickBot="1" x14ac:dyDescent="0.3"/>
    <row r="41" spans="2:20" ht="15.75" thickBot="1" x14ac:dyDescent="0.3">
      <c r="B41" s="903" t="s">
        <v>221</v>
      </c>
      <c r="C41" s="904"/>
      <c r="D41" s="904"/>
      <c r="E41" s="904"/>
      <c r="F41" s="904"/>
      <c r="G41" s="904"/>
      <c r="H41" s="904"/>
      <c r="I41" s="904"/>
      <c r="J41" s="904"/>
      <c r="K41" s="904"/>
      <c r="L41" s="904"/>
      <c r="M41" s="904"/>
      <c r="N41" s="905"/>
    </row>
    <row r="42" spans="2:20" ht="16.5" thickTop="1" thickBot="1" x14ac:dyDescent="0.3">
      <c r="B42" s="906" t="s">
        <v>182</v>
      </c>
      <c r="C42" s="907" t="s">
        <v>183</v>
      </c>
      <c r="D42" s="908"/>
      <c r="E42" s="909"/>
      <c r="F42" s="910" t="s">
        <v>184</v>
      </c>
      <c r="G42" s="911"/>
      <c r="H42" s="911"/>
      <c r="I42" s="908"/>
      <c r="J42" s="908"/>
      <c r="K42" s="909"/>
      <c r="L42" s="910" t="s">
        <v>222</v>
      </c>
      <c r="M42" s="911"/>
      <c r="N42" s="912"/>
      <c r="T42" s="418"/>
    </row>
    <row r="43" spans="2:20" ht="15.75" thickBot="1" x14ac:dyDescent="0.3">
      <c r="B43" s="906"/>
      <c r="C43" s="897" t="s">
        <v>191</v>
      </c>
      <c r="D43" s="899" t="s">
        <v>189</v>
      </c>
      <c r="E43" s="890" t="s">
        <v>190</v>
      </c>
      <c r="F43" s="892" t="s">
        <v>186</v>
      </c>
      <c r="G43" s="893"/>
      <c r="H43" s="894"/>
      <c r="I43" s="895" t="s">
        <v>187</v>
      </c>
      <c r="J43" s="895"/>
      <c r="K43" s="896"/>
      <c r="L43" s="913"/>
      <c r="M43" s="914"/>
      <c r="N43" s="915"/>
      <c r="T43" s="418"/>
    </row>
    <row r="44" spans="2:20" x14ac:dyDescent="0.25">
      <c r="B44" s="906"/>
      <c r="C44" s="898"/>
      <c r="D44" s="900"/>
      <c r="E44" s="891"/>
      <c r="F44" s="897" t="s">
        <v>191</v>
      </c>
      <c r="G44" s="899" t="s">
        <v>189</v>
      </c>
      <c r="H44" s="890" t="s">
        <v>190</v>
      </c>
      <c r="I44" s="901" t="s">
        <v>191</v>
      </c>
      <c r="J44" s="899" t="s">
        <v>189</v>
      </c>
      <c r="K44" s="890" t="s">
        <v>190</v>
      </c>
      <c r="L44" s="897" t="s">
        <v>191</v>
      </c>
      <c r="M44" s="899" t="s">
        <v>189</v>
      </c>
      <c r="N44" s="890" t="s">
        <v>190</v>
      </c>
      <c r="T44" s="418"/>
    </row>
    <row r="45" spans="2:20" ht="15.75" thickBot="1" x14ac:dyDescent="0.3">
      <c r="B45" s="906"/>
      <c r="C45" s="898"/>
      <c r="D45" s="900"/>
      <c r="E45" s="891"/>
      <c r="F45" s="898"/>
      <c r="G45" s="900"/>
      <c r="H45" s="891"/>
      <c r="I45" s="902"/>
      <c r="J45" s="900"/>
      <c r="K45" s="891"/>
      <c r="L45" s="898"/>
      <c r="M45" s="900"/>
      <c r="N45" s="891"/>
      <c r="T45" s="418"/>
    </row>
    <row r="46" spans="2:20" ht="26.25" thickBot="1" x14ac:dyDescent="0.3">
      <c r="B46" s="557" t="s">
        <v>203</v>
      </c>
      <c r="C46" s="565">
        <f>C17/(1-($F$30+$I$24))</f>
        <v>28.261819710798136</v>
      </c>
      <c r="D46" s="566">
        <f t="shared" ref="D46:N46" si="3">D17/(1-($F$30+$I$24))</f>
        <v>28.261819710798136</v>
      </c>
      <c r="E46" s="567">
        <f t="shared" si="3"/>
        <v>0</v>
      </c>
      <c r="F46" s="565">
        <f t="shared" si="3"/>
        <v>2190.4677600102782</v>
      </c>
      <c r="G46" s="566">
        <f t="shared" si="3"/>
        <v>1484.7214051549313</v>
      </c>
      <c r="H46" s="567">
        <f t="shared" si="3"/>
        <v>705.74635485534691</v>
      </c>
      <c r="I46" s="566">
        <f t="shared" si="3"/>
        <v>641.79995365000093</v>
      </c>
      <c r="J46" s="566">
        <f t="shared" si="3"/>
        <v>214.86052277143489</v>
      </c>
      <c r="K46" s="567">
        <f t="shared" si="3"/>
        <v>426.9394308785661</v>
      </c>
      <c r="L46" s="565">
        <f t="shared" si="3"/>
        <v>56.523639421596272</v>
      </c>
      <c r="M46" s="566">
        <f t="shared" si="3"/>
        <v>56.523639421596272</v>
      </c>
      <c r="N46" s="567">
        <f t="shared" si="3"/>
        <v>0</v>
      </c>
      <c r="T46" s="418"/>
    </row>
    <row r="47" spans="2:20" ht="39" thickBot="1" x14ac:dyDescent="0.3">
      <c r="B47" s="434" t="s">
        <v>211</v>
      </c>
      <c r="C47" s="467">
        <f t="shared" ref="C47:N47" si="4">C18/(1-($F$30+$I$24))</f>
        <v>22.683222345371423</v>
      </c>
      <c r="D47" s="468">
        <f t="shared" si="4"/>
        <v>22.683222345371423</v>
      </c>
      <c r="E47" s="465">
        <f t="shared" si="4"/>
        <v>0</v>
      </c>
      <c r="F47" s="467">
        <f t="shared" si="4"/>
        <v>3641.2258037944298</v>
      </c>
      <c r="G47" s="468">
        <f t="shared" si="4"/>
        <v>2935.4794489390829</v>
      </c>
      <c r="H47" s="465">
        <f t="shared" si="4"/>
        <v>705.74635485534691</v>
      </c>
      <c r="I47" s="468">
        <f t="shared" si="4"/>
        <v>750.2521894842057</v>
      </c>
      <c r="J47" s="468">
        <f t="shared" si="4"/>
        <v>323.3127586056396</v>
      </c>
      <c r="K47" s="465">
        <f t="shared" si="4"/>
        <v>426.9394308785661</v>
      </c>
      <c r="L47" s="467">
        <f t="shared" si="4"/>
        <v>45.366444690742846</v>
      </c>
      <c r="M47" s="468">
        <f t="shared" si="4"/>
        <v>45.366444690742846</v>
      </c>
      <c r="N47" s="465">
        <f t="shared" si="4"/>
        <v>0</v>
      </c>
      <c r="T47" s="418"/>
    </row>
    <row r="48" spans="2:20" x14ac:dyDescent="0.25">
      <c r="T48" s="418"/>
    </row>
    <row r="49" spans="20:20" x14ac:dyDescent="0.25">
      <c r="T49" s="418"/>
    </row>
  </sheetData>
  <mergeCells count="68">
    <mergeCell ref="B2:T2"/>
    <mergeCell ref="B3:B5"/>
    <mergeCell ref="C3:H3"/>
    <mergeCell ref="I3:N3"/>
    <mergeCell ref="O3:T3"/>
    <mergeCell ref="C4:E4"/>
    <mergeCell ref="F4:H4"/>
    <mergeCell ref="I4:K4"/>
    <mergeCell ref="L4:N4"/>
    <mergeCell ref="O4:Q4"/>
    <mergeCell ref="R4:T4"/>
    <mergeCell ref="B9:T9"/>
    <mergeCell ref="B10:T10"/>
    <mergeCell ref="B12:N12"/>
    <mergeCell ref="B13:B16"/>
    <mergeCell ref="C13:E13"/>
    <mergeCell ref="F13:K13"/>
    <mergeCell ref="L13:N14"/>
    <mergeCell ref="C14:C16"/>
    <mergeCell ref="D14:D16"/>
    <mergeCell ref="B22:T22"/>
    <mergeCell ref="E14:E16"/>
    <mergeCell ref="F14:H14"/>
    <mergeCell ref="I14:K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B19:N19"/>
    <mergeCell ref="B20:N20"/>
    <mergeCell ref="B23:F23"/>
    <mergeCell ref="H23:I23"/>
    <mergeCell ref="B32:T32"/>
    <mergeCell ref="B33:T33"/>
    <mergeCell ref="B34:B36"/>
    <mergeCell ref="C34:H34"/>
    <mergeCell ref="I34:N34"/>
    <mergeCell ref="O34:T34"/>
    <mergeCell ref="C35:E35"/>
    <mergeCell ref="F35:H35"/>
    <mergeCell ref="I35:K35"/>
    <mergeCell ref="L35:N35"/>
    <mergeCell ref="N44:N45"/>
    <mergeCell ref="F44:F45"/>
    <mergeCell ref="G44:G45"/>
    <mergeCell ref="O35:Q35"/>
    <mergeCell ref="R35:T35"/>
    <mergeCell ref="H44:H45"/>
    <mergeCell ref="I44:I45"/>
    <mergeCell ref="J44:J45"/>
    <mergeCell ref="K44:K45"/>
    <mergeCell ref="B41:N41"/>
    <mergeCell ref="B42:B45"/>
    <mergeCell ref="C42:E42"/>
    <mergeCell ref="F42:K42"/>
    <mergeCell ref="L42:N43"/>
    <mergeCell ref="C43:C45"/>
    <mergeCell ref="D43:D45"/>
    <mergeCell ref="E43:E45"/>
    <mergeCell ref="F43:H43"/>
    <mergeCell ref="I43:K43"/>
    <mergeCell ref="L44:L45"/>
    <mergeCell ref="M44:M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4434-4986-4033-A719-81DB6D06A18F}">
  <dimension ref="A1:M20"/>
  <sheetViews>
    <sheetView showGridLines="0" workbookViewId="0">
      <selection activeCell="H5" sqref="H5:K10"/>
    </sheetView>
  </sheetViews>
  <sheetFormatPr defaultColWidth="0" defaultRowHeight="15" zeroHeight="1" x14ac:dyDescent="0.25"/>
  <cols>
    <col min="1" max="1" width="1.5703125" customWidth="1"/>
    <col min="2" max="2" width="1.28515625" customWidth="1"/>
    <col min="3" max="3" width="24.42578125" bestFit="1" customWidth="1"/>
    <col min="4" max="4" width="5" customWidth="1"/>
    <col min="5" max="5" width="17" bestFit="1" customWidth="1"/>
    <col min="6" max="6" width="18.7109375" bestFit="1" customWidth="1"/>
    <col min="7" max="7" width="9.42578125" customWidth="1"/>
    <col min="8" max="8" width="19.42578125" bestFit="1" customWidth="1"/>
    <col min="9" max="9" width="4.5703125" customWidth="1"/>
    <col min="10" max="10" width="17" bestFit="1" customWidth="1"/>
    <col min="11" max="11" width="18.7109375" bestFit="1" customWidth="1"/>
    <col min="12" max="12" width="1.42578125" customWidth="1"/>
    <col min="13" max="13" width="3.85546875" customWidth="1"/>
    <col min="14" max="16384" width="9.140625" hidden="1"/>
  </cols>
  <sheetData>
    <row r="1" spans="2:12" ht="9.75" customHeight="1" thickBot="1" x14ac:dyDescent="0.3"/>
    <row r="2" spans="2:12" ht="32.25" customHeight="1" thickBot="1" x14ac:dyDescent="0.3">
      <c r="B2" s="474"/>
      <c r="C2" s="934" t="s">
        <v>279</v>
      </c>
      <c r="D2" s="934"/>
      <c r="E2" s="934"/>
      <c r="F2" s="934"/>
      <c r="G2" s="934"/>
      <c r="H2" s="934"/>
      <c r="I2" s="934"/>
      <c r="J2" s="934"/>
      <c r="K2" s="934"/>
      <c r="L2" s="475"/>
    </row>
    <row r="3" spans="2:12" ht="9" customHeight="1" x14ac:dyDescent="0.25">
      <c r="B3" s="471"/>
      <c r="C3" s="473"/>
      <c r="D3" s="473"/>
      <c r="E3" s="473"/>
      <c r="F3" s="473"/>
      <c r="G3" s="473"/>
      <c r="H3" s="473"/>
      <c r="I3" s="473"/>
      <c r="J3" s="473"/>
      <c r="K3" s="473"/>
      <c r="L3" s="451"/>
    </row>
    <row r="4" spans="2:12" ht="22.5" customHeight="1" thickBot="1" x14ac:dyDescent="0.3">
      <c r="B4" s="448"/>
      <c r="C4" s="937" t="s">
        <v>249</v>
      </c>
      <c r="D4" s="937"/>
      <c r="E4" s="937"/>
      <c r="F4" s="937"/>
      <c r="G4" s="367"/>
      <c r="H4" s="937" t="s">
        <v>267</v>
      </c>
      <c r="I4" s="937"/>
      <c r="J4" s="937"/>
      <c r="K4" s="937"/>
      <c r="L4" s="449"/>
    </row>
    <row r="5" spans="2:12" ht="15.75" thickBot="1" x14ac:dyDescent="0.3">
      <c r="B5" s="448"/>
      <c r="C5" s="367"/>
      <c r="D5" s="367"/>
      <c r="E5" s="425" t="s">
        <v>245</v>
      </c>
      <c r="F5" s="426" t="s">
        <v>246</v>
      </c>
      <c r="G5" s="367"/>
      <c r="H5" s="367"/>
      <c r="I5" s="367"/>
      <c r="J5" s="425" t="s">
        <v>245</v>
      </c>
      <c r="K5" s="426" t="s">
        <v>246</v>
      </c>
      <c r="L5" s="449"/>
    </row>
    <row r="6" spans="2:12" x14ac:dyDescent="0.25">
      <c r="B6" s="448"/>
      <c r="C6" s="938" t="s">
        <v>247</v>
      </c>
      <c r="D6" s="419" t="s">
        <v>153</v>
      </c>
      <c r="E6" s="427">
        <f>'Estimativa energética'!$L$9*'Tarifas Light'!$F$7</f>
        <v>8827.2000000000007</v>
      </c>
      <c r="F6" s="942">
        <f>MAX('Estimativa energética'!$L$9:$L$10)*'Tarifas Light'!$C$17</f>
        <v>8827.2000000000007</v>
      </c>
      <c r="G6" s="367"/>
      <c r="H6" s="938" t="s">
        <v>247</v>
      </c>
      <c r="I6" s="419" t="s">
        <v>153</v>
      </c>
      <c r="J6" s="427">
        <f>'Estimativa energética'!$L$9*'Tarifas Light'!F38</f>
        <v>13565.673461183105</v>
      </c>
      <c r="K6" s="942">
        <f>MAX('Estimativa energética'!$L$9:$L$10)*'Tarifas Light'!$C$46</f>
        <v>13565.673461183105</v>
      </c>
      <c r="L6" s="449"/>
    </row>
    <row r="7" spans="2:12" x14ac:dyDescent="0.25">
      <c r="B7" s="448"/>
      <c r="C7" s="939"/>
      <c r="D7" s="424" t="s">
        <v>154</v>
      </c>
      <c r="E7" s="428">
        <f>'Estimativa energética'!$L$10*'Tarifas Light'!$C$7</f>
        <v>10889.6</v>
      </c>
      <c r="F7" s="943"/>
      <c r="G7" s="367"/>
      <c r="H7" s="939"/>
      <c r="I7" s="424" t="s">
        <v>154</v>
      </c>
      <c r="J7" s="428">
        <f>'Estimativa energética'!$L$10*'Tarifas Light'!C38</f>
        <v>16735.177374807361</v>
      </c>
      <c r="K7" s="943"/>
      <c r="L7" s="449"/>
    </row>
    <row r="8" spans="2:12" x14ac:dyDescent="0.25">
      <c r="B8" s="448"/>
      <c r="C8" s="940" t="s">
        <v>248</v>
      </c>
      <c r="D8" s="401" t="s">
        <v>153</v>
      </c>
      <c r="E8" s="429">
        <f>('Estimativa energética'!$L$11/1000)*'Tarifas Light'!$L$7</f>
        <v>74326.747934340514</v>
      </c>
      <c r="F8" s="430">
        <f>('Estimativa energética'!$L$11/1000)*'Tarifas Light'!$I$17</f>
        <v>74326.747934340514</v>
      </c>
      <c r="G8" s="542"/>
      <c r="H8" s="940" t="s">
        <v>248</v>
      </c>
      <c r="I8" s="401" t="s">
        <v>153</v>
      </c>
      <c r="J8" s="429">
        <f>('Estimativa energética'!$L$11/1000)*'Tarifas Light'!L38</f>
        <v>114225.61989180365</v>
      </c>
      <c r="K8" s="430">
        <f>('Estimativa energética'!$L$11/1000)*'Tarifas Light'!I46</f>
        <v>114225.61989180365</v>
      </c>
      <c r="L8" s="449"/>
    </row>
    <row r="9" spans="2:12" ht="15.75" thickBot="1" x14ac:dyDescent="0.3">
      <c r="B9" s="448"/>
      <c r="C9" s="941"/>
      <c r="D9" s="420" t="s">
        <v>154</v>
      </c>
      <c r="E9" s="431">
        <f>('Estimativa energética'!$L$12/1000)*'Tarifas Light'!$I$7</f>
        <v>10947.25631999998</v>
      </c>
      <c r="F9" s="432">
        <f>('Estimativa energética'!$L$12/1000)*'Tarifas Light'!$F$17</f>
        <v>26047.61338666662</v>
      </c>
      <c r="G9" s="367"/>
      <c r="H9" s="941"/>
      <c r="I9" s="420" t="s">
        <v>154</v>
      </c>
      <c r="J9" s="431">
        <f>('Estimativa energética'!$L$12/1000)*'Tarifas Light'!I38</f>
        <v>16823.783819670196</v>
      </c>
      <c r="K9" s="432">
        <f>('Estimativa energética'!$L$12/1000)*'Tarifas Light'!F46</f>
        <v>40030.068158267764</v>
      </c>
      <c r="L9" s="449"/>
    </row>
    <row r="10" spans="2:12" ht="16.5" thickTop="1" thickBot="1" x14ac:dyDescent="0.3">
      <c r="B10" s="448"/>
      <c r="C10" s="935" t="s">
        <v>4</v>
      </c>
      <c r="D10" s="936"/>
      <c r="E10" s="446">
        <f>SUM(E6:E9)</f>
        <v>104990.8042543405</v>
      </c>
      <c r="F10" s="447">
        <f>SUM(F6:F9)</f>
        <v>109201.56132100713</v>
      </c>
      <c r="G10" s="367"/>
      <c r="H10" s="935" t="s">
        <v>4</v>
      </c>
      <c r="I10" s="936"/>
      <c r="J10" s="446">
        <f>SUM(J6:J9)</f>
        <v>161350.25454746431</v>
      </c>
      <c r="K10" s="447">
        <f>SUM(K6:K9)</f>
        <v>167821.36151125451</v>
      </c>
      <c r="L10" s="449"/>
    </row>
    <row r="11" spans="2:12" ht="6.75" customHeight="1" thickTop="1" x14ac:dyDescent="0.25">
      <c r="B11" s="448"/>
      <c r="C11" s="367"/>
      <c r="D11" s="367"/>
      <c r="E11" s="367"/>
      <c r="F11" s="367"/>
      <c r="G11" s="367"/>
      <c r="H11" s="367"/>
      <c r="I11" s="367"/>
      <c r="J11" s="367"/>
      <c r="K11" s="367"/>
      <c r="L11" s="449"/>
    </row>
    <row r="12" spans="2:12" ht="22.5" customHeight="1" thickBot="1" x14ac:dyDescent="0.3">
      <c r="B12" s="448"/>
      <c r="C12" s="937" t="s">
        <v>250</v>
      </c>
      <c r="D12" s="937"/>
      <c r="E12" s="937"/>
      <c r="F12" s="937"/>
      <c r="G12" s="367"/>
      <c r="H12" s="937" t="s">
        <v>268</v>
      </c>
      <c r="I12" s="937"/>
      <c r="J12" s="937"/>
      <c r="K12" s="937"/>
      <c r="L12" s="449"/>
    </row>
    <row r="13" spans="2:12" ht="15.75" thickBot="1" x14ac:dyDescent="0.3">
      <c r="B13" s="448"/>
      <c r="C13" s="367"/>
      <c r="D13" s="367"/>
      <c r="E13" s="425" t="s">
        <v>245</v>
      </c>
      <c r="F13" s="426" t="s">
        <v>246</v>
      </c>
      <c r="G13" s="367"/>
      <c r="H13" s="367"/>
      <c r="I13" s="367"/>
      <c r="J13" s="425" t="s">
        <v>245</v>
      </c>
      <c r="K13" s="426" t="s">
        <v>246</v>
      </c>
      <c r="L13" s="449"/>
    </row>
    <row r="14" spans="2:12" x14ac:dyDescent="0.25">
      <c r="B14" s="448"/>
      <c r="C14" s="938" t="s">
        <v>247</v>
      </c>
      <c r="D14" s="419" t="s">
        <v>153</v>
      </c>
      <c r="E14" s="427">
        <f>'Estimativa energética'!$L$9*'Tarifas Light'!F8</f>
        <v>7084.8</v>
      </c>
      <c r="F14" s="942">
        <f>MAX('Estimativa energética'!$L$9:$L$10)*'Tarifas Light'!$C$18</f>
        <v>7084.8</v>
      </c>
      <c r="G14" s="367"/>
      <c r="H14" s="938" t="s">
        <v>247</v>
      </c>
      <c r="I14" s="419" t="s">
        <v>153</v>
      </c>
      <c r="J14" s="427">
        <f>'Estimativa energética'!$L$9*'Tarifas Light'!F39</f>
        <v>10887.946725778284</v>
      </c>
      <c r="K14" s="942">
        <f>MAX('Estimativa energética'!$L$9:$L$10)*'Tarifas Light'!$C$47</f>
        <v>10887.946725778284</v>
      </c>
      <c r="L14" s="449"/>
    </row>
    <row r="15" spans="2:12" x14ac:dyDescent="0.25">
      <c r="B15" s="448"/>
      <c r="C15" s="939"/>
      <c r="D15" s="424" t="s">
        <v>154</v>
      </c>
      <c r="E15" s="428">
        <f>'Estimativa energética'!$L$10*'Tarifas Light'!C8</f>
        <v>22400</v>
      </c>
      <c r="F15" s="943"/>
      <c r="G15" s="367"/>
      <c r="H15" s="939"/>
      <c r="I15" s="424" t="s">
        <v>154</v>
      </c>
      <c r="J15" s="428">
        <f>'Estimativa energética'!$L$10*'Tarifas Light'!C39</f>
        <v>34424.402475360432</v>
      </c>
      <c r="K15" s="943"/>
      <c r="L15" s="449"/>
    </row>
    <row r="16" spans="2:12" x14ac:dyDescent="0.25">
      <c r="B16" s="448"/>
      <c r="C16" s="940" t="s">
        <v>248</v>
      </c>
      <c r="D16" s="401" t="s">
        <v>153</v>
      </c>
      <c r="E16" s="429">
        <f>('Estimativa energética'!$L$11/1000)*'Tarifas Light'!L8</f>
        <v>98887.571685451549</v>
      </c>
      <c r="F16" s="430">
        <f>('Estimativa energética'!$L$11/1000)*'Tarifas Light'!I18</f>
        <v>86886.583674310838</v>
      </c>
      <c r="G16" s="367"/>
      <c r="H16" s="940" t="s">
        <v>248</v>
      </c>
      <c r="I16" s="401" t="s">
        <v>153</v>
      </c>
      <c r="J16" s="429">
        <f>('Estimativa energética'!$L$11/1000)*'Tarifas Light'!L39</f>
        <v>151970.78426388573</v>
      </c>
      <c r="K16" s="430">
        <f>('Estimativa energética'!$L$11/1000)*'Tarifas Light'!I47</f>
        <v>133527.62170149808</v>
      </c>
      <c r="L16" s="449"/>
    </row>
    <row r="17" spans="2:12" ht="15.75" thickBot="1" x14ac:dyDescent="0.3">
      <c r="B17" s="448"/>
      <c r="C17" s="941"/>
      <c r="D17" s="420" t="s">
        <v>154</v>
      </c>
      <c r="E17" s="431">
        <f>('Estimativa energética'!$L$12/1000)*'Tarifas Light'!I8</f>
        <v>12236.899546666647</v>
      </c>
      <c r="F17" s="432">
        <f>('Estimativa energética'!$L$12/1000)*'Tarifas Light'!F18</f>
        <v>43299.08146666659</v>
      </c>
      <c r="G17" s="367"/>
      <c r="H17" s="941"/>
      <c r="I17" s="420" t="s">
        <v>154</v>
      </c>
      <c r="J17" s="431">
        <f>('Estimativa energética'!$L$12/1000)*'Tarifas Light'!I39</f>
        <v>18805.71227879501</v>
      </c>
      <c r="K17" s="432">
        <f>('Estimativa energética'!$L$12/1000)*'Tarifas Light'!F47</f>
        <v>66542.187822408494</v>
      </c>
      <c r="L17" s="449"/>
    </row>
    <row r="18" spans="2:12" ht="16.5" thickTop="1" thickBot="1" x14ac:dyDescent="0.3">
      <c r="B18" s="448"/>
      <c r="C18" s="935" t="s">
        <v>4</v>
      </c>
      <c r="D18" s="936"/>
      <c r="E18" s="446">
        <f>SUM(E14:E17)</f>
        <v>140609.27123211819</v>
      </c>
      <c r="F18" s="447">
        <f>SUM(F14:F17)</f>
        <v>137270.46514097744</v>
      </c>
      <c r="G18" s="367"/>
      <c r="H18" s="935" t="s">
        <v>4</v>
      </c>
      <c r="I18" s="936"/>
      <c r="J18" s="446">
        <f>SUM(J14:J17)</f>
        <v>216088.84574381946</v>
      </c>
      <c r="K18" s="447">
        <f>SUM(K14:K17)</f>
        <v>210957.75624968484</v>
      </c>
      <c r="L18" s="449"/>
    </row>
    <row r="19" spans="2:12" ht="16.5" thickTop="1" thickBot="1" x14ac:dyDescent="0.3">
      <c r="B19" s="450"/>
      <c r="C19" s="472"/>
      <c r="D19" s="472"/>
      <c r="E19" s="472"/>
      <c r="F19" s="472"/>
      <c r="G19" s="472"/>
      <c r="H19" s="472"/>
      <c r="I19" s="472"/>
      <c r="J19" s="472"/>
      <c r="K19" s="472"/>
      <c r="L19" s="422"/>
    </row>
    <row r="20" spans="2:12" x14ac:dyDescent="0.25"/>
  </sheetData>
  <mergeCells count="21">
    <mergeCell ref="C18:D18"/>
    <mergeCell ref="H10:I10"/>
    <mergeCell ref="H12:K12"/>
    <mergeCell ref="H14:H15"/>
    <mergeCell ref="H16:H17"/>
    <mergeCell ref="H18:I18"/>
    <mergeCell ref="C2:K2"/>
    <mergeCell ref="C10:D10"/>
    <mergeCell ref="C12:F12"/>
    <mergeCell ref="C14:C15"/>
    <mergeCell ref="C16:C17"/>
    <mergeCell ref="C8:C9"/>
    <mergeCell ref="C6:C7"/>
    <mergeCell ref="C4:F4"/>
    <mergeCell ref="H4:K4"/>
    <mergeCell ref="H6:H7"/>
    <mergeCell ref="H8:H9"/>
    <mergeCell ref="K6:K7"/>
    <mergeCell ref="K14:K15"/>
    <mergeCell ref="F6:F7"/>
    <mergeCell ref="F14:F1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8F0F-0D94-40D6-8FF2-AD213D3B0FDB}">
  <dimension ref="B1:K13"/>
  <sheetViews>
    <sheetView showGridLines="0" zoomScaleNormal="100" workbookViewId="0">
      <selection activeCell="B4" sqref="B4"/>
    </sheetView>
  </sheetViews>
  <sheetFormatPr defaultRowHeight="15" x14ac:dyDescent="0.25"/>
  <cols>
    <col min="1" max="1" width="2.140625" customWidth="1"/>
    <col min="2" max="2" width="48.28515625" bestFit="1" customWidth="1"/>
    <col min="3" max="3" width="14.5703125" bestFit="1" customWidth="1"/>
    <col min="4" max="4" width="2" customWidth="1"/>
    <col min="5" max="5" width="31" bestFit="1" customWidth="1"/>
    <col min="6" max="7" width="15" style="1" customWidth="1"/>
    <col min="8" max="9" width="13.85546875" bestFit="1" customWidth="1"/>
    <col min="10" max="10" width="14.7109375" bestFit="1" customWidth="1"/>
    <col min="11" max="11" width="13.7109375" bestFit="1" customWidth="1"/>
  </cols>
  <sheetData>
    <row r="1" spans="2:11" ht="15.75" thickBot="1" x14ac:dyDescent="0.3"/>
    <row r="2" spans="2:11" ht="15.75" thickBot="1" x14ac:dyDescent="0.3">
      <c r="F2" s="944" t="s">
        <v>325</v>
      </c>
      <c r="G2" s="945"/>
      <c r="H2" s="946"/>
      <c r="I2" s="826" t="s">
        <v>326</v>
      </c>
      <c r="J2" s="827"/>
      <c r="K2" s="828"/>
    </row>
    <row r="3" spans="2:11" ht="15.75" thickBot="1" x14ac:dyDescent="0.3">
      <c r="B3" s="233" t="s">
        <v>311</v>
      </c>
      <c r="C3" s="614">
        <f>SUM('Gasto Energético'!$O$4:$O$20)+SUM('Gasto Energético'!$Y$4:$Y$21)+SUM('Gasto Energético'!$AI$4:$AI$20)+SUM('Gasto Energético'!$AS$4:$AS$20)+SUM('Gasto Energético'!$BC$4:$BC$20)+SUM('Gasto Energético'!$BM$4:$BM$20)+SUM('Gasto Energético'!$BW$4:$BW$20)+SUM('Gasto Energético'!$CG$4:$CG$19)+SUM('Gasto Energético'!$CQ$4:$CQ$22)+SUM('Gasto Energético'!$DA$4:$DA$22)+SUM('Gasto Energético'!$DK$4:$DK$22)+SUM('Gasto Energético'!$DU$4:$DU$22)+SUM('Gasto Energético'!$EE$4:$EE$21)+SUM('Gasto Energético'!$EO$4:$EO$22)+SUM('Gasto Energético'!$EY$4:$EY$21)+SUM('Gasto Energético'!$FI$4:$FI$21)</f>
        <v>4249.43</v>
      </c>
      <c r="F3" s="620" t="s">
        <v>316</v>
      </c>
      <c r="G3" s="621" t="s">
        <v>317</v>
      </c>
      <c r="H3" s="622" t="s">
        <v>320</v>
      </c>
      <c r="I3" s="623" t="s">
        <v>316</v>
      </c>
      <c r="J3" s="624" t="s">
        <v>317</v>
      </c>
      <c r="K3" s="625" t="s">
        <v>320</v>
      </c>
    </row>
    <row r="4" spans="2:11" x14ac:dyDescent="0.25">
      <c r="B4" s="233" t="s">
        <v>312</v>
      </c>
      <c r="C4" s="614">
        <f>(C3*'Estimativa energética'!$B$7)+(C3*'Estimativa energética'!$B$21*(30-'Estimativa energética'!$B$7))</f>
        <v>115848.90497777778</v>
      </c>
      <c r="E4" s="618" t="s">
        <v>327</v>
      </c>
      <c r="F4" s="604">
        <f>C6</f>
        <v>62326.710878044454</v>
      </c>
      <c r="G4" s="607">
        <f>SUM('Estimativa energética'!L11:L12)</f>
        <v>196251.65037036978</v>
      </c>
      <c r="H4" s="602" t="s">
        <v>106</v>
      </c>
      <c r="I4" s="610">
        <f>F4</f>
        <v>62326.710878044454</v>
      </c>
      <c r="J4" s="612">
        <f>G4</f>
        <v>196251.65037036978</v>
      </c>
      <c r="K4" s="602" t="s">
        <v>106</v>
      </c>
    </row>
    <row r="5" spans="2:11" x14ac:dyDescent="0.25">
      <c r="B5" s="233" t="s">
        <v>310</v>
      </c>
      <c r="C5" s="241">
        <v>0.53800000000000003</v>
      </c>
      <c r="E5" s="626" t="s">
        <v>328</v>
      </c>
      <c r="F5" s="627">
        <f>C8</f>
        <v>194014.71828916698</v>
      </c>
      <c r="G5" s="628">
        <f>C9</f>
        <v>161350.25454746431</v>
      </c>
      <c r="H5" s="629">
        <f>(F5/G5)-1</f>
        <v>0.2024444512549175</v>
      </c>
      <c r="I5" s="630">
        <f>I4*C13</f>
        <v>118381.07001849172</v>
      </c>
      <c r="J5" s="631">
        <f>'Análise Tarifária'!E10</f>
        <v>104990.8042543405</v>
      </c>
      <c r="K5" s="629">
        <f>(I5/J5)-1</f>
        <v>0.12753751015863513</v>
      </c>
    </row>
    <row r="6" spans="2:11" x14ac:dyDescent="0.25">
      <c r="B6" s="59" t="s">
        <v>281</v>
      </c>
      <c r="C6" s="614">
        <f>C5*C4</f>
        <v>62326.710878044454</v>
      </c>
      <c r="E6" s="619" t="s">
        <v>329</v>
      </c>
      <c r="F6" s="605">
        <f>F4*C10</f>
        <v>2212473.5827488219</v>
      </c>
      <c r="G6" s="608">
        <f>G4*C11</f>
        <v>706505.94133333128</v>
      </c>
      <c r="H6" s="603">
        <f>(F6/G6)-1</f>
        <v>2.1315710927687319</v>
      </c>
      <c r="I6" s="611">
        <f>F6</f>
        <v>2212473.5827488219</v>
      </c>
      <c r="J6" s="613">
        <f>G6</f>
        <v>706505.94133333128</v>
      </c>
      <c r="K6" s="603">
        <f t="shared" ref="K6:K9" si="0">(I6/J6)-1</f>
        <v>2.1315710927687319</v>
      </c>
    </row>
    <row r="7" spans="2:11" x14ac:dyDescent="0.25">
      <c r="B7" s="59" t="s">
        <v>313</v>
      </c>
      <c r="C7" s="615">
        <f>ANP!$C$6</f>
        <v>3.112866306531052</v>
      </c>
      <c r="E7" s="632" t="s">
        <v>321</v>
      </c>
      <c r="F7" s="640">
        <f>F5/F6</f>
        <v>8.7691315187645849E-2</v>
      </c>
      <c r="G7" s="634">
        <f>G5/G6</f>
        <v>0.22837777449254154</v>
      </c>
      <c r="H7" s="635">
        <f>(F7/G7)-1</f>
        <v>-0.61602517853369432</v>
      </c>
      <c r="I7" s="633">
        <f>I5/I6</f>
        <v>5.3506207234082628E-2</v>
      </c>
      <c r="J7" s="634">
        <f>J5/J6</f>
        <v>0.1486056919156262</v>
      </c>
      <c r="K7" s="635">
        <f t="shared" si="0"/>
        <v>-0.63994510207279387</v>
      </c>
    </row>
    <row r="8" spans="2:11" x14ac:dyDescent="0.25">
      <c r="B8" s="233" t="s">
        <v>314</v>
      </c>
      <c r="C8" s="616">
        <f>C6*C7</f>
        <v>194014.71828916698</v>
      </c>
      <c r="E8" s="619" t="s">
        <v>322</v>
      </c>
      <c r="F8" s="606">
        <f>F6/$C$4</f>
        <v>19.097924000000003</v>
      </c>
      <c r="G8" s="609">
        <f>G6/$C$4</f>
        <v>6.098512035731833</v>
      </c>
      <c r="H8" s="603">
        <f>(F8/G8)-1</f>
        <v>2.1315710927687324</v>
      </c>
      <c r="I8" s="606">
        <f>I6/$C$4</f>
        <v>19.097924000000003</v>
      </c>
      <c r="J8" s="609">
        <f>J6/$C$4</f>
        <v>6.098512035731833</v>
      </c>
      <c r="K8" s="603">
        <f t="shared" si="0"/>
        <v>2.1315710927687324</v>
      </c>
    </row>
    <row r="9" spans="2:11" ht="15.75" thickBot="1" x14ac:dyDescent="0.3">
      <c r="B9" s="233" t="s">
        <v>315</v>
      </c>
      <c r="C9" s="498">
        <f>'Análise Tarifária'!J10</f>
        <v>161350.25454746431</v>
      </c>
      <c r="E9" s="636" t="s">
        <v>323</v>
      </c>
      <c r="F9" s="637">
        <f>F7*F8</f>
        <v>1.6747220729137064</v>
      </c>
      <c r="G9" s="638">
        <f>G7*G8</f>
        <v>1.392764606436415</v>
      </c>
      <c r="H9" s="639">
        <f>(F9/G9)-1</f>
        <v>0.20244445125491772</v>
      </c>
      <c r="I9" s="637">
        <f>I7*I8</f>
        <v>1.0218574792847603</v>
      </c>
      <c r="J9" s="638">
        <f>J7*J8</f>
        <v>0.90627360072570307</v>
      </c>
      <c r="K9" s="639">
        <f t="shared" si="0"/>
        <v>0.12753751015863513</v>
      </c>
    </row>
    <row r="10" spans="2:11" x14ac:dyDescent="0.25">
      <c r="B10" s="617" t="s">
        <v>318</v>
      </c>
      <c r="C10" s="59">
        <v>35.497999999999998</v>
      </c>
    </row>
    <row r="11" spans="2:11" x14ac:dyDescent="0.25">
      <c r="B11" s="59" t="s">
        <v>319</v>
      </c>
      <c r="C11" s="59">
        <v>3.6</v>
      </c>
      <c r="G11" s="645" t="s">
        <v>332</v>
      </c>
    </row>
    <row r="12" spans="2:11" x14ac:dyDescent="0.25">
      <c r="B12" s="59"/>
      <c r="C12" s="59"/>
      <c r="G12" s="643" t="s">
        <v>331</v>
      </c>
      <c r="H12" s="641">
        <f>(G7/J7)-1</f>
        <v>0.53680368193573313</v>
      </c>
    </row>
    <row r="13" spans="2:11" x14ac:dyDescent="0.25">
      <c r="B13" s="59" t="s">
        <v>324</v>
      </c>
      <c r="C13" s="498">
        <f>ANP!C10</f>
        <v>1.8993633443954649</v>
      </c>
      <c r="G13" s="644" t="s">
        <v>330</v>
      </c>
      <c r="H13" s="642">
        <f>(F7/I7)-1</f>
        <v>0.63889985331996835</v>
      </c>
    </row>
  </sheetData>
  <mergeCells count="2">
    <mergeCell ref="F2:H2"/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5:J5 H7:H9" formula="1"/>
  </ignoredError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5870-0367-4A5D-9983-A4177E6C6853}">
  <dimension ref="B2:K16"/>
  <sheetViews>
    <sheetView workbookViewId="0">
      <selection activeCell="H20" sqref="H20"/>
    </sheetView>
  </sheetViews>
  <sheetFormatPr defaultRowHeight="15" x14ac:dyDescent="0.25"/>
  <cols>
    <col min="1" max="1" width="3.28515625" customWidth="1"/>
    <col min="2" max="2" width="12.140625" bestFit="1" customWidth="1"/>
    <col min="3" max="3" width="20.5703125" customWidth="1"/>
    <col min="4" max="4" width="3.5703125" customWidth="1"/>
    <col min="5" max="5" width="47" bestFit="1" customWidth="1"/>
    <col min="6" max="6" width="14.42578125" bestFit="1" customWidth="1"/>
    <col min="7" max="7" width="15.7109375" bestFit="1" customWidth="1"/>
    <col min="8" max="8" width="5.140625" customWidth="1"/>
    <col min="9" max="9" width="16.28515625" customWidth="1"/>
    <col min="10" max="10" width="17.42578125" customWidth="1"/>
    <col min="11" max="11" width="11.7109375" bestFit="1" customWidth="1"/>
  </cols>
  <sheetData>
    <row r="2" spans="2:11" x14ac:dyDescent="0.25">
      <c r="B2" s="858" t="s">
        <v>288</v>
      </c>
      <c r="C2" s="858"/>
      <c r="E2" s="947" t="s">
        <v>306</v>
      </c>
      <c r="F2" s="947"/>
      <c r="G2" s="947"/>
    </row>
    <row r="3" spans="2:11" x14ac:dyDescent="0.25">
      <c r="B3" s="569">
        <v>44075</v>
      </c>
      <c r="C3" s="568">
        <v>3.0675499527074961</v>
      </c>
      <c r="E3" s="575"/>
      <c r="F3" s="576" t="s">
        <v>290</v>
      </c>
      <c r="G3" s="577"/>
      <c r="I3" s="576" t="s">
        <v>290</v>
      </c>
      <c r="J3" s="577"/>
    </row>
    <row r="4" spans="2:11" x14ac:dyDescent="0.25">
      <c r="B4" s="570">
        <v>44105</v>
      </c>
      <c r="C4" s="568">
        <v>3.0808970162748639</v>
      </c>
      <c r="E4" s="578" t="s">
        <v>291</v>
      </c>
      <c r="F4" s="579" t="s">
        <v>292</v>
      </c>
      <c r="G4" s="580" t="s">
        <v>293</v>
      </c>
      <c r="I4" s="579" t="s">
        <v>292</v>
      </c>
      <c r="J4" s="580" t="s">
        <v>293</v>
      </c>
      <c r="K4" s="596" t="s">
        <v>307</v>
      </c>
    </row>
    <row r="5" spans="2:11" x14ac:dyDescent="0.25">
      <c r="B5" s="571">
        <v>44136</v>
      </c>
      <c r="C5" s="568">
        <v>3.1901519506107974</v>
      </c>
      <c r="E5" s="581" t="s">
        <v>294</v>
      </c>
      <c r="F5" s="583">
        <v>1.6670807999999999</v>
      </c>
      <c r="G5" s="582">
        <v>0.48974171562867214</v>
      </c>
      <c r="I5" s="469">
        <f>F5</f>
        <v>1.6670807999999999</v>
      </c>
      <c r="J5" s="595">
        <f>I5/$I$10</f>
        <v>0.55867319034852547</v>
      </c>
      <c r="K5" t="s">
        <v>309</v>
      </c>
    </row>
    <row r="6" spans="2:11" x14ac:dyDescent="0.25">
      <c r="B6" s="499" t="s">
        <v>289</v>
      </c>
      <c r="C6" s="574">
        <f>AVERAGE(C3:C5)</f>
        <v>3.112866306531052</v>
      </c>
      <c r="E6" s="584" t="s">
        <v>295</v>
      </c>
      <c r="F6" s="586">
        <v>0.40368676347675464</v>
      </c>
      <c r="G6" s="585">
        <v>0.11859188116238385</v>
      </c>
      <c r="I6" s="469">
        <f>F6</f>
        <v>0.40368676347675464</v>
      </c>
      <c r="J6" s="595">
        <f t="shared" ref="J6:J9" si="0">I6/$I$10</f>
        <v>0.13528376792116442</v>
      </c>
      <c r="K6" t="s">
        <v>308</v>
      </c>
    </row>
    <row r="7" spans="2:11" ht="17.25" x14ac:dyDescent="0.25">
      <c r="E7" s="587" t="s">
        <v>296</v>
      </c>
      <c r="F7" s="589">
        <v>0.32707999999999998</v>
      </c>
      <c r="G7" s="588">
        <v>9.6086956521739125E-2</v>
      </c>
      <c r="I7" s="469">
        <f>F7</f>
        <v>0.32707999999999998</v>
      </c>
      <c r="J7" s="595">
        <f t="shared" si="0"/>
        <v>0.10961126005361929</v>
      </c>
      <c r="K7" t="s">
        <v>308</v>
      </c>
    </row>
    <row r="8" spans="2:11" ht="17.25" x14ac:dyDescent="0.25">
      <c r="B8" t="s">
        <v>282</v>
      </c>
      <c r="C8" s="470">
        <f>C6</f>
        <v>3.112866306531052</v>
      </c>
      <c r="E8" s="584" t="s">
        <v>297</v>
      </c>
      <c r="F8" s="586">
        <v>0.43249965481279384</v>
      </c>
      <c r="G8" s="585">
        <v>0.12705630282396999</v>
      </c>
      <c r="I8" s="599">
        <f t="shared" ref="I8:I9" si="1">F8</f>
        <v>0.43249965481279384</v>
      </c>
      <c r="J8" s="600">
        <f t="shared" si="0"/>
        <v>0.14493956260482369</v>
      </c>
      <c r="K8" t="s">
        <v>308</v>
      </c>
    </row>
    <row r="9" spans="2:11" ht="18" thickBot="1" x14ac:dyDescent="0.3">
      <c r="B9" t="s">
        <v>308</v>
      </c>
      <c r="C9" s="470">
        <f>K13*C8</f>
        <v>1.2135029621355873</v>
      </c>
      <c r="E9" s="587" t="s">
        <v>298</v>
      </c>
      <c r="F9" s="589">
        <v>0.1536527817104516</v>
      </c>
      <c r="G9" s="588">
        <v>4.5138890044198472E-2</v>
      </c>
      <c r="I9" s="597">
        <f t="shared" si="1"/>
        <v>0.1536527817104516</v>
      </c>
      <c r="J9" s="598">
        <f t="shared" si="0"/>
        <v>5.1492219071867157E-2</v>
      </c>
      <c r="K9" s="572" t="s">
        <v>309</v>
      </c>
    </row>
    <row r="10" spans="2:11" ht="18" thickTop="1" x14ac:dyDescent="0.25">
      <c r="B10" t="s">
        <v>309</v>
      </c>
      <c r="C10" s="470">
        <f>K12*C8</f>
        <v>1.8993633443954649</v>
      </c>
      <c r="E10" s="584" t="s">
        <v>299</v>
      </c>
      <c r="F10" s="586">
        <v>0.41999999999999993</v>
      </c>
      <c r="G10" s="585">
        <v>0.12338425381903641</v>
      </c>
      <c r="I10" s="594">
        <f>SUM(I5:I9)</f>
        <v>2.984</v>
      </c>
    </row>
    <row r="11" spans="2:11" x14ac:dyDescent="0.25">
      <c r="E11" s="590" t="s">
        <v>300</v>
      </c>
      <c r="F11" s="592">
        <v>3.4039999999999999</v>
      </c>
      <c r="G11" s="591" t="s">
        <v>106</v>
      </c>
    </row>
    <row r="12" spans="2:11" x14ac:dyDescent="0.25">
      <c r="E12" s="509" t="s">
        <v>301</v>
      </c>
      <c r="F12" s="509"/>
      <c r="G12" s="509"/>
      <c r="I12" s="509" t="s">
        <v>309</v>
      </c>
      <c r="J12" s="543">
        <f>SUMIF($K$5:$K$9,I12,$I$5:$I$9)</f>
        <v>1.8207335817104515</v>
      </c>
      <c r="K12" s="595">
        <f>J12/SUM($J$12:$J$13)</f>
        <v>0.61016540942039266</v>
      </c>
    </row>
    <row r="13" spans="2:11" x14ac:dyDescent="0.25">
      <c r="E13" s="573" t="s">
        <v>302</v>
      </c>
      <c r="G13" s="593"/>
      <c r="I13" s="601" t="s">
        <v>308</v>
      </c>
      <c r="J13" s="543">
        <f>SUMIF($K$5:$K$9,I13,$I$5:$I$9)</f>
        <v>1.1632664182895485</v>
      </c>
      <c r="K13" s="595">
        <f>J13/SUM($J$12:$J$13)</f>
        <v>0.3898345905796074</v>
      </c>
    </row>
    <row r="14" spans="2:11" x14ac:dyDescent="0.25">
      <c r="E14" s="573" t="s">
        <v>303</v>
      </c>
      <c r="G14" s="476"/>
      <c r="I14" s="476"/>
      <c r="J14" s="572"/>
    </row>
    <row r="15" spans="2:11" x14ac:dyDescent="0.25">
      <c r="E15" s="573" t="s">
        <v>304</v>
      </c>
      <c r="G15" s="476"/>
      <c r="I15" s="476"/>
      <c r="J15" s="572"/>
    </row>
    <row r="16" spans="2:11" x14ac:dyDescent="0.25">
      <c r="E16" s="573" t="s">
        <v>305</v>
      </c>
      <c r="G16" s="476"/>
      <c r="I16" s="476"/>
      <c r="J16" s="572"/>
    </row>
  </sheetData>
  <mergeCells count="2">
    <mergeCell ref="B2:C2"/>
    <mergeCell ref="E2:G2"/>
  </mergeCells>
  <pageMargins left="0.511811024" right="0.511811024" top="0.78740157499999996" bottom="0.78740157499999996" header="0.31496062000000002" footer="0.3149606200000000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12AB-30F1-494D-8565-FF1B122C2AD9}">
  <dimension ref="B1:I16"/>
  <sheetViews>
    <sheetView showGridLines="0" workbookViewId="0">
      <selection activeCell="K13" sqref="K13"/>
    </sheetView>
  </sheetViews>
  <sheetFormatPr defaultRowHeight="15" x14ac:dyDescent="0.25"/>
  <cols>
    <col min="1" max="1" width="4.5703125" customWidth="1"/>
    <col min="2" max="2" width="32.42578125" bestFit="1" customWidth="1"/>
    <col min="3" max="3" width="8" bestFit="1" customWidth="1"/>
    <col min="4" max="4" width="3.5703125" customWidth="1"/>
    <col min="5" max="5" width="24.85546875" bestFit="1" customWidth="1"/>
    <col min="6" max="8" width="19.42578125" style="1" customWidth="1"/>
    <col min="9" max="9" width="22" style="1" customWidth="1"/>
    <col min="10" max="10" width="19.28515625" bestFit="1" customWidth="1"/>
    <col min="11" max="11" width="21.42578125" bestFit="1" customWidth="1"/>
  </cols>
  <sheetData>
    <row r="1" spans="2:9" ht="12.75" customHeight="1" thickBot="1" x14ac:dyDescent="0.3"/>
    <row r="2" spans="2:9" ht="15.75" thickBot="1" x14ac:dyDescent="0.3">
      <c r="B2" s="953" t="s">
        <v>359</v>
      </c>
      <c r="C2" s="953"/>
      <c r="E2" s="951" t="s">
        <v>358</v>
      </c>
      <c r="F2" s="948" t="s">
        <v>347</v>
      </c>
      <c r="G2" s="949"/>
      <c r="H2" s="950"/>
      <c r="I2" s="647" t="s">
        <v>349</v>
      </c>
    </row>
    <row r="3" spans="2:9" ht="15.75" thickBot="1" x14ac:dyDescent="0.3">
      <c r="B3" s="954"/>
      <c r="C3" s="954"/>
      <c r="E3" s="952"/>
      <c r="F3" s="649" t="s">
        <v>346</v>
      </c>
      <c r="G3" s="650" t="s">
        <v>344</v>
      </c>
      <c r="H3" s="647" t="s">
        <v>345</v>
      </c>
      <c r="I3" s="647" t="s">
        <v>348</v>
      </c>
    </row>
    <row r="4" spans="2:9" x14ac:dyDescent="0.25">
      <c r="B4" s="367" t="s">
        <v>333</v>
      </c>
      <c r="C4" s="684">
        <v>20117</v>
      </c>
      <c r="E4" s="651" t="s">
        <v>338</v>
      </c>
      <c r="F4" s="652">
        <v>63</v>
      </c>
      <c r="G4" s="653">
        <v>83</v>
      </c>
      <c r="H4" s="652">
        <v>165</v>
      </c>
      <c r="I4" s="654">
        <v>177</v>
      </c>
    </row>
    <row r="5" spans="2:9" x14ac:dyDescent="0.25">
      <c r="B5" s="367" t="s">
        <v>334</v>
      </c>
      <c r="C5" s="680">
        <f>80/3.6</f>
        <v>22.222222222222221</v>
      </c>
      <c r="E5" s="448" t="s">
        <v>339</v>
      </c>
      <c r="F5" s="648">
        <v>125</v>
      </c>
      <c r="G5" s="477">
        <v>48</v>
      </c>
      <c r="H5" s="648">
        <v>48</v>
      </c>
      <c r="I5" s="226">
        <v>51</v>
      </c>
    </row>
    <row r="6" spans="2:9" x14ac:dyDescent="0.25">
      <c r="B6" s="367" t="s">
        <v>335</v>
      </c>
      <c r="C6" s="367">
        <v>0</v>
      </c>
      <c r="E6" s="651" t="s">
        <v>340</v>
      </c>
      <c r="F6" s="655">
        <v>61</v>
      </c>
      <c r="G6" s="653">
        <v>10.3</v>
      </c>
      <c r="H6" s="655">
        <v>13.5</v>
      </c>
      <c r="I6" s="654">
        <v>16</v>
      </c>
    </row>
    <row r="7" spans="2:9" x14ac:dyDescent="0.25">
      <c r="B7" s="367" t="s">
        <v>336</v>
      </c>
      <c r="C7" s="678">
        <v>0.9</v>
      </c>
      <c r="E7" s="448" t="s">
        <v>341</v>
      </c>
      <c r="F7" s="648">
        <v>48</v>
      </c>
      <c r="G7" s="477">
        <v>18</v>
      </c>
      <c r="H7" s="648">
        <v>18</v>
      </c>
      <c r="I7" s="226">
        <v>18</v>
      </c>
    </row>
    <row r="8" spans="2:9" ht="15.75" thickBot="1" x14ac:dyDescent="0.3">
      <c r="B8" s="679" t="s">
        <v>337</v>
      </c>
      <c r="C8" s="679">
        <v>9.8066499999999994</v>
      </c>
      <c r="E8" s="651" t="s">
        <v>342</v>
      </c>
      <c r="F8" s="655">
        <v>1700</v>
      </c>
      <c r="G8" s="653">
        <v>2700</v>
      </c>
      <c r="H8" s="655">
        <v>3300</v>
      </c>
      <c r="I8" s="654">
        <v>13500</v>
      </c>
    </row>
    <row r="9" spans="2:9" ht="15" customHeight="1" thickTop="1" x14ac:dyDescent="0.25">
      <c r="B9" s="179" t="s">
        <v>350</v>
      </c>
      <c r="C9" s="681">
        <f>(((0.5*$C$4*($C$5^2))+($C$5*$C$8*$C$6))/$C$7)/1000000</f>
        <v>5.5190672153635116</v>
      </c>
      <c r="E9" s="448" t="s">
        <v>343</v>
      </c>
      <c r="F9" s="648">
        <v>2.2999999999999998</v>
      </c>
      <c r="G9" s="477">
        <v>2.6</v>
      </c>
      <c r="H9" s="648">
        <v>3.9</v>
      </c>
      <c r="I9" s="646">
        <v>4</v>
      </c>
    </row>
    <row r="10" spans="2:9" ht="15.75" thickBot="1" x14ac:dyDescent="0.3">
      <c r="B10" s="682" t="s">
        <v>352</v>
      </c>
      <c r="C10" s="683">
        <f>C9/3.6</f>
        <v>1.5330742264898642</v>
      </c>
      <c r="E10" s="656" t="s">
        <v>353</v>
      </c>
      <c r="F10" s="657">
        <f>0.813*0.425*0.313</f>
        <v>0.10814932499999999</v>
      </c>
      <c r="G10" s="658">
        <f>0.418*0.194*0.126</f>
        <v>1.0217591999999999E-2</v>
      </c>
      <c r="H10" s="657">
        <f>0.418*0.194*0.179</f>
        <v>1.4515467999999998E-2</v>
      </c>
      <c r="I10" s="659">
        <f>0.422*0.194*0.198</f>
        <v>1.6209864000000001E-2</v>
      </c>
    </row>
    <row r="11" spans="2:9" s="572" customFormat="1" ht="15.75" thickBot="1" x14ac:dyDescent="0.3">
      <c r="F11" s="1"/>
      <c r="G11" s="1"/>
      <c r="H11" s="1"/>
      <c r="I11" s="1"/>
    </row>
    <row r="12" spans="2:9" ht="32.25" customHeight="1" thickBot="1" x14ac:dyDescent="0.3">
      <c r="E12" s="665" t="s">
        <v>357</v>
      </c>
      <c r="F12" s="666" t="s">
        <v>351</v>
      </c>
      <c r="G12" s="666" t="s">
        <v>354</v>
      </c>
      <c r="H12" s="666" t="s">
        <v>355</v>
      </c>
      <c r="I12" s="667" t="s">
        <v>356</v>
      </c>
    </row>
    <row r="13" spans="2:9" x14ac:dyDescent="0.25">
      <c r="E13" s="661" t="s">
        <v>346</v>
      </c>
      <c r="F13" s="662">
        <f>ROUNDUP((8/3)*(($C$9*1000000)/($F$4*($F$5^2))),0)</f>
        <v>15</v>
      </c>
      <c r="G13" s="663">
        <f>F13*$F$6</f>
        <v>915</v>
      </c>
      <c r="H13" s="664">
        <f>G13*($F$9/1000)</f>
        <v>2.1044999999999998</v>
      </c>
      <c r="I13" s="660">
        <f>F13*$F$10</f>
        <v>1.6222398749999998</v>
      </c>
    </row>
    <row r="14" spans="2:9" x14ac:dyDescent="0.25">
      <c r="E14" s="668" t="s">
        <v>344</v>
      </c>
      <c r="F14" s="669">
        <f>ROUNDUP((8/3)*(($C$9*1000000)/($G$4*($G$5^2))),0)</f>
        <v>77</v>
      </c>
      <c r="G14" s="670">
        <f>F14*$G$6</f>
        <v>793.1</v>
      </c>
      <c r="H14" s="671">
        <f>G14*($G$9/1000)</f>
        <v>2.0620599999999998</v>
      </c>
      <c r="I14" s="672">
        <f>F14*$G$10</f>
        <v>0.78675458399999998</v>
      </c>
    </row>
    <row r="15" spans="2:9" x14ac:dyDescent="0.25">
      <c r="E15" s="661" t="s">
        <v>345</v>
      </c>
      <c r="F15" s="662">
        <f>ROUNDUP((8/3)*(($C$9*1000000)/($H$4*($H$5^2))),0)</f>
        <v>39</v>
      </c>
      <c r="G15" s="663">
        <f>F15*$H$6</f>
        <v>526.5</v>
      </c>
      <c r="H15" s="664">
        <f>G15*($H$9/1000)</f>
        <v>2.05335</v>
      </c>
      <c r="I15" s="660">
        <f>F15*$H$10</f>
        <v>0.56610325199999989</v>
      </c>
    </row>
    <row r="16" spans="2:9" ht="15.75" thickBot="1" x14ac:dyDescent="0.3">
      <c r="E16" s="673" t="s">
        <v>348</v>
      </c>
      <c r="F16" s="674">
        <f>ROUNDUP((8/3)*(($C$9*1000000)/($I$4*($I$5^2))),0)</f>
        <v>32</v>
      </c>
      <c r="G16" s="675">
        <f>F16*$I$6</f>
        <v>512</v>
      </c>
      <c r="H16" s="676">
        <f>G16*($I$9/1000)</f>
        <v>2.048</v>
      </c>
      <c r="I16" s="677">
        <f>F16*$I$10</f>
        <v>0.51871564800000003</v>
      </c>
    </row>
  </sheetData>
  <mergeCells count="3">
    <mergeCell ref="F2:H2"/>
    <mergeCell ref="E2:E3"/>
    <mergeCell ref="B2:C3"/>
  </mergeCells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277-B86A-41CC-9F44-245C70A5B96E}">
  <dimension ref="B1:K15"/>
  <sheetViews>
    <sheetView showGridLines="0" tabSelected="1" workbookViewId="0">
      <selection activeCell="J12" sqref="J12"/>
    </sheetView>
  </sheetViews>
  <sheetFormatPr defaultRowHeight="15" x14ac:dyDescent="0.25"/>
  <cols>
    <col min="1" max="1" width="1.85546875" customWidth="1"/>
    <col min="2" max="2" width="25.85546875" bestFit="1" customWidth="1"/>
    <col min="3" max="3" width="16.7109375" customWidth="1"/>
    <col min="4" max="7" width="10.28515625" customWidth="1"/>
    <col min="8" max="8" width="10.7109375" customWidth="1"/>
    <col min="9" max="9" width="12.7109375" bestFit="1" customWidth="1"/>
    <col min="10" max="10" width="16" bestFit="1" customWidth="1"/>
    <col min="11" max="11" width="10" customWidth="1"/>
  </cols>
  <sheetData>
    <row r="1" spans="2:11" ht="8.25" customHeight="1" x14ac:dyDescent="0.25"/>
    <row r="2" spans="2:11" x14ac:dyDescent="0.25">
      <c r="B2" s="976" t="s">
        <v>376</v>
      </c>
      <c r="C2" s="977">
        <f>'Custos Operacionais'!C4</f>
        <v>115848.90497777778</v>
      </c>
    </row>
    <row r="3" spans="2:11" x14ac:dyDescent="0.25">
      <c r="B3" s="978" t="s">
        <v>377</v>
      </c>
      <c r="C3" s="979">
        <f>C2*12</f>
        <v>1390186.8597333333</v>
      </c>
    </row>
    <row r="4" spans="2:11" ht="15.75" thickBot="1" x14ac:dyDescent="0.3"/>
    <row r="5" spans="2:11" x14ac:dyDescent="0.25">
      <c r="B5" s="961" t="s">
        <v>369</v>
      </c>
      <c r="C5" s="962" t="s">
        <v>382</v>
      </c>
      <c r="D5" s="963" t="s">
        <v>374</v>
      </c>
      <c r="E5" s="963"/>
      <c r="F5" s="963" t="s">
        <v>378</v>
      </c>
      <c r="G5" s="964"/>
    </row>
    <row r="6" spans="2:11" ht="15.75" thickBot="1" x14ac:dyDescent="0.3">
      <c r="B6" s="972"/>
      <c r="C6" s="973"/>
      <c r="D6" s="974" t="s">
        <v>379</v>
      </c>
      <c r="E6" s="974" t="s">
        <v>380</v>
      </c>
      <c r="F6" s="974" t="s">
        <v>379</v>
      </c>
      <c r="G6" s="975" t="s">
        <v>380</v>
      </c>
      <c r="J6" s="991" t="s">
        <v>387</v>
      </c>
      <c r="K6" s="991" t="s">
        <v>386</v>
      </c>
    </row>
    <row r="7" spans="2:11" ht="18" x14ac:dyDescent="0.35">
      <c r="B7" s="986" t="s">
        <v>375</v>
      </c>
      <c r="C7" s="987">
        <v>1327.2719999999999</v>
      </c>
      <c r="D7" s="987">
        <f>(C7*$C$2)/1000000</f>
        <v>153.76300780766508</v>
      </c>
      <c r="E7" s="988">
        <f>(C7*$C$3)/1000000</f>
        <v>1845.1560936919809</v>
      </c>
      <c r="F7" s="989">
        <f>D7/16</f>
        <v>9.6101879879790673</v>
      </c>
      <c r="G7" s="990">
        <f>E7/16</f>
        <v>115.32225585574881</v>
      </c>
      <c r="I7" t="s">
        <v>383</v>
      </c>
      <c r="J7" s="992">
        <f>E7/1000</f>
        <v>1.8451560936919809</v>
      </c>
      <c r="K7" s="992">
        <v>1.8302309085471933</v>
      </c>
    </row>
    <row r="8" spans="2:11" x14ac:dyDescent="0.25">
      <c r="B8" s="980" t="s">
        <v>367</v>
      </c>
      <c r="C8" s="981">
        <v>0.43425597230827429</v>
      </c>
      <c r="D8" s="982">
        <f>(C8*$C$2)/1000000</f>
        <v>5.030807887197377E-2</v>
      </c>
      <c r="E8" s="983">
        <f>(C8*$C$3)/1000000</f>
        <v>0.60369694646368521</v>
      </c>
      <c r="F8" s="984">
        <f>D8/16</f>
        <v>3.1442549294983606E-3</v>
      </c>
      <c r="G8" s="985">
        <f>E8/16</f>
        <v>3.7731059153980326E-2</v>
      </c>
      <c r="I8" t="s">
        <v>384</v>
      </c>
      <c r="J8" s="993">
        <f>E12</f>
        <v>3.2505554453639757E-2</v>
      </c>
      <c r="K8" s="992">
        <v>3.3912941915248136E-2</v>
      </c>
    </row>
    <row r="9" spans="2:11" x14ac:dyDescent="0.25">
      <c r="B9" s="67" t="s">
        <v>368</v>
      </c>
      <c r="C9" s="955">
        <v>2.3402072846472832E-2</v>
      </c>
      <c r="D9" s="955">
        <f t="shared" ref="D8:D13" si="0">(C9*$C$2)/1000000</f>
        <v>2.7111045134740647E-3</v>
      </c>
      <c r="E9" s="956">
        <f t="shared" ref="E8:E13" si="1">(C9*$C$3)/1000000</f>
        <v>3.2533254161688778E-2</v>
      </c>
      <c r="F9" s="957">
        <f t="shared" ref="F8:F13" si="2">D9/16</f>
        <v>1.6944403209212904E-4</v>
      </c>
      <c r="G9" s="965">
        <f t="shared" ref="G8:G13" si="3">E9/16</f>
        <v>2.0333283851055486E-3</v>
      </c>
      <c r="I9" t="s">
        <v>385</v>
      </c>
      <c r="J9" s="993">
        <f>E11</f>
        <v>3.6288897677995902</v>
      </c>
      <c r="K9" s="992">
        <v>4.0695530298297768</v>
      </c>
    </row>
    <row r="10" spans="2:11" ht="18" x14ac:dyDescent="0.35">
      <c r="B10" s="966" t="s">
        <v>373</v>
      </c>
      <c r="C10" s="958">
        <v>0.06</v>
      </c>
      <c r="D10" s="958">
        <f t="shared" si="0"/>
        <v>6.9509342986666667E-3</v>
      </c>
      <c r="E10" s="959">
        <f t="shared" si="1"/>
        <v>8.3411211584E-2</v>
      </c>
      <c r="F10" s="960">
        <f t="shared" si="2"/>
        <v>4.3443339366666667E-4</v>
      </c>
      <c r="G10" s="967">
        <f t="shared" si="3"/>
        <v>5.213200724E-3</v>
      </c>
    </row>
    <row r="11" spans="2:11" ht="18" x14ac:dyDescent="0.35">
      <c r="B11" s="67" t="s">
        <v>372</v>
      </c>
      <c r="C11" s="955">
        <v>2.6103611484974665</v>
      </c>
      <c r="D11" s="955">
        <f t="shared" si="0"/>
        <v>0.30240748064996587</v>
      </c>
      <c r="E11" s="956">
        <f t="shared" si="1"/>
        <v>3.6288897677995902</v>
      </c>
      <c r="F11" s="957">
        <f t="shared" si="2"/>
        <v>1.8900467540622867E-2</v>
      </c>
      <c r="G11" s="965">
        <f t="shared" si="3"/>
        <v>0.22680561048747439</v>
      </c>
    </row>
    <row r="12" spans="2:11" x14ac:dyDescent="0.25">
      <c r="B12" s="966" t="s">
        <v>370</v>
      </c>
      <c r="C12" s="958">
        <v>2.338214767752516E-2</v>
      </c>
      <c r="D12" s="958">
        <f t="shared" si="0"/>
        <v>2.7087962044699799E-3</v>
      </c>
      <c r="E12" s="959">
        <f t="shared" si="1"/>
        <v>3.2505554453639757E-2</v>
      </c>
      <c r="F12" s="960">
        <f t="shared" si="2"/>
        <v>1.6929976277937374E-4</v>
      </c>
      <c r="G12" s="967">
        <f t="shared" si="3"/>
        <v>2.0315971533524848E-3</v>
      </c>
    </row>
    <row r="13" spans="2:11" ht="18.75" thickBot="1" x14ac:dyDescent="0.4">
      <c r="B13" s="69" t="s">
        <v>371</v>
      </c>
      <c r="C13" s="968">
        <v>0.03</v>
      </c>
      <c r="D13" s="968">
        <f t="shared" si="0"/>
        <v>3.4754671493333333E-3</v>
      </c>
      <c r="E13" s="969">
        <f t="shared" si="1"/>
        <v>4.1705605792E-2</v>
      </c>
      <c r="F13" s="970">
        <f t="shared" si="2"/>
        <v>2.1721669683333333E-4</v>
      </c>
      <c r="G13" s="971">
        <f t="shared" si="3"/>
        <v>2.606600362E-3</v>
      </c>
    </row>
    <row r="15" spans="2:11" x14ac:dyDescent="0.25">
      <c r="B15" s="271" t="s">
        <v>381</v>
      </c>
    </row>
  </sheetData>
  <mergeCells count="4">
    <mergeCell ref="B5:B6"/>
    <mergeCell ref="C5:C6"/>
    <mergeCell ref="D5:E5"/>
    <mergeCell ref="F5:G5"/>
  </mergeCells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E5CA-4862-43A8-AA99-16C1A5B20C65}">
  <dimension ref="B3:DX12"/>
  <sheetViews>
    <sheetView showGridLines="0" topLeftCell="O1" zoomScale="80" zoomScaleNormal="80" workbookViewId="0">
      <selection activeCell="W24" sqref="W24"/>
    </sheetView>
  </sheetViews>
  <sheetFormatPr defaultRowHeight="15" x14ac:dyDescent="0.25"/>
  <cols>
    <col min="1" max="1" width="0.7109375" customWidth="1"/>
    <col min="2" max="2" width="14.5703125" customWidth="1"/>
    <col min="3" max="128" width="2.42578125" style="271" customWidth="1"/>
  </cols>
  <sheetData>
    <row r="3" spans="2:128" ht="30" x14ac:dyDescent="0.25">
      <c r="B3" s="51" t="s">
        <v>108</v>
      </c>
      <c r="C3" s="272">
        <v>0.20138888888888887</v>
      </c>
      <c r="D3" s="273">
        <v>0.21180555555555552</v>
      </c>
      <c r="E3" s="274">
        <v>0.22222222222222218</v>
      </c>
      <c r="F3" s="275">
        <v>0.23263888888888884</v>
      </c>
      <c r="G3" s="276">
        <v>0.2430555555555555</v>
      </c>
      <c r="H3" s="277">
        <v>0.25347222222222215</v>
      </c>
      <c r="I3" s="278">
        <v>0.26388888888888884</v>
      </c>
      <c r="J3" s="279">
        <v>0.27430555555555552</v>
      </c>
      <c r="K3" s="272">
        <v>0.28472222222222221</v>
      </c>
      <c r="L3" s="273">
        <v>0.2951388888888889</v>
      </c>
      <c r="M3" s="274">
        <v>0.30555555555555558</v>
      </c>
      <c r="N3" s="280">
        <v>0.3125</v>
      </c>
      <c r="O3" s="275">
        <v>0.31597222222222227</v>
      </c>
      <c r="P3" s="281">
        <f>N3+(15/(24*60))</f>
        <v>0.32291666666666669</v>
      </c>
      <c r="Q3" s="276">
        <v>0.32638888888888895</v>
      </c>
      <c r="R3" s="282">
        <f>P3+(15/(24*60))</f>
        <v>0.33333333333333337</v>
      </c>
      <c r="S3" s="277">
        <v>0.33680555555555564</v>
      </c>
      <c r="T3" s="283">
        <f>R3+(15/(24*60))</f>
        <v>0.34375000000000006</v>
      </c>
      <c r="U3" s="278">
        <v>0.34722222222222232</v>
      </c>
      <c r="V3" s="284">
        <f>T3+(15/(24*60))</f>
        <v>0.35416666666666674</v>
      </c>
      <c r="W3" s="279">
        <v>0.35763888888888901</v>
      </c>
      <c r="X3" s="285">
        <f>V3+(15/(24*60))</f>
        <v>0.36458333333333343</v>
      </c>
      <c r="Y3" s="272">
        <v>0.36805555555555569</v>
      </c>
      <c r="Z3" s="286">
        <f>X3+(15/(24*60))</f>
        <v>0.37500000000000011</v>
      </c>
      <c r="AA3" s="273">
        <v>0.37847222222222238</v>
      </c>
      <c r="AB3" s="287">
        <f>Z3+(15/(24*60))</f>
        <v>0.3854166666666668</v>
      </c>
      <c r="AC3" s="274">
        <v>0.38888888888888906</v>
      </c>
      <c r="AD3" s="280">
        <f>AB3+(15/(24*60))</f>
        <v>0.39583333333333348</v>
      </c>
      <c r="AE3" s="275">
        <v>0.39930555555555575</v>
      </c>
      <c r="AF3" s="281">
        <f>AD3+(15/(24*60))</f>
        <v>0.40625000000000017</v>
      </c>
      <c r="AG3" s="288">
        <v>0.40972222222222243</v>
      </c>
      <c r="AH3" s="289">
        <f>AF3+(15/(24*60))</f>
        <v>0.41666666666666685</v>
      </c>
      <c r="AI3" s="277">
        <v>0.42013888888888912</v>
      </c>
      <c r="AJ3" s="283">
        <f>AH3+(15/(24*60))</f>
        <v>0.42708333333333354</v>
      </c>
      <c r="AK3" s="278">
        <v>0.4305555555555558</v>
      </c>
      <c r="AL3" s="284">
        <f>AJ3+(15/(24*60))</f>
        <v>0.43750000000000022</v>
      </c>
      <c r="AM3" s="279">
        <v>0.44097222222222249</v>
      </c>
      <c r="AN3" s="290">
        <f>AL3+(15/(24*60))</f>
        <v>0.44791666666666691</v>
      </c>
      <c r="AO3" s="272">
        <v>0.45138888888888917</v>
      </c>
      <c r="AP3" s="286">
        <f>AN3+(15/(24*60))</f>
        <v>0.45833333333333359</v>
      </c>
      <c r="AQ3" s="273">
        <v>0.46180555555555586</v>
      </c>
      <c r="AR3" s="291">
        <f>AP3+(15/(24*60))</f>
        <v>0.46875000000000028</v>
      </c>
      <c r="AS3" s="274">
        <v>0.47222222222222254</v>
      </c>
      <c r="AT3" s="280">
        <f>AR3+(15/(24*60))</f>
        <v>0.47916666666666696</v>
      </c>
      <c r="AU3" s="275">
        <v>0.48263888888888923</v>
      </c>
      <c r="AV3" s="281">
        <f>AT3+(15/(24*60))</f>
        <v>0.48958333333333365</v>
      </c>
      <c r="AW3" s="276">
        <v>0.49305555555555591</v>
      </c>
      <c r="AX3" s="289">
        <f>AV3+(15/(24*60))</f>
        <v>0.50000000000000033</v>
      </c>
      <c r="AY3" s="277">
        <v>0.50347222222222254</v>
      </c>
      <c r="AZ3" s="283">
        <f>AX3+(15/(24*60))</f>
        <v>0.51041666666666696</v>
      </c>
      <c r="BA3" s="278">
        <v>0.51388888888888917</v>
      </c>
      <c r="BB3" s="284">
        <f>AZ3+(15/(24*60))</f>
        <v>0.52083333333333359</v>
      </c>
      <c r="BC3" s="279">
        <v>0.5243055555555558</v>
      </c>
      <c r="BD3" s="290">
        <f>BB3+(15/(24*60))</f>
        <v>0.53125000000000022</v>
      </c>
      <c r="BE3" s="272">
        <v>0.53472222222222243</v>
      </c>
      <c r="BF3" s="286">
        <f>BD3+(15/(24*60))</f>
        <v>0.54166666666666685</v>
      </c>
      <c r="BG3" s="273">
        <v>0.54513888888888906</v>
      </c>
      <c r="BH3" s="291">
        <f>BF3+(15/(24*60))</f>
        <v>0.55208333333333348</v>
      </c>
      <c r="BI3" s="274">
        <v>0.55555555555555569</v>
      </c>
      <c r="BJ3" s="280">
        <f>BH3+(15/(24*60))</f>
        <v>0.56250000000000011</v>
      </c>
      <c r="BK3" s="275">
        <v>0.56597222222222232</v>
      </c>
      <c r="BL3" s="281">
        <f>BJ3+(15/(24*60))</f>
        <v>0.57291666666666674</v>
      </c>
      <c r="BM3" s="276">
        <v>0.57638888888888895</v>
      </c>
      <c r="BN3" s="289">
        <f>BL3+(15/(24*60))</f>
        <v>0.58333333333333337</v>
      </c>
      <c r="BO3" s="277">
        <v>0.58680555555555558</v>
      </c>
      <c r="BP3" s="283">
        <f>BN3+(15/(24*60))</f>
        <v>0.59375</v>
      </c>
      <c r="BQ3" s="278">
        <v>0.59722222222222221</v>
      </c>
      <c r="BR3" s="284">
        <f>BP3+(15/(24*60))</f>
        <v>0.60416666666666663</v>
      </c>
      <c r="BS3" s="279">
        <v>0.60763888888888884</v>
      </c>
      <c r="BT3" s="285">
        <f>BR3+(15/(24*60))</f>
        <v>0.61458333333333326</v>
      </c>
      <c r="BU3" s="272">
        <v>0.61805555555555547</v>
      </c>
      <c r="BV3" s="286">
        <f>BT3+(15/(24*60))</f>
        <v>0.62499999999999989</v>
      </c>
      <c r="BW3" s="273">
        <v>0.6284722222222221</v>
      </c>
      <c r="BX3" s="291">
        <f>BV3+(15/(24*60))</f>
        <v>0.63541666666666652</v>
      </c>
      <c r="BY3" s="274">
        <v>0.63888888888888873</v>
      </c>
      <c r="BZ3" s="280">
        <f>BX3+(15/(24*60))</f>
        <v>0.64583333333333315</v>
      </c>
      <c r="CA3" s="275">
        <v>0.64930555555555536</v>
      </c>
      <c r="CB3" s="281">
        <f>BZ3+(15/(24*60))</f>
        <v>0.65624999999999978</v>
      </c>
      <c r="CC3" s="276">
        <v>0.65972222222222199</v>
      </c>
      <c r="CD3" s="289">
        <f>CB3+(15/(24*60))</f>
        <v>0.66666666666666641</v>
      </c>
      <c r="CE3" s="277">
        <v>0.67013888888888862</v>
      </c>
      <c r="CF3" s="283">
        <f>CD3+(15/(24*60))</f>
        <v>0.67708333333333304</v>
      </c>
      <c r="CG3" s="278">
        <v>0.68055555555555525</v>
      </c>
      <c r="CH3" s="284">
        <f>CF3+(15/(24*60))</f>
        <v>0.68749999999999967</v>
      </c>
      <c r="CI3" s="279">
        <v>0.69097222222222188</v>
      </c>
      <c r="CJ3" s="290">
        <f>CH3+(15/(24*60))</f>
        <v>0.6979166666666663</v>
      </c>
      <c r="CK3" s="272">
        <v>0.70138888888888851</v>
      </c>
      <c r="CL3" s="286">
        <f>CJ3+(15/(24*60))</f>
        <v>0.70833333333333293</v>
      </c>
      <c r="CM3" s="273">
        <v>0.71180555555555514</v>
      </c>
      <c r="CN3" s="291">
        <f>CL3+(15/(24*60))</f>
        <v>0.71874999999999956</v>
      </c>
      <c r="CO3" s="274">
        <v>0.72222222222222177</v>
      </c>
      <c r="CP3" s="280">
        <f>CN3+(15/(24*60))</f>
        <v>0.72916666666666619</v>
      </c>
      <c r="CQ3" s="275">
        <v>0.7326388888888884</v>
      </c>
      <c r="CR3" s="281">
        <f>CP3+(15/(24*60))</f>
        <v>0.73958333333333282</v>
      </c>
      <c r="CS3" s="276">
        <v>0.74305555555555503</v>
      </c>
      <c r="CT3" s="289">
        <f>CR3+(15/(24*60))</f>
        <v>0.74999999999999944</v>
      </c>
      <c r="CU3" s="277">
        <v>0.75347222222222165</v>
      </c>
      <c r="CV3" s="283">
        <f>CT3+(15/(24*60))</f>
        <v>0.76041666666666607</v>
      </c>
      <c r="CW3" s="278">
        <v>0.76388888888888828</v>
      </c>
      <c r="CX3" s="284">
        <f>CV3+(15/(24*60))</f>
        <v>0.7708333333333327</v>
      </c>
      <c r="CY3" s="279">
        <v>0.77430555555555491</v>
      </c>
      <c r="CZ3" s="290">
        <f>CX3+(15/(24*60))</f>
        <v>0.78124999999999933</v>
      </c>
      <c r="DA3" s="272">
        <v>0.78472222222222154</v>
      </c>
      <c r="DB3" s="286">
        <f>CZ3+(15/(24*60))</f>
        <v>0.79166666666666596</v>
      </c>
      <c r="DC3" s="273">
        <v>0.79513888888888817</v>
      </c>
      <c r="DD3" s="291">
        <f>DB3+(15/(24*60))</f>
        <v>0.80208333333333259</v>
      </c>
      <c r="DE3" s="274">
        <v>0.8055555555555548</v>
      </c>
      <c r="DF3" s="280">
        <f>DD3+(15/(24*60))</f>
        <v>0.81249999999999922</v>
      </c>
      <c r="DG3" s="275">
        <v>0.81597222222222143</v>
      </c>
      <c r="DH3" s="281">
        <v>0.82638888888888806</v>
      </c>
      <c r="DI3" s="289">
        <v>0.83680555555555469</v>
      </c>
      <c r="DJ3" s="283">
        <v>0.84722222222222132</v>
      </c>
      <c r="DK3" s="284">
        <v>0.85763888888888795</v>
      </c>
      <c r="DL3" s="290">
        <v>0.86805555555555458</v>
      </c>
      <c r="DM3" s="286">
        <v>0.87847222222222121</v>
      </c>
      <c r="DN3" s="291">
        <v>0.88888888888888784</v>
      </c>
      <c r="DO3" s="280">
        <v>0.89930555555555447</v>
      </c>
      <c r="DP3" s="281">
        <v>0.9097222222222211</v>
      </c>
      <c r="DQ3" s="289">
        <v>0.92013888888888773</v>
      </c>
      <c r="DR3" s="283">
        <v>0.93055555555555436</v>
      </c>
      <c r="DS3" s="284">
        <v>0.94097222222222099</v>
      </c>
      <c r="DT3" s="290">
        <v>0.95138888888888762</v>
      </c>
      <c r="DU3" s="286">
        <v>0.96180555555555425</v>
      </c>
      <c r="DV3" s="291">
        <v>0.97222222222222088</v>
      </c>
      <c r="DW3" s="280">
        <v>0.98263888888888751</v>
      </c>
      <c r="DX3" s="281">
        <v>0.99305555555555414</v>
      </c>
    </row>
    <row r="12" spans="2:128" ht="30" x14ac:dyDescent="0.25">
      <c r="B12" s="51" t="s">
        <v>109</v>
      </c>
      <c r="C12" s="275">
        <v>0.20138888888888887</v>
      </c>
      <c r="D12" s="276">
        <v>0.21180555555555552</v>
      </c>
      <c r="E12" s="277">
        <v>0.22222222222222218</v>
      </c>
      <c r="F12" s="278">
        <v>0.23263888888888884</v>
      </c>
      <c r="G12" s="279">
        <v>0.2430555555555555</v>
      </c>
      <c r="H12" s="272">
        <v>0.25347222222222215</v>
      </c>
      <c r="I12" s="273">
        <v>0.26388888888888884</v>
      </c>
      <c r="J12" s="274">
        <v>0.27430555555555552</v>
      </c>
      <c r="K12" s="275">
        <v>0.28472222222222221</v>
      </c>
      <c r="L12" s="276">
        <v>0.2951388888888889</v>
      </c>
      <c r="M12" s="277">
        <v>0.30555555555555558</v>
      </c>
      <c r="N12" s="283">
        <v>0.3125</v>
      </c>
      <c r="O12" s="278">
        <v>0.31597222222222227</v>
      </c>
      <c r="P12" s="284">
        <v>0.32291666666666669</v>
      </c>
      <c r="Q12" s="279">
        <v>0.32638888888888895</v>
      </c>
      <c r="R12" s="285">
        <v>0.33333333333333337</v>
      </c>
      <c r="S12" s="272">
        <v>0.33680555555555564</v>
      </c>
      <c r="T12" s="286">
        <v>0.34375000000000006</v>
      </c>
      <c r="U12" s="273">
        <v>0.34722222222222232</v>
      </c>
      <c r="V12" s="287">
        <v>0.35416666666666674</v>
      </c>
      <c r="W12" s="274">
        <v>0.35763888888888901</v>
      </c>
      <c r="X12" s="280">
        <v>0.36458333333333343</v>
      </c>
      <c r="Y12" s="292">
        <v>0.36805555555555569</v>
      </c>
      <c r="Z12" s="281">
        <v>0.37500000000000011</v>
      </c>
      <c r="AA12" s="276">
        <v>0.37847222222222238</v>
      </c>
      <c r="AB12" s="289">
        <v>0.3854166666666668</v>
      </c>
      <c r="AC12" s="277">
        <v>0.38888888888888906</v>
      </c>
      <c r="AD12" s="283">
        <v>0.39583333333333348</v>
      </c>
      <c r="AE12" s="278">
        <v>0.39930555555555575</v>
      </c>
      <c r="AF12" s="284">
        <v>0.40625000000000017</v>
      </c>
      <c r="AG12" s="279">
        <v>0.40972222222222243</v>
      </c>
      <c r="AH12" s="290">
        <v>0.41666666666666685</v>
      </c>
      <c r="AI12" s="272">
        <v>0.42013888888888912</v>
      </c>
      <c r="AJ12" s="286">
        <v>0.42708333333333354</v>
      </c>
      <c r="AK12" s="273">
        <v>0.4305555555555558</v>
      </c>
      <c r="AL12" s="291">
        <v>0.43750000000000022</v>
      </c>
      <c r="AM12" s="274">
        <v>0.44097222222222249</v>
      </c>
      <c r="AN12" s="280">
        <v>0.44791666666666691</v>
      </c>
      <c r="AO12" s="275">
        <v>0.45138888888888917</v>
      </c>
      <c r="AP12" s="281">
        <v>0.45833333333333359</v>
      </c>
      <c r="AQ12" s="276">
        <v>0.46180555555555586</v>
      </c>
      <c r="AR12" s="289">
        <v>0.46875000000000028</v>
      </c>
      <c r="AS12" s="277">
        <v>0.47222222222222254</v>
      </c>
      <c r="AT12" s="283">
        <v>0.47916666666666696</v>
      </c>
      <c r="AU12" s="278">
        <v>0.48263888888888923</v>
      </c>
      <c r="AV12" s="284">
        <v>0.48958333333333365</v>
      </c>
      <c r="AW12" s="279">
        <v>0.49305555555555591</v>
      </c>
      <c r="AX12" s="290">
        <v>0.50000000000000033</v>
      </c>
      <c r="AY12" s="272">
        <v>0.50347222222222254</v>
      </c>
      <c r="AZ12" s="286">
        <v>0.51041666666666696</v>
      </c>
      <c r="BA12" s="273">
        <v>0.51388888888888917</v>
      </c>
      <c r="BB12" s="291">
        <v>0.52083333333333359</v>
      </c>
      <c r="BC12" s="274">
        <v>0.5243055555555558</v>
      </c>
      <c r="BD12" s="280">
        <v>0.53125000000000022</v>
      </c>
      <c r="BE12" s="275">
        <v>0.53472222222222243</v>
      </c>
      <c r="BF12" s="281">
        <v>0.54166666666666685</v>
      </c>
      <c r="BG12" s="276">
        <v>0.54513888888888906</v>
      </c>
      <c r="BH12" s="289">
        <v>0.55208333333333348</v>
      </c>
      <c r="BI12" s="277">
        <v>0.55555555555555569</v>
      </c>
      <c r="BJ12" s="283">
        <v>0.56250000000000011</v>
      </c>
      <c r="BK12" s="278">
        <v>0.56597222222222232</v>
      </c>
      <c r="BL12" s="284">
        <v>0.57291666666666674</v>
      </c>
      <c r="BM12" s="279">
        <v>0.57638888888888895</v>
      </c>
      <c r="BN12" s="290">
        <v>0.58333333333333337</v>
      </c>
      <c r="BO12" s="272">
        <v>0.58680555555555558</v>
      </c>
      <c r="BP12" s="286">
        <v>0.59375</v>
      </c>
      <c r="BQ12" s="273">
        <v>0.59722222222222221</v>
      </c>
      <c r="BR12" s="291">
        <v>0.60416666666666663</v>
      </c>
      <c r="BS12" s="274">
        <v>0.60763888888888884</v>
      </c>
      <c r="BT12" s="280">
        <v>0.61458333333333326</v>
      </c>
      <c r="BU12" s="275">
        <v>0.61805555555555547</v>
      </c>
      <c r="BV12" s="281">
        <v>0.62499999999999989</v>
      </c>
      <c r="BW12" s="276">
        <v>0.6284722222222221</v>
      </c>
      <c r="BX12" s="289">
        <v>0.63541666666666652</v>
      </c>
      <c r="BY12" s="277">
        <v>0.63888888888888873</v>
      </c>
      <c r="BZ12" s="283">
        <v>0.64583333333333315</v>
      </c>
      <c r="CA12" s="278">
        <v>0.64930555555555536</v>
      </c>
      <c r="CB12" s="284">
        <v>0.65624999999999978</v>
      </c>
      <c r="CC12" s="279">
        <v>0.65972222222222199</v>
      </c>
      <c r="CD12" s="290">
        <v>0.66666666666666641</v>
      </c>
      <c r="CE12" s="272">
        <v>0.67013888888888862</v>
      </c>
      <c r="CF12" s="286">
        <v>0.67708333333333304</v>
      </c>
      <c r="CG12" s="273">
        <v>0.68055555555555525</v>
      </c>
      <c r="CH12" s="291">
        <v>0.68749999999999967</v>
      </c>
      <c r="CI12" s="274">
        <v>0.69097222222222188</v>
      </c>
      <c r="CJ12" s="280">
        <v>0.6979166666666663</v>
      </c>
      <c r="CK12" s="275">
        <v>0.70138888888888851</v>
      </c>
      <c r="CL12" s="281">
        <v>0.70833333333333293</v>
      </c>
      <c r="CM12" s="276">
        <v>0.71180555555555514</v>
      </c>
      <c r="CN12" s="289">
        <v>0.71874999999999956</v>
      </c>
      <c r="CO12" s="277">
        <v>0.72222222222222177</v>
      </c>
      <c r="CP12" s="283">
        <v>0.72916666666666619</v>
      </c>
      <c r="CQ12" s="278">
        <v>0.7326388888888884</v>
      </c>
      <c r="CR12" s="284">
        <v>0.73958333333333282</v>
      </c>
      <c r="CS12" s="279">
        <v>0.74305555555555503</v>
      </c>
      <c r="CT12" s="290">
        <v>0.74999999999999944</v>
      </c>
      <c r="CU12" s="272">
        <v>0.75347222222222165</v>
      </c>
      <c r="CV12" s="286">
        <v>0.76041666666666607</v>
      </c>
      <c r="CW12" s="273">
        <v>0.76388888888888828</v>
      </c>
      <c r="CX12" s="291">
        <v>0.7708333333333327</v>
      </c>
      <c r="CY12" s="274">
        <v>0.77430555555555491</v>
      </c>
      <c r="CZ12" s="280">
        <v>0.78124999999999933</v>
      </c>
      <c r="DA12" s="275">
        <v>0.78472222222222154</v>
      </c>
      <c r="DB12" s="281">
        <v>0.79166666666666596</v>
      </c>
      <c r="DC12" s="276">
        <v>0.79513888888888817</v>
      </c>
      <c r="DD12" s="289">
        <v>0.80208333333333259</v>
      </c>
      <c r="DE12" s="277">
        <v>0.8055555555555548</v>
      </c>
      <c r="DF12" s="283">
        <v>0.81249999999999922</v>
      </c>
      <c r="DG12" s="278">
        <v>0.81597222222222143</v>
      </c>
      <c r="DH12" s="284">
        <v>0.82638888888888806</v>
      </c>
      <c r="DI12" s="290">
        <v>0.83680555555555469</v>
      </c>
      <c r="DJ12" s="286">
        <v>0.84722222222222132</v>
      </c>
      <c r="DK12" s="291">
        <v>0.85763888888888795</v>
      </c>
      <c r="DL12" s="280">
        <v>0.86805555555555458</v>
      </c>
      <c r="DM12" s="281">
        <v>0.87847222222222121</v>
      </c>
      <c r="DN12" s="282">
        <v>0.88888888888888784</v>
      </c>
      <c r="DO12" s="283">
        <v>0.89930555555555447</v>
      </c>
      <c r="DP12" s="284">
        <v>0.9097222222222211</v>
      </c>
      <c r="DQ12" s="290">
        <v>0.92013888888888773</v>
      </c>
      <c r="DR12" s="286">
        <v>0.93055555555555436</v>
      </c>
      <c r="DS12" s="291">
        <v>0.94097222222222099</v>
      </c>
      <c r="DT12" s="280">
        <v>0.95138888888888762</v>
      </c>
      <c r="DU12" s="281">
        <v>0.96180555555555425</v>
      </c>
      <c r="DV12" s="289">
        <v>0.97222222222222088</v>
      </c>
      <c r="DW12" s="283">
        <v>0.98263888888888751</v>
      </c>
      <c r="DX12" s="284">
        <v>0.99305555555555414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64D6C-138D-45FF-A594-27868CD7B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Grade Horária original</vt:lpstr>
      <vt:lpstr>Grade Horária adaptada</vt:lpstr>
      <vt:lpstr>Média Passageiros</vt:lpstr>
      <vt:lpstr>Gasto Energético</vt:lpstr>
      <vt:lpstr>Calculo de Demanda</vt:lpstr>
      <vt:lpstr>Curva de Demanda</vt:lpstr>
      <vt:lpstr>Estimativa energética</vt:lpstr>
      <vt:lpstr>Tar.Light_atua</vt:lpstr>
      <vt:lpstr>Tar.Light_atua2</vt:lpstr>
      <vt:lpstr>Tarifas Light</vt:lpstr>
      <vt:lpstr>Análise Tarifária</vt:lpstr>
      <vt:lpstr>Custos Operacionais</vt:lpstr>
      <vt:lpstr>ANP</vt:lpstr>
      <vt:lpstr>Ultracapacitores</vt:lpstr>
      <vt:lpstr>Emissões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2020-11-18T22:01:27Z</dcterms:created>
  <dcterms:modified xsi:type="dcterms:W3CDTF">2021-04-28T02:40:23Z</dcterms:modified>
</cp:coreProperties>
</file>