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6163C64B-EB25-4DE9-9737-96267DCBE13E}" xr6:coauthVersionLast="47" xr6:coauthVersionMax="47" xr10:uidLastSave="{00000000-0000-0000-0000-000000000000}"/>
  <bookViews>
    <workbookView xWindow="-120" yWindow="-120" windowWidth="20730" windowHeight="11160" activeTab="1" xr2:uid="{30B0C6E3-5F99-4820-A2E6-24D638045B88}"/>
  </bookViews>
  <sheets>
    <sheet name="Planilha1" sheetId="1" r:id="rId1"/>
    <sheet name="Planilha3" sheetId="3" r:id="rId2"/>
  </sheets>
  <calcPr calcId="191029"/>
  <pivotCaches>
    <pivotCache cacheId="0" r:id="rId3"/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5" i="1"/>
  <c r="G24" i="1"/>
  <c r="G23" i="1"/>
  <c r="G22" i="1"/>
  <c r="C56" i="1"/>
  <c r="C55" i="1"/>
  <c r="C54" i="1"/>
  <c r="C53" i="1"/>
</calcChain>
</file>

<file path=xl/sharedStrings.xml><?xml version="1.0" encoding="utf-8"?>
<sst xmlns="http://schemas.openxmlformats.org/spreadsheetml/2006/main" count="180" uniqueCount="41">
  <si>
    <t>Valor</t>
  </si>
  <si>
    <t>Agua</t>
  </si>
  <si>
    <t>Luz</t>
  </si>
  <si>
    <t>Internet</t>
  </si>
  <si>
    <t>Funcionarios</t>
  </si>
  <si>
    <t>Peças</t>
  </si>
  <si>
    <t>Ferramentas</t>
  </si>
  <si>
    <t>Produtos de limpeza</t>
  </si>
  <si>
    <t>Contador</t>
  </si>
  <si>
    <t>Fornecedores</t>
  </si>
  <si>
    <t>Materiais de Escritorio</t>
  </si>
  <si>
    <t>Alugel</t>
  </si>
  <si>
    <t>Marketing</t>
  </si>
  <si>
    <t>Mês</t>
  </si>
  <si>
    <t>Janeiro</t>
  </si>
  <si>
    <t>Fevereiro</t>
  </si>
  <si>
    <t>Março</t>
  </si>
  <si>
    <t>Abril</t>
  </si>
  <si>
    <t>Total de gastos Janeiro</t>
  </si>
  <si>
    <t>Total de gastos Fevereiro</t>
  </si>
  <si>
    <t>Total de gastos Março</t>
  </si>
  <si>
    <t>Total de Gastos Abril</t>
  </si>
  <si>
    <t>Total Geral</t>
  </si>
  <si>
    <t/>
  </si>
  <si>
    <t>Custo</t>
  </si>
  <si>
    <t>Custos</t>
  </si>
  <si>
    <t>Manutençao de veiculos</t>
  </si>
  <si>
    <t>Venda de peças</t>
  </si>
  <si>
    <t>Balanceamento de pneus</t>
  </si>
  <si>
    <t>Pintura de carros</t>
  </si>
  <si>
    <t>Faturamento</t>
  </si>
  <si>
    <t>total faturamento Janeiro</t>
  </si>
  <si>
    <t>total faturamento Fevereiro</t>
  </si>
  <si>
    <t>total faturamento Março</t>
  </si>
  <si>
    <t>total faturamento Abril</t>
  </si>
  <si>
    <t>Situaçao financeira Janeiro</t>
  </si>
  <si>
    <t>Situaçao financeira Fevereiro</t>
  </si>
  <si>
    <t>Situaçao financeira Março</t>
  </si>
  <si>
    <t>Situaçao finaceira Abril</t>
  </si>
  <si>
    <t>Rótulos de Linha</t>
  </si>
  <si>
    <t>Ganhos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</si>
</sst>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164" fontId="0" fillId="3" borderId="0" xfId="0" applyNumberFormat="1" applyFill="1"/>
    <xf numFmtId="0" fontId="0" fillId="4" borderId="0" xfId="0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44" fontId="0" fillId="7" borderId="0" xfId="1" applyFont="1" applyFill="1"/>
    <xf numFmtId="0" fontId="0" fillId="0" borderId="0" xfId="0" applyNumberFormat="1"/>
  </cellXfs>
  <cellStyles count="2">
    <cellStyle name="Moeda" xfId="1" builtinId="4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64" formatCode="_-[$R$-416]\ * #,##0.00_-;\-[$R$-416]\ * #,##0.00_-;_-[$R$-416]\ * &quot;-&quot;??_-;_-@_-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3" tint="0.499984740745262"/>
        </patternFill>
      </fill>
    </dxf>
  </dxfs>
  <tableStyles count="2" defaultTableStyle="TableStyleMedium2" defaultPivotStyle="PivotStyleLight16">
    <tableStyle name="Estilo de Tabela 1" pivot="0" count="0" xr9:uid="{A4B3DBB5-9D36-4951-A4E6-71FF5DB6A587}"/>
    <tableStyle name="Estilo de Tabela Dinâmica 1" table="0" count="0" xr9:uid="{26B06567-F3CE-40AD-A2FF-5790C1D5902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[atividade informatica finalizada.xlsx]Planilha3!Tabela dinâmica2</c:name>
    <c:fmtId val="1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tint val="58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tint val="58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tint val="8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tint val="8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shade val="8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hade val="8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shade val="58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hade val="58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Planilha3!$B$3:$B$4</c:f>
              <c:strCache>
                <c:ptCount val="1"/>
                <c:pt idx="0">
                  <c:v>Janeiro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tint val="58000"/>
                </a:schemeClr>
              </a:solidFill>
              <a:miter lim="800000"/>
            </a:ln>
            <a:effectLst>
              <a:glow rad="63500">
                <a:schemeClr val="accent4">
                  <a:tint val="58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Planilha3!$A$5:$A$17</c:f>
              <c:strCache>
                <c:ptCount val="12"/>
                <c:pt idx="0">
                  <c:v>Agua</c:v>
                </c:pt>
                <c:pt idx="1">
                  <c:v>Alugel</c:v>
                </c:pt>
                <c:pt idx="2">
                  <c:v>Contador</c:v>
                </c:pt>
                <c:pt idx="3">
                  <c:v>Ferramentas</c:v>
                </c:pt>
                <c:pt idx="4">
                  <c:v>Fornecedores</c:v>
                </c:pt>
                <c:pt idx="5">
                  <c:v>Funcionarios</c:v>
                </c:pt>
                <c:pt idx="6">
                  <c:v>Internet</c:v>
                </c:pt>
                <c:pt idx="7">
                  <c:v>Luz</c:v>
                </c:pt>
                <c:pt idx="8">
                  <c:v>Marketing</c:v>
                </c:pt>
                <c:pt idx="9">
                  <c:v>Materiais de Escritorio</c:v>
                </c:pt>
                <c:pt idx="10">
                  <c:v>Peças</c:v>
                </c:pt>
                <c:pt idx="11">
                  <c:v>Produtos de limpeza</c:v>
                </c:pt>
              </c:strCache>
            </c:strRef>
          </c:cat>
          <c:val>
            <c:numRef>
              <c:f>Planilha3!$B$5:$B$17</c:f>
              <c:numCache>
                <c:formatCode>General</c:formatCode>
                <c:ptCount val="12"/>
                <c:pt idx="0">
                  <c:v>350</c:v>
                </c:pt>
                <c:pt idx="1">
                  <c:v>1000</c:v>
                </c:pt>
                <c:pt idx="2">
                  <c:v>4000</c:v>
                </c:pt>
                <c:pt idx="3">
                  <c:v>4500</c:v>
                </c:pt>
                <c:pt idx="4">
                  <c:v>3000</c:v>
                </c:pt>
                <c:pt idx="5">
                  <c:v>6000</c:v>
                </c:pt>
                <c:pt idx="6">
                  <c:v>250</c:v>
                </c:pt>
                <c:pt idx="7">
                  <c:v>500</c:v>
                </c:pt>
                <c:pt idx="8">
                  <c:v>1500</c:v>
                </c:pt>
                <c:pt idx="9">
                  <c:v>2500</c:v>
                </c:pt>
                <c:pt idx="10">
                  <c:v>12000</c:v>
                </c:pt>
                <c:pt idx="11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3-4686-8A6F-8E7EB1AF8957}"/>
            </c:ext>
          </c:extLst>
        </c:ser>
        <c:ser>
          <c:idx val="1"/>
          <c:order val="1"/>
          <c:tx>
            <c:strRef>
              <c:f>Planilha3!$C$3:$C$4</c:f>
              <c:strCache>
                <c:ptCount val="1"/>
                <c:pt idx="0">
                  <c:v>Fevereiro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tint val="86000"/>
                </a:schemeClr>
              </a:solidFill>
              <a:miter lim="800000"/>
            </a:ln>
            <a:effectLst>
              <a:glow rad="63500">
                <a:schemeClr val="accent4">
                  <a:tint val="86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Planilha3!$A$5:$A$17</c:f>
              <c:strCache>
                <c:ptCount val="12"/>
                <c:pt idx="0">
                  <c:v>Agua</c:v>
                </c:pt>
                <c:pt idx="1">
                  <c:v>Alugel</c:v>
                </c:pt>
                <c:pt idx="2">
                  <c:v>Contador</c:v>
                </c:pt>
                <c:pt idx="3">
                  <c:v>Ferramentas</c:v>
                </c:pt>
                <c:pt idx="4">
                  <c:v>Fornecedores</c:v>
                </c:pt>
                <c:pt idx="5">
                  <c:v>Funcionarios</c:v>
                </c:pt>
                <c:pt idx="6">
                  <c:v>Internet</c:v>
                </c:pt>
                <c:pt idx="7">
                  <c:v>Luz</c:v>
                </c:pt>
                <c:pt idx="8">
                  <c:v>Marketing</c:v>
                </c:pt>
                <c:pt idx="9">
                  <c:v>Materiais de Escritorio</c:v>
                </c:pt>
                <c:pt idx="10">
                  <c:v>Peças</c:v>
                </c:pt>
                <c:pt idx="11">
                  <c:v>Produtos de limpeza</c:v>
                </c:pt>
              </c:strCache>
            </c:strRef>
          </c:cat>
          <c:val>
            <c:numRef>
              <c:f>Planilha3!$C$5:$C$17</c:f>
              <c:numCache>
                <c:formatCode>General</c:formatCode>
                <c:ptCount val="12"/>
                <c:pt idx="0">
                  <c:v>295</c:v>
                </c:pt>
                <c:pt idx="1">
                  <c:v>1000</c:v>
                </c:pt>
                <c:pt idx="2">
                  <c:v>4000</c:v>
                </c:pt>
                <c:pt idx="3">
                  <c:v>3200</c:v>
                </c:pt>
                <c:pt idx="4">
                  <c:v>2500</c:v>
                </c:pt>
                <c:pt idx="5">
                  <c:v>6000</c:v>
                </c:pt>
                <c:pt idx="6">
                  <c:v>250</c:v>
                </c:pt>
                <c:pt idx="7">
                  <c:v>450</c:v>
                </c:pt>
                <c:pt idx="8">
                  <c:v>1000</c:v>
                </c:pt>
                <c:pt idx="9">
                  <c:v>1750</c:v>
                </c:pt>
                <c:pt idx="10">
                  <c:v>10750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3-4686-8A6F-8E7EB1AF8957}"/>
            </c:ext>
          </c:extLst>
        </c:ser>
        <c:ser>
          <c:idx val="2"/>
          <c:order val="2"/>
          <c:tx>
            <c:strRef>
              <c:f>Planilha3!$D$3:$D$4</c:f>
              <c:strCache>
                <c:ptCount val="1"/>
                <c:pt idx="0">
                  <c:v>Março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shade val="86000"/>
                </a:schemeClr>
              </a:solidFill>
              <a:miter lim="800000"/>
            </a:ln>
            <a:effectLst>
              <a:glow rad="63500">
                <a:schemeClr val="accent4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Planilha3!$A$5:$A$17</c:f>
              <c:strCache>
                <c:ptCount val="12"/>
                <c:pt idx="0">
                  <c:v>Agua</c:v>
                </c:pt>
                <c:pt idx="1">
                  <c:v>Alugel</c:v>
                </c:pt>
                <c:pt idx="2">
                  <c:v>Contador</c:v>
                </c:pt>
                <c:pt idx="3">
                  <c:v>Ferramentas</c:v>
                </c:pt>
                <c:pt idx="4">
                  <c:v>Fornecedores</c:v>
                </c:pt>
                <c:pt idx="5">
                  <c:v>Funcionarios</c:v>
                </c:pt>
                <c:pt idx="6">
                  <c:v>Internet</c:v>
                </c:pt>
                <c:pt idx="7">
                  <c:v>Luz</c:v>
                </c:pt>
                <c:pt idx="8">
                  <c:v>Marketing</c:v>
                </c:pt>
                <c:pt idx="9">
                  <c:v>Materiais de Escritorio</c:v>
                </c:pt>
                <c:pt idx="10">
                  <c:v>Peças</c:v>
                </c:pt>
                <c:pt idx="11">
                  <c:v>Produtos de limpeza</c:v>
                </c:pt>
              </c:strCache>
            </c:strRef>
          </c:cat>
          <c:val>
            <c:numRef>
              <c:f>Planilha3!$D$5:$D$17</c:f>
              <c:numCache>
                <c:formatCode>General</c:formatCode>
                <c:ptCount val="12"/>
                <c:pt idx="0">
                  <c:v>330</c:v>
                </c:pt>
                <c:pt idx="1">
                  <c:v>1000</c:v>
                </c:pt>
                <c:pt idx="2">
                  <c:v>4000</c:v>
                </c:pt>
                <c:pt idx="3">
                  <c:v>300</c:v>
                </c:pt>
                <c:pt idx="4">
                  <c:v>2500</c:v>
                </c:pt>
                <c:pt idx="5">
                  <c:v>6000</c:v>
                </c:pt>
                <c:pt idx="6">
                  <c:v>250</c:v>
                </c:pt>
                <c:pt idx="7">
                  <c:v>480</c:v>
                </c:pt>
                <c:pt idx="8">
                  <c:v>1200</c:v>
                </c:pt>
                <c:pt idx="9">
                  <c:v>1500</c:v>
                </c:pt>
                <c:pt idx="10">
                  <c:v>11200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63-4686-8A6F-8E7EB1AF8957}"/>
            </c:ext>
          </c:extLst>
        </c:ser>
        <c:ser>
          <c:idx val="3"/>
          <c:order val="3"/>
          <c:tx>
            <c:strRef>
              <c:f>Planilha3!$E$3:$E$4</c:f>
              <c:strCache>
                <c:ptCount val="1"/>
                <c:pt idx="0">
                  <c:v>Abril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shade val="58000"/>
                </a:schemeClr>
              </a:solidFill>
              <a:miter lim="800000"/>
            </a:ln>
            <a:effectLst>
              <a:glow rad="63500">
                <a:schemeClr val="accent4">
                  <a:shade val="58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Planilha3!$A$5:$A$17</c:f>
              <c:strCache>
                <c:ptCount val="12"/>
                <c:pt idx="0">
                  <c:v>Agua</c:v>
                </c:pt>
                <c:pt idx="1">
                  <c:v>Alugel</c:v>
                </c:pt>
                <c:pt idx="2">
                  <c:v>Contador</c:v>
                </c:pt>
                <c:pt idx="3">
                  <c:v>Ferramentas</c:v>
                </c:pt>
                <c:pt idx="4">
                  <c:v>Fornecedores</c:v>
                </c:pt>
                <c:pt idx="5">
                  <c:v>Funcionarios</c:v>
                </c:pt>
                <c:pt idx="6">
                  <c:v>Internet</c:v>
                </c:pt>
                <c:pt idx="7">
                  <c:v>Luz</c:v>
                </c:pt>
                <c:pt idx="8">
                  <c:v>Marketing</c:v>
                </c:pt>
                <c:pt idx="9">
                  <c:v>Materiais de Escritorio</c:v>
                </c:pt>
                <c:pt idx="10">
                  <c:v>Peças</c:v>
                </c:pt>
                <c:pt idx="11">
                  <c:v>Produtos de limpeza</c:v>
                </c:pt>
              </c:strCache>
            </c:strRef>
          </c:cat>
          <c:val>
            <c:numRef>
              <c:f>Planilha3!$E$5:$E$17</c:f>
              <c:numCache>
                <c:formatCode>General</c:formatCode>
                <c:ptCount val="12"/>
                <c:pt idx="0">
                  <c:v>300</c:v>
                </c:pt>
                <c:pt idx="1">
                  <c:v>1000</c:v>
                </c:pt>
                <c:pt idx="2">
                  <c:v>4000</c:v>
                </c:pt>
                <c:pt idx="3">
                  <c:v>2500</c:v>
                </c:pt>
                <c:pt idx="4">
                  <c:v>2500</c:v>
                </c:pt>
                <c:pt idx="5">
                  <c:v>6000</c:v>
                </c:pt>
                <c:pt idx="6">
                  <c:v>250</c:v>
                </c:pt>
                <c:pt idx="7">
                  <c:v>460</c:v>
                </c:pt>
                <c:pt idx="8">
                  <c:v>1500</c:v>
                </c:pt>
                <c:pt idx="9">
                  <c:v>2000</c:v>
                </c:pt>
                <c:pt idx="10">
                  <c:v>11300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63-4686-8A6F-8E7EB1AF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82758479"/>
        <c:axId val="782759439"/>
      </c:barChart>
      <c:catAx>
        <c:axId val="782758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759439"/>
        <c:crosses val="autoZero"/>
        <c:auto val="1"/>
        <c:lblAlgn val="ctr"/>
        <c:lblOffset val="100"/>
        <c:noMultiLvlLbl val="0"/>
      </c:catAx>
      <c:valAx>
        <c:axId val="782759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75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informatica finalizada.xlsx]Planilha3!Tabela dinâmica3</c:name>
    <c:fmtId val="3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Planilha3!$I$3:$I$4</c:f>
              <c:strCache>
                <c:ptCount val="1"/>
                <c:pt idx="0">
                  <c:v>Janeiro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Planilha3!$H$5:$H$9</c:f>
              <c:strCache>
                <c:ptCount val="4"/>
                <c:pt idx="0">
                  <c:v>Balanceamento de pneus</c:v>
                </c:pt>
                <c:pt idx="1">
                  <c:v>Manutençao de veiculos</c:v>
                </c:pt>
                <c:pt idx="2">
                  <c:v>Pintura de carros</c:v>
                </c:pt>
                <c:pt idx="3">
                  <c:v>Venda de peças</c:v>
                </c:pt>
              </c:strCache>
            </c:strRef>
          </c:cat>
          <c:val>
            <c:numRef>
              <c:f>Planilha3!$I$5:$I$9</c:f>
              <c:numCache>
                <c:formatCode>General</c:formatCode>
                <c:ptCount val="4"/>
                <c:pt idx="0">
                  <c:v>6000</c:v>
                </c:pt>
                <c:pt idx="1">
                  <c:v>12000</c:v>
                </c:pt>
                <c:pt idx="2">
                  <c:v>4400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5-4FEC-B56A-8F9CCC07D03F}"/>
            </c:ext>
          </c:extLst>
        </c:ser>
        <c:ser>
          <c:idx val="1"/>
          <c:order val="1"/>
          <c:tx>
            <c:strRef>
              <c:f>Planilha3!$J$3:$J$4</c:f>
              <c:strCache>
                <c:ptCount val="1"/>
                <c:pt idx="0">
                  <c:v>Fevereiro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Planilha3!$H$5:$H$9</c:f>
              <c:strCache>
                <c:ptCount val="4"/>
                <c:pt idx="0">
                  <c:v>Balanceamento de pneus</c:v>
                </c:pt>
                <c:pt idx="1">
                  <c:v>Manutençao de veiculos</c:v>
                </c:pt>
                <c:pt idx="2">
                  <c:v>Pintura de carros</c:v>
                </c:pt>
                <c:pt idx="3">
                  <c:v>Venda de peças</c:v>
                </c:pt>
              </c:strCache>
            </c:strRef>
          </c:cat>
          <c:val>
            <c:numRef>
              <c:f>Planilha3!$J$5:$J$9</c:f>
              <c:numCache>
                <c:formatCode>General</c:formatCode>
                <c:ptCount val="4"/>
                <c:pt idx="0">
                  <c:v>5200</c:v>
                </c:pt>
                <c:pt idx="1">
                  <c:v>11200</c:v>
                </c:pt>
                <c:pt idx="2">
                  <c:v>800</c:v>
                </c:pt>
                <c:pt idx="3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5-4FEC-B56A-8F9CCC07D03F}"/>
            </c:ext>
          </c:extLst>
        </c:ser>
        <c:ser>
          <c:idx val="2"/>
          <c:order val="2"/>
          <c:tx>
            <c:strRef>
              <c:f>Planilha3!$K$3:$K$4</c:f>
              <c:strCache>
                <c:ptCount val="1"/>
                <c:pt idx="0">
                  <c:v>Março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Planilha3!$H$5:$H$9</c:f>
              <c:strCache>
                <c:ptCount val="4"/>
                <c:pt idx="0">
                  <c:v>Balanceamento de pneus</c:v>
                </c:pt>
                <c:pt idx="1">
                  <c:v>Manutençao de veiculos</c:v>
                </c:pt>
                <c:pt idx="2">
                  <c:v>Pintura de carros</c:v>
                </c:pt>
                <c:pt idx="3">
                  <c:v>Venda de peças</c:v>
                </c:pt>
              </c:strCache>
            </c:strRef>
          </c:cat>
          <c:val>
            <c:numRef>
              <c:f>Planilha3!$K$5:$K$9</c:f>
              <c:numCache>
                <c:formatCode>General</c:formatCode>
                <c:ptCount val="4"/>
                <c:pt idx="0">
                  <c:v>10000</c:v>
                </c:pt>
                <c:pt idx="1">
                  <c:v>10750</c:v>
                </c:pt>
                <c:pt idx="2">
                  <c:v>4500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5-4FEC-B56A-8F9CCC07D03F}"/>
            </c:ext>
          </c:extLst>
        </c:ser>
        <c:ser>
          <c:idx val="3"/>
          <c:order val="3"/>
          <c:tx>
            <c:strRef>
              <c:f>Planilha3!$L$3:$L$4</c:f>
              <c:strCache>
                <c:ptCount val="1"/>
                <c:pt idx="0">
                  <c:v>Abril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Planilha3!$H$5:$H$9</c:f>
              <c:strCache>
                <c:ptCount val="4"/>
                <c:pt idx="0">
                  <c:v>Balanceamento de pneus</c:v>
                </c:pt>
                <c:pt idx="1">
                  <c:v>Manutençao de veiculos</c:v>
                </c:pt>
                <c:pt idx="2">
                  <c:v>Pintura de carros</c:v>
                </c:pt>
                <c:pt idx="3">
                  <c:v>Venda de peças</c:v>
                </c:pt>
              </c:strCache>
            </c:strRef>
          </c:cat>
          <c:val>
            <c:numRef>
              <c:f>Planilha3!$L$5:$L$9</c:f>
              <c:numCache>
                <c:formatCode>General</c:formatCode>
                <c:ptCount val="4"/>
                <c:pt idx="0">
                  <c:v>5800</c:v>
                </c:pt>
                <c:pt idx="1">
                  <c:v>12500</c:v>
                </c:pt>
                <c:pt idx="2">
                  <c:v>3500</c:v>
                </c:pt>
                <c:pt idx="3">
                  <c:v>16700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5-4FEC-B56A-8F9CCC07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67910048"/>
        <c:axId val="967911968"/>
      </c:barChart>
      <c:catAx>
        <c:axId val="96791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911968"/>
        <c:crosses val="autoZero"/>
        <c:auto val="1"/>
        <c:lblAlgn val="ctr"/>
        <c:lblOffset val="100"/>
        <c:noMultiLvlLbl val="0"/>
      </c:catAx>
      <c:valAx>
        <c:axId val="96791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9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61912</xdr:rowOff>
    </xdr:from>
    <xdr:to>
      <xdr:col>6</xdr:col>
      <xdr:colOff>533400</xdr:colOff>
      <xdr:row>31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47FD3A-E874-992B-52C9-9C26344BD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9</xdr:row>
      <xdr:rowOff>138112</xdr:rowOff>
    </xdr:from>
    <xdr:to>
      <xdr:col>12</xdr:col>
      <xdr:colOff>171450</xdr:colOff>
      <xdr:row>24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A6ACFA-A722-BE70-4666-92EEC48D1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358.85471122685" createdVersion="6" refreshedVersion="6" minRefreshableVersion="3" recordCount="48" xr:uid="{75355BDD-51EA-4B13-B263-F46A192ACAE9}">
  <cacheSource type="worksheet">
    <worksheetSource name="Tabela1"/>
  </cacheSource>
  <cacheFields count="3">
    <cacheField name="Mês" numFmtId="0">
      <sharedItems count="4">
        <s v="Janeiro"/>
        <s v="Fevereiro"/>
        <s v="Março"/>
        <s v="Abril"/>
      </sharedItems>
    </cacheField>
    <cacheField name="Contas" numFmtId="0">
      <sharedItems count="12">
        <s v="Agua"/>
        <s v="Luz"/>
        <s v="Internet"/>
        <s v="Funcionarios"/>
        <s v="Alugel"/>
        <s v="Peças"/>
        <s v="Ferramentas"/>
        <s v="Materiais de Escritorio"/>
        <s v="Produtos de limpeza"/>
        <s v="Contador"/>
        <s v="Fornecedores"/>
        <s v="Marketing"/>
      </sharedItems>
    </cacheField>
    <cacheField name="Valor" numFmtId="164">
      <sharedItems containsSemiMixedTypes="0" containsString="0" containsNumber="1" containsInteger="1" minValue="25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que matos santos" refreshedDate="45362.621872685188" createdVersion="8" refreshedVersion="8" minRefreshableVersion="3" recordCount="16" xr:uid="{AB70BC58-CB4C-4A3B-A61A-D50BEF230B48}">
  <cacheSource type="worksheet">
    <worksheetSource name="Tabela2"/>
  </cacheSource>
  <cacheFields count="3">
    <cacheField name="Mês" numFmtId="0">
      <sharedItems count="4">
        <s v="Janeiro"/>
        <s v="Fevereiro"/>
        <s v="Março"/>
        <s v="Abril"/>
      </sharedItems>
    </cacheField>
    <cacheField name="Faturamento" numFmtId="0">
      <sharedItems count="4">
        <s v="Manutençao de veiculos"/>
        <s v="Venda de peças"/>
        <s v="Balanceamento de pneus"/>
        <s v="Pintura de carros"/>
      </sharedItems>
    </cacheField>
    <cacheField name="Valor" numFmtId="44">
      <sharedItems containsSemiMixedTypes="0" containsString="0" containsNumber="1" containsInteger="1" minValue="800" maxValue="16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350"/>
  </r>
  <r>
    <x v="0"/>
    <x v="1"/>
    <n v="500"/>
  </r>
  <r>
    <x v="0"/>
    <x v="2"/>
    <n v="250"/>
  </r>
  <r>
    <x v="0"/>
    <x v="3"/>
    <n v="6000"/>
  </r>
  <r>
    <x v="0"/>
    <x v="4"/>
    <n v="1000"/>
  </r>
  <r>
    <x v="0"/>
    <x v="5"/>
    <n v="12000"/>
  </r>
  <r>
    <x v="0"/>
    <x v="6"/>
    <n v="4500"/>
  </r>
  <r>
    <x v="0"/>
    <x v="7"/>
    <n v="2500"/>
  </r>
  <r>
    <x v="0"/>
    <x v="8"/>
    <n v="750"/>
  </r>
  <r>
    <x v="0"/>
    <x v="9"/>
    <n v="4000"/>
  </r>
  <r>
    <x v="0"/>
    <x v="10"/>
    <n v="3000"/>
  </r>
  <r>
    <x v="0"/>
    <x v="11"/>
    <n v="1500"/>
  </r>
  <r>
    <x v="1"/>
    <x v="0"/>
    <n v="295"/>
  </r>
  <r>
    <x v="1"/>
    <x v="1"/>
    <n v="450"/>
  </r>
  <r>
    <x v="1"/>
    <x v="2"/>
    <n v="250"/>
  </r>
  <r>
    <x v="1"/>
    <x v="3"/>
    <n v="6000"/>
  </r>
  <r>
    <x v="1"/>
    <x v="4"/>
    <n v="1000"/>
  </r>
  <r>
    <x v="1"/>
    <x v="5"/>
    <n v="10750"/>
  </r>
  <r>
    <x v="1"/>
    <x v="6"/>
    <n v="3200"/>
  </r>
  <r>
    <x v="1"/>
    <x v="7"/>
    <n v="1750"/>
  </r>
  <r>
    <x v="1"/>
    <x v="8"/>
    <n v="700"/>
  </r>
  <r>
    <x v="1"/>
    <x v="9"/>
    <n v="4000"/>
  </r>
  <r>
    <x v="1"/>
    <x v="10"/>
    <n v="2500"/>
  </r>
  <r>
    <x v="1"/>
    <x v="11"/>
    <n v="1000"/>
  </r>
  <r>
    <x v="2"/>
    <x v="0"/>
    <n v="330"/>
  </r>
  <r>
    <x v="2"/>
    <x v="1"/>
    <n v="480"/>
  </r>
  <r>
    <x v="2"/>
    <x v="2"/>
    <n v="250"/>
  </r>
  <r>
    <x v="2"/>
    <x v="3"/>
    <n v="6000"/>
  </r>
  <r>
    <x v="2"/>
    <x v="4"/>
    <n v="1000"/>
  </r>
  <r>
    <x v="2"/>
    <x v="5"/>
    <n v="11200"/>
  </r>
  <r>
    <x v="2"/>
    <x v="6"/>
    <n v="300"/>
  </r>
  <r>
    <x v="2"/>
    <x v="7"/>
    <n v="1500"/>
  </r>
  <r>
    <x v="2"/>
    <x v="8"/>
    <n v="600"/>
  </r>
  <r>
    <x v="2"/>
    <x v="9"/>
    <n v="4000"/>
  </r>
  <r>
    <x v="2"/>
    <x v="10"/>
    <n v="2500"/>
  </r>
  <r>
    <x v="2"/>
    <x v="11"/>
    <n v="1200"/>
  </r>
  <r>
    <x v="3"/>
    <x v="0"/>
    <n v="300"/>
  </r>
  <r>
    <x v="3"/>
    <x v="1"/>
    <n v="460"/>
  </r>
  <r>
    <x v="3"/>
    <x v="2"/>
    <n v="250"/>
  </r>
  <r>
    <x v="3"/>
    <x v="3"/>
    <n v="6000"/>
  </r>
  <r>
    <x v="3"/>
    <x v="4"/>
    <n v="1000"/>
  </r>
  <r>
    <x v="3"/>
    <x v="5"/>
    <n v="11300"/>
  </r>
  <r>
    <x v="3"/>
    <x v="6"/>
    <n v="2500"/>
  </r>
  <r>
    <x v="3"/>
    <x v="7"/>
    <n v="2000"/>
  </r>
  <r>
    <x v="3"/>
    <x v="8"/>
    <n v="600"/>
  </r>
  <r>
    <x v="3"/>
    <x v="9"/>
    <n v="4000"/>
  </r>
  <r>
    <x v="3"/>
    <x v="10"/>
    <n v="2500"/>
  </r>
  <r>
    <x v="3"/>
    <x v="11"/>
    <n v="1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12000"/>
  </r>
  <r>
    <x v="0"/>
    <x v="1"/>
    <n v="15000"/>
  </r>
  <r>
    <x v="0"/>
    <x v="2"/>
    <n v="6000"/>
  </r>
  <r>
    <x v="0"/>
    <x v="3"/>
    <n v="4400"/>
  </r>
  <r>
    <x v="1"/>
    <x v="0"/>
    <n v="11200"/>
  </r>
  <r>
    <x v="1"/>
    <x v="1"/>
    <n v="16000"/>
  </r>
  <r>
    <x v="1"/>
    <x v="2"/>
    <n v="5200"/>
  </r>
  <r>
    <x v="1"/>
    <x v="3"/>
    <n v="800"/>
  </r>
  <r>
    <x v="2"/>
    <x v="0"/>
    <n v="10750"/>
  </r>
  <r>
    <x v="2"/>
    <x v="1"/>
    <n v="12000"/>
  </r>
  <r>
    <x v="2"/>
    <x v="2"/>
    <n v="10000"/>
  </r>
  <r>
    <x v="2"/>
    <x v="3"/>
    <n v="4500"/>
  </r>
  <r>
    <x v="3"/>
    <x v="0"/>
    <n v="12500"/>
  </r>
  <r>
    <x v="3"/>
    <x v="1"/>
    <n v="16700"/>
  </r>
  <r>
    <x v="3"/>
    <x v="2"/>
    <n v="5800"/>
  </r>
  <r>
    <x v="3"/>
    <x v="3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F8B03-3355-4FBF-996A-62155CBFB986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colHeaderCaption="">
  <location ref="H3:M9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Ganhos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8F09E-C7C4-4FF5-B096-86FFD52B4519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 rowHeaderCaption="Custos" colHeaderCaption="">
  <location ref="A3:F17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4"/>
        <item x="9"/>
        <item x="6"/>
        <item x="10"/>
        <item x="3"/>
        <item x="2"/>
        <item x="1"/>
        <item x="11"/>
        <item x="7"/>
        <item x="5"/>
        <item x="8"/>
        <item t="default"/>
      </items>
    </pivotField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ustos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6C1485-F558-46FF-B0AD-D654CFA9F0E9}" name="Tabela1" displayName="Tabela1" ref="B3:D51" totalsRowShown="0">
  <autoFilter ref="B3:D51" xr:uid="{CE6C1485-F558-46FF-B0AD-D654CFA9F0E9}"/>
  <tableColumns count="3">
    <tableColumn id="4" xr3:uid="{E185D78F-79AF-452F-815F-8A228AAB36EB}" name="Mês" dataDxfId="10"/>
    <tableColumn id="1" xr3:uid="{CC7FA483-F631-4379-B2C9-A8527CFD83AD}" name="Custo" dataDxfId="9"/>
    <tableColumn id="3" xr3:uid="{EEE8B7CB-EF4A-4FC6-A5C5-A9B89E97F1AE}" name="Valor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2C99FD-8526-4FD8-A973-5BE3CE8EB40C}" name="Tabela2" displayName="Tabela2" ref="F3:H19" totalsRowShown="0">
  <autoFilter ref="F3:H19" xr:uid="{3B57D9C0-854F-42AB-BE58-678B6F1C67AB}"/>
  <tableColumns count="3">
    <tableColumn id="1" xr3:uid="{4F3B2553-E6EE-4C93-83CC-C8DDED787A27}" name="Mês" dataDxfId="7"/>
    <tableColumn id="2" xr3:uid="{D89D37C3-97B8-4E57-94BC-8D08DC89FC55}" name="Faturamento" dataDxfId="6"/>
    <tableColumn id="3" xr3:uid="{AF34189D-D213-475C-8386-36E5E53FB763}" name="Valor" dataDxfId="5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027E-DB16-450C-AF22-ECE331924654}">
  <dimension ref="B3:H56"/>
  <sheetViews>
    <sheetView workbookViewId="0">
      <selection activeCell="F4" sqref="F4:H19"/>
    </sheetView>
  </sheetViews>
  <sheetFormatPr defaultRowHeight="15" x14ac:dyDescent="0.25"/>
  <cols>
    <col min="2" max="2" width="23.5703125" customWidth="1"/>
    <col min="3" max="3" width="19.28515625" customWidth="1"/>
    <col min="4" max="4" width="15.5703125" customWidth="1"/>
    <col min="5" max="5" width="16.28515625" customWidth="1"/>
    <col min="6" max="6" width="26.85546875" customWidth="1"/>
    <col min="7" max="7" width="23" customWidth="1"/>
    <col min="8" max="8" width="16.42578125" customWidth="1"/>
  </cols>
  <sheetData>
    <row r="3" spans="2:8" x14ac:dyDescent="0.25">
      <c r="B3" s="1" t="s">
        <v>13</v>
      </c>
      <c r="C3" s="1" t="s">
        <v>24</v>
      </c>
      <c r="D3" t="s">
        <v>0</v>
      </c>
      <c r="F3" t="s">
        <v>13</v>
      </c>
      <c r="G3" t="s">
        <v>30</v>
      </c>
      <c r="H3" t="s">
        <v>0</v>
      </c>
    </row>
    <row r="4" spans="2:8" x14ac:dyDescent="0.25">
      <c r="B4" s="4" t="s">
        <v>14</v>
      </c>
      <c r="C4" s="2" t="s">
        <v>1</v>
      </c>
      <c r="D4" s="3">
        <v>350</v>
      </c>
      <c r="F4" s="8" t="s">
        <v>14</v>
      </c>
      <c r="G4" s="9" t="s">
        <v>26</v>
      </c>
      <c r="H4" s="10">
        <v>12000</v>
      </c>
    </row>
    <row r="5" spans="2:8" x14ac:dyDescent="0.25">
      <c r="B5" s="4" t="s">
        <v>14</v>
      </c>
      <c r="C5" s="2" t="s">
        <v>2</v>
      </c>
      <c r="D5" s="3">
        <v>500</v>
      </c>
      <c r="F5" s="8" t="s">
        <v>14</v>
      </c>
      <c r="G5" s="9" t="s">
        <v>27</v>
      </c>
      <c r="H5" s="10">
        <v>15000</v>
      </c>
    </row>
    <row r="6" spans="2:8" x14ac:dyDescent="0.25">
      <c r="B6" s="4" t="s">
        <v>14</v>
      </c>
      <c r="C6" s="2" t="s">
        <v>3</v>
      </c>
      <c r="D6" s="3">
        <v>250</v>
      </c>
      <c r="F6" s="8" t="s">
        <v>14</v>
      </c>
      <c r="G6" s="9" t="s">
        <v>28</v>
      </c>
      <c r="H6" s="10">
        <v>6000</v>
      </c>
    </row>
    <row r="7" spans="2:8" x14ac:dyDescent="0.25">
      <c r="B7" s="4" t="s">
        <v>14</v>
      </c>
      <c r="C7" s="2" t="s">
        <v>4</v>
      </c>
      <c r="D7" s="3">
        <v>6000</v>
      </c>
      <c r="F7" s="8" t="s">
        <v>14</v>
      </c>
      <c r="G7" s="9" t="s">
        <v>29</v>
      </c>
      <c r="H7" s="10">
        <v>4400</v>
      </c>
    </row>
    <row r="8" spans="2:8" x14ac:dyDescent="0.25">
      <c r="B8" s="4" t="s">
        <v>14</v>
      </c>
      <c r="C8" s="2" t="s">
        <v>11</v>
      </c>
      <c r="D8" s="3">
        <v>1000</v>
      </c>
      <c r="F8" s="8" t="s">
        <v>15</v>
      </c>
      <c r="G8" s="9" t="s">
        <v>26</v>
      </c>
      <c r="H8" s="10">
        <v>11200</v>
      </c>
    </row>
    <row r="9" spans="2:8" x14ac:dyDescent="0.25">
      <c r="B9" s="4" t="s">
        <v>14</v>
      </c>
      <c r="C9" s="2" t="s">
        <v>5</v>
      </c>
      <c r="D9" s="3">
        <v>12000</v>
      </c>
      <c r="F9" s="8" t="s">
        <v>15</v>
      </c>
      <c r="G9" s="9" t="s">
        <v>27</v>
      </c>
      <c r="H9" s="10">
        <v>16000</v>
      </c>
    </row>
    <row r="10" spans="2:8" x14ac:dyDescent="0.25">
      <c r="B10" s="4" t="s">
        <v>14</v>
      </c>
      <c r="C10" s="2" t="s">
        <v>6</v>
      </c>
      <c r="D10" s="3">
        <v>4500</v>
      </c>
      <c r="F10" s="8" t="s">
        <v>15</v>
      </c>
      <c r="G10" s="9" t="s">
        <v>28</v>
      </c>
      <c r="H10" s="10">
        <v>5200</v>
      </c>
    </row>
    <row r="11" spans="2:8" x14ac:dyDescent="0.25">
      <c r="B11" s="4" t="s">
        <v>14</v>
      </c>
      <c r="C11" s="2" t="s">
        <v>10</v>
      </c>
      <c r="D11" s="3">
        <v>2500</v>
      </c>
      <c r="F11" s="8" t="s">
        <v>15</v>
      </c>
      <c r="G11" s="9" t="s">
        <v>29</v>
      </c>
      <c r="H11" s="10">
        <v>800</v>
      </c>
    </row>
    <row r="12" spans="2:8" x14ac:dyDescent="0.25">
      <c r="B12" s="4" t="s">
        <v>14</v>
      </c>
      <c r="C12" s="2" t="s">
        <v>7</v>
      </c>
      <c r="D12" s="3">
        <v>750</v>
      </c>
      <c r="F12" s="8" t="s">
        <v>16</v>
      </c>
      <c r="G12" s="9" t="s">
        <v>26</v>
      </c>
      <c r="H12" s="10">
        <v>10750</v>
      </c>
    </row>
    <row r="13" spans="2:8" x14ac:dyDescent="0.25">
      <c r="B13" s="4" t="s">
        <v>14</v>
      </c>
      <c r="C13" s="2" t="s">
        <v>8</v>
      </c>
      <c r="D13" s="3">
        <v>4000</v>
      </c>
      <c r="F13" s="8" t="s">
        <v>16</v>
      </c>
      <c r="G13" s="9" t="s">
        <v>27</v>
      </c>
      <c r="H13" s="10">
        <v>12000</v>
      </c>
    </row>
    <row r="14" spans="2:8" x14ac:dyDescent="0.25">
      <c r="B14" s="4" t="s">
        <v>14</v>
      </c>
      <c r="C14" s="2" t="s">
        <v>9</v>
      </c>
      <c r="D14" s="3">
        <v>3000</v>
      </c>
      <c r="F14" s="8" t="s">
        <v>16</v>
      </c>
      <c r="G14" s="9" t="s">
        <v>28</v>
      </c>
      <c r="H14" s="10">
        <v>10000</v>
      </c>
    </row>
    <row r="15" spans="2:8" x14ac:dyDescent="0.25">
      <c r="B15" s="4" t="s">
        <v>14</v>
      </c>
      <c r="C15" s="2" t="s">
        <v>12</v>
      </c>
      <c r="D15" s="3">
        <v>1500</v>
      </c>
      <c r="F15" s="8" t="s">
        <v>16</v>
      </c>
      <c r="G15" s="9" t="s">
        <v>29</v>
      </c>
      <c r="H15" s="10">
        <v>4500</v>
      </c>
    </row>
    <row r="16" spans="2:8" x14ac:dyDescent="0.25">
      <c r="B16" s="4" t="s">
        <v>15</v>
      </c>
      <c r="C16" s="2" t="s">
        <v>1</v>
      </c>
      <c r="D16" s="3">
        <v>295</v>
      </c>
      <c r="F16" s="8" t="s">
        <v>17</v>
      </c>
      <c r="G16" s="9" t="s">
        <v>26</v>
      </c>
      <c r="H16" s="10">
        <v>12500</v>
      </c>
    </row>
    <row r="17" spans="2:8" x14ac:dyDescent="0.25">
      <c r="B17" s="4" t="s">
        <v>15</v>
      </c>
      <c r="C17" s="2" t="s">
        <v>2</v>
      </c>
      <c r="D17" s="3">
        <v>550</v>
      </c>
      <c r="F17" s="8" t="s">
        <v>17</v>
      </c>
      <c r="G17" s="9" t="s">
        <v>27</v>
      </c>
      <c r="H17" s="10">
        <v>16700</v>
      </c>
    </row>
    <row r="18" spans="2:8" x14ac:dyDescent="0.25">
      <c r="B18" s="4" t="s">
        <v>15</v>
      </c>
      <c r="C18" s="2" t="s">
        <v>3</v>
      </c>
      <c r="D18" s="3">
        <v>250</v>
      </c>
      <c r="F18" s="8" t="s">
        <v>17</v>
      </c>
      <c r="G18" s="9" t="s">
        <v>28</v>
      </c>
      <c r="H18" s="10">
        <v>5800</v>
      </c>
    </row>
    <row r="19" spans="2:8" x14ac:dyDescent="0.25">
      <c r="B19" s="4" t="s">
        <v>15</v>
      </c>
      <c r="C19" s="2" t="s">
        <v>4</v>
      </c>
      <c r="D19" s="3">
        <v>6000</v>
      </c>
      <c r="F19" s="8" t="s">
        <v>17</v>
      </c>
      <c r="G19" s="9" t="s">
        <v>29</v>
      </c>
      <c r="H19" s="10">
        <v>3500</v>
      </c>
    </row>
    <row r="20" spans="2:8" x14ac:dyDescent="0.25">
      <c r="B20" s="4" t="s">
        <v>15</v>
      </c>
      <c r="C20" s="2" t="s">
        <v>11</v>
      </c>
      <c r="D20" s="3">
        <v>1000</v>
      </c>
    </row>
    <row r="21" spans="2:8" x14ac:dyDescent="0.25">
      <c r="B21" s="4" t="s">
        <v>15</v>
      </c>
      <c r="C21" s="2" t="s">
        <v>5</v>
      </c>
      <c r="D21" s="3">
        <v>10750</v>
      </c>
    </row>
    <row r="22" spans="2:8" x14ac:dyDescent="0.25">
      <c r="B22" s="4" t="s">
        <v>15</v>
      </c>
      <c r="C22" s="2" t="s">
        <v>6</v>
      </c>
      <c r="D22" s="3">
        <v>3200</v>
      </c>
      <c r="F22" t="s">
        <v>31</v>
      </c>
      <c r="G22" s="5">
        <f>SUMIF(Tabela2[Mês],"Janeiro",Tabela2[Valor])</f>
        <v>37400</v>
      </c>
    </row>
    <row r="23" spans="2:8" x14ac:dyDescent="0.25">
      <c r="B23" s="4" t="s">
        <v>15</v>
      </c>
      <c r="C23" s="2" t="s">
        <v>10</v>
      </c>
      <c r="D23" s="3">
        <v>2250</v>
      </c>
      <c r="F23" t="s">
        <v>32</v>
      </c>
      <c r="G23" s="5">
        <f>SUMIF(Tabela2[Mês],"Fevereiro",Tabela2[Valor])</f>
        <v>33200</v>
      </c>
    </row>
    <row r="24" spans="2:8" x14ac:dyDescent="0.25">
      <c r="B24" s="4" t="s">
        <v>15</v>
      </c>
      <c r="C24" s="2" t="s">
        <v>7</v>
      </c>
      <c r="D24" s="3">
        <v>700</v>
      </c>
      <c r="F24" t="s">
        <v>33</v>
      </c>
      <c r="G24" s="5">
        <f>SUMIF(Tabela2[Mês],"Março",Tabela2[Valor])</f>
        <v>37250</v>
      </c>
    </row>
    <row r="25" spans="2:8" x14ac:dyDescent="0.25">
      <c r="B25" s="4" t="s">
        <v>15</v>
      </c>
      <c r="C25" s="2" t="s">
        <v>8</v>
      </c>
      <c r="D25" s="3">
        <v>4000</v>
      </c>
      <c r="F25" t="s">
        <v>34</v>
      </c>
      <c r="G25" s="5">
        <f>SUMIF(Tabela2[Mês],"Abril",Tabela2[Valor])</f>
        <v>38500</v>
      </c>
    </row>
    <row r="26" spans="2:8" x14ac:dyDescent="0.25">
      <c r="B26" s="4" t="s">
        <v>15</v>
      </c>
      <c r="C26" s="2" t="s">
        <v>9</v>
      </c>
      <c r="D26" s="3">
        <v>2500</v>
      </c>
    </row>
    <row r="27" spans="2:8" x14ac:dyDescent="0.25">
      <c r="B27" s="4" t="s">
        <v>15</v>
      </c>
      <c r="C27" s="2" t="s">
        <v>12</v>
      </c>
      <c r="D27" s="3">
        <v>1000</v>
      </c>
      <c r="F27" t="s">
        <v>35</v>
      </c>
      <c r="G27" t="str">
        <f>IF(C53&lt;=75%*G22,"boa", IF(C53&gt;=85%*G22," ruim", "regular"))</f>
        <v xml:space="preserve"> ruim</v>
      </c>
    </row>
    <row r="28" spans="2:8" x14ac:dyDescent="0.25">
      <c r="B28" s="4" t="s">
        <v>16</v>
      </c>
      <c r="C28" s="2" t="s">
        <v>1</v>
      </c>
      <c r="D28" s="3">
        <v>330</v>
      </c>
      <c r="F28" t="s">
        <v>36</v>
      </c>
      <c r="G28" t="str">
        <f>IF(C54&lt;=75%*G23,"boa", IF(C54&gt;=85%*G23," ruim", "regular"))</f>
        <v xml:space="preserve"> ruim</v>
      </c>
    </row>
    <row r="29" spans="2:8" x14ac:dyDescent="0.25">
      <c r="B29" s="4" t="s">
        <v>16</v>
      </c>
      <c r="C29" s="2" t="s">
        <v>2</v>
      </c>
      <c r="D29" s="3">
        <v>480</v>
      </c>
      <c r="F29" t="s">
        <v>37</v>
      </c>
      <c r="G29" t="str">
        <f>IF(C55&lt;=75%*G24,"boa", IF(C55&gt;=85%*G24," ruim", "regular"))</f>
        <v>regular</v>
      </c>
    </row>
    <row r="30" spans="2:8" x14ac:dyDescent="0.25">
      <c r="B30" s="4" t="s">
        <v>16</v>
      </c>
      <c r="C30" s="2" t="s">
        <v>3</v>
      </c>
      <c r="D30" s="3">
        <v>250</v>
      </c>
      <c r="F30" t="s">
        <v>38</v>
      </c>
      <c r="G30" t="str">
        <f>IF(C56&lt;=75%*G25,"boa", IF(C56&gt;=85%*G25," ruim", "regular"))</f>
        <v>regular</v>
      </c>
    </row>
    <row r="31" spans="2:8" x14ac:dyDescent="0.25">
      <c r="B31" s="4" t="s">
        <v>16</v>
      </c>
      <c r="C31" s="2" t="s">
        <v>4</v>
      </c>
      <c r="D31" s="3">
        <v>6000</v>
      </c>
    </row>
    <row r="32" spans="2:8" x14ac:dyDescent="0.25">
      <c r="B32" s="4" t="s">
        <v>16</v>
      </c>
      <c r="C32" s="2" t="s">
        <v>11</v>
      </c>
      <c r="D32" s="3">
        <v>1000</v>
      </c>
    </row>
    <row r="33" spans="2:4" x14ac:dyDescent="0.25">
      <c r="B33" s="4" t="s">
        <v>16</v>
      </c>
      <c r="C33" s="2" t="s">
        <v>5</v>
      </c>
      <c r="D33" s="3">
        <v>11200</v>
      </c>
    </row>
    <row r="34" spans="2:4" x14ac:dyDescent="0.25">
      <c r="B34" s="4" t="s">
        <v>16</v>
      </c>
      <c r="C34" s="2" t="s">
        <v>6</v>
      </c>
      <c r="D34" s="3">
        <v>300</v>
      </c>
    </row>
    <row r="35" spans="2:4" x14ac:dyDescent="0.25">
      <c r="B35" s="4" t="s">
        <v>16</v>
      </c>
      <c r="C35" s="2" t="s">
        <v>10</v>
      </c>
      <c r="D35" s="3">
        <v>1500</v>
      </c>
    </row>
    <row r="36" spans="2:4" x14ac:dyDescent="0.25">
      <c r="B36" s="4" t="s">
        <v>16</v>
      </c>
      <c r="C36" s="2" t="s">
        <v>7</v>
      </c>
      <c r="D36" s="3">
        <v>600</v>
      </c>
    </row>
    <row r="37" spans="2:4" x14ac:dyDescent="0.25">
      <c r="B37" s="4" t="s">
        <v>16</v>
      </c>
      <c r="C37" s="2" t="s">
        <v>8</v>
      </c>
      <c r="D37" s="3">
        <v>4000</v>
      </c>
    </row>
    <row r="38" spans="2:4" x14ac:dyDescent="0.25">
      <c r="B38" s="4" t="s">
        <v>16</v>
      </c>
      <c r="C38" s="2" t="s">
        <v>9</v>
      </c>
      <c r="D38" s="3">
        <v>2500</v>
      </c>
    </row>
    <row r="39" spans="2:4" x14ac:dyDescent="0.25">
      <c r="B39" s="4" t="s">
        <v>16</v>
      </c>
      <c r="C39" s="2" t="s">
        <v>12</v>
      </c>
      <c r="D39" s="3">
        <v>1200</v>
      </c>
    </row>
    <row r="40" spans="2:4" x14ac:dyDescent="0.25">
      <c r="B40" s="4" t="s">
        <v>17</v>
      </c>
      <c r="C40" s="2" t="s">
        <v>1</v>
      </c>
      <c r="D40" s="3">
        <v>300</v>
      </c>
    </row>
    <row r="41" spans="2:4" x14ac:dyDescent="0.25">
      <c r="B41" s="4" t="s">
        <v>17</v>
      </c>
      <c r="C41" s="2" t="s">
        <v>2</v>
      </c>
      <c r="D41" s="3">
        <v>460</v>
      </c>
    </row>
    <row r="42" spans="2:4" x14ac:dyDescent="0.25">
      <c r="B42" s="4" t="s">
        <v>17</v>
      </c>
      <c r="C42" s="2" t="s">
        <v>3</v>
      </c>
      <c r="D42" s="3">
        <v>250</v>
      </c>
    </row>
    <row r="43" spans="2:4" x14ac:dyDescent="0.25">
      <c r="B43" s="4" t="s">
        <v>17</v>
      </c>
      <c r="C43" s="2" t="s">
        <v>4</v>
      </c>
      <c r="D43" s="3">
        <v>6000</v>
      </c>
    </row>
    <row r="44" spans="2:4" x14ac:dyDescent="0.25">
      <c r="B44" s="4" t="s">
        <v>17</v>
      </c>
      <c r="C44" s="2" t="s">
        <v>11</v>
      </c>
      <c r="D44" s="3">
        <v>1000</v>
      </c>
    </row>
    <row r="45" spans="2:4" x14ac:dyDescent="0.25">
      <c r="B45" s="4" t="s">
        <v>17</v>
      </c>
      <c r="C45" s="2" t="s">
        <v>5</v>
      </c>
      <c r="D45" s="3">
        <v>11300</v>
      </c>
    </row>
    <row r="46" spans="2:4" x14ac:dyDescent="0.25">
      <c r="B46" s="4" t="s">
        <v>17</v>
      </c>
      <c r="C46" s="2" t="s">
        <v>6</v>
      </c>
      <c r="D46" s="3">
        <v>2500</v>
      </c>
    </row>
    <row r="47" spans="2:4" x14ac:dyDescent="0.25">
      <c r="B47" s="4" t="s">
        <v>17</v>
      </c>
      <c r="C47" s="2" t="s">
        <v>10</v>
      </c>
      <c r="D47" s="3">
        <v>2000</v>
      </c>
    </row>
    <row r="48" spans="2:4" x14ac:dyDescent="0.25">
      <c r="B48" s="4" t="s">
        <v>17</v>
      </c>
      <c r="C48" s="2" t="s">
        <v>7</v>
      </c>
      <c r="D48" s="3">
        <v>600</v>
      </c>
    </row>
    <row r="49" spans="2:4" x14ac:dyDescent="0.25">
      <c r="B49" s="4" t="s">
        <v>17</v>
      </c>
      <c r="C49" s="2" t="s">
        <v>8</v>
      </c>
      <c r="D49" s="3">
        <v>4000</v>
      </c>
    </row>
    <row r="50" spans="2:4" x14ac:dyDescent="0.25">
      <c r="B50" s="4" t="s">
        <v>17</v>
      </c>
      <c r="C50" s="2" t="s">
        <v>9</v>
      </c>
      <c r="D50" s="3">
        <v>2500</v>
      </c>
    </row>
    <row r="51" spans="2:4" x14ac:dyDescent="0.25">
      <c r="B51" s="4" t="s">
        <v>17</v>
      </c>
      <c r="C51" s="2" t="s">
        <v>12</v>
      </c>
      <c r="D51" s="3">
        <v>1500</v>
      </c>
    </row>
    <row r="53" spans="2:4" x14ac:dyDescent="0.25">
      <c r="B53" t="s">
        <v>18</v>
      </c>
      <c r="C53" s="5">
        <f>SUMIF(Tabela1[Mês],"Janeiro",Tabela1[Valor])</f>
        <v>36350</v>
      </c>
    </row>
    <row r="54" spans="2:4" x14ac:dyDescent="0.25">
      <c r="B54" t="s">
        <v>19</v>
      </c>
      <c r="C54" s="5">
        <f>SUMIF(Tabela1[Mês],"Fevereiro",Tabela1[Valor])</f>
        <v>32495</v>
      </c>
    </row>
    <row r="55" spans="2:4" x14ac:dyDescent="0.25">
      <c r="B55" t="s">
        <v>20</v>
      </c>
      <c r="C55" s="5">
        <f>SUMIF(Tabela1[Mês],"Março",Tabela1[Valor])</f>
        <v>29360</v>
      </c>
    </row>
    <row r="56" spans="2:4" x14ac:dyDescent="0.25">
      <c r="B56" t="s">
        <v>21</v>
      </c>
      <c r="C56" s="5">
        <f>SUMIF(Tabela1[Mês],"Abril",Tabela1[Valor])</f>
        <v>32410</v>
      </c>
    </row>
  </sheetData>
  <conditionalFormatting sqref="G27">
    <cfRule type="containsText" dxfId="4" priority="5" operator="containsText" text="boa">
      <formula>NOT(ISERROR(SEARCH("boa",G27)))</formula>
    </cfRule>
    <cfRule type="containsText" dxfId="3" priority="4" operator="containsText" text="Ruim">
      <formula>NOT(ISERROR(SEARCH("Ruim",G27)))</formula>
    </cfRule>
  </conditionalFormatting>
  <conditionalFormatting sqref="G28">
    <cfRule type="containsText" dxfId="2" priority="3" operator="containsText" text="Ruim">
      <formula>NOT(ISERROR(SEARCH("Ruim",G28)))</formula>
    </cfRule>
  </conditionalFormatting>
  <conditionalFormatting sqref="G29">
    <cfRule type="containsText" dxfId="1" priority="2" operator="containsText" text="Regular">
      <formula>NOT(ISERROR(SEARCH("Regular",G29)))</formula>
    </cfRule>
  </conditionalFormatting>
  <conditionalFormatting sqref="G30">
    <cfRule type="containsText" dxfId="0" priority="1" operator="containsText" text="Regular">
      <formula>NOT(ISERROR(SEARCH("Regular",G30)))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9CE1-B691-4954-B7FD-EE33D6199001}">
  <dimension ref="A3:M17"/>
  <sheetViews>
    <sheetView tabSelected="1" topLeftCell="A6" workbookViewId="0">
      <selection activeCell="H5" sqref="H5:M8"/>
    </sheetView>
  </sheetViews>
  <sheetFormatPr defaultRowHeight="15" x14ac:dyDescent="0.25"/>
  <cols>
    <col min="1" max="1" width="21" customWidth="1"/>
    <col min="2" max="2" width="7.42578125" bestFit="1" customWidth="1"/>
    <col min="3" max="3" width="9.5703125" bestFit="1" customWidth="1"/>
    <col min="4" max="4" width="6.42578125" bestFit="1" customWidth="1"/>
    <col min="5" max="5" width="5.85546875" bestFit="1" customWidth="1"/>
    <col min="6" max="6" width="10.7109375" bestFit="1" customWidth="1"/>
    <col min="7" max="7" width="12.42578125" bestFit="1" customWidth="1"/>
    <col min="8" max="8" width="23.7109375" bestFit="1" customWidth="1"/>
    <col min="9" max="9" width="20.140625" bestFit="1" customWidth="1"/>
    <col min="10" max="10" width="9.5703125" bestFit="1" customWidth="1"/>
    <col min="11" max="11" width="6.42578125" bestFit="1" customWidth="1"/>
    <col min="12" max="12" width="6" bestFit="1" customWidth="1"/>
    <col min="13" max="14" width="10.7109375" bestFit="1" customWidth="1"/>
    <col min="15" max="15" width="11.42578125" bestFit="1" customWidth="1"/>
    <col min="16" max="16" width="6.42578125" bestFit="1" customWidth="1"/>
    <col min="17" max="17" width="9.140625" bestFit="1" customWidth="1"/>
    <col min="18" max="18" width="12" bestFit="1" customWidth="1"/>
    <col min="19" max="19" width="13.42578125" bestFit="1" customWidth="1"/>
    <col min="20" max="20" width="12.42578125" bestFit="1" customWidth="1"/>
    <col min="21" max="21" width="7.85546875" bestFit="1" customWidth="1"/>
    <col min="22" max="22" width="4.140625" bestFit="1" customWidth="1"/>
    <col min="23" max="23" width="9.7109375" bestFit="1" customWidth="1"/>
    <col min="24" max="24" width="21.28515625" bestFit="1" customWidth="1"/>
    <col min="25" max="25" width="6.28515625" bestFit="1" customWidth="1"/>
    <col min="26" max="26" width="19.28515625" bestFit="1" customWidth="1"/>
    <col min="27" max="27" width="14.7109375" bestFit="1" customWidth="1"/>
    <col min="28" max="28" width="8.140625" bestFit="1" customWidth="1"/>
    <col min="29" max="29" width="6.42578125" bestFit="1" customWidth="1"/>
    <col min="30" max="30" width="9.140625" bestFit="1" customWidth="1"/>
    <col min="31" max="31" width="12" bestFit="1" customWidth="1"/>
    <col min="32" max="32" width="13.42578125" bestFit="1" customWidth="1"/>
    <col min="33" max="33" width="12.42578125" bestFit="1" customWidth="1"/>
    <col min="34" max="34" width="7.85546875" bestFit="1" customWidth="1"/>
    <col min="35" max="35" width="4.140625" bestFit="1" customWidth="1"/>
    <col min="36" max="36" width="9.7109375" bestFit="1" customWidth="1"/>
    <col min="37" max="37" width="21.28515625" bestFit="1" customWidth="1"/>
    <col min="38" max="38" width="6.28515625" bestFit="1" customWidth="1"/>
    <col min="39" max="39" width="19.28515625" bestFit="1" customWidth="1"/>
    <col min="40" max="40" width="11.42578125" bestFit="1" customWidth="1"/>
    <col min="41" max="41" width="6.5703125" bestFit="1" customWidth="1"/>
    <col min="42" max="42" width="6.42578125" bestFit="1" customWidth="1"/>
    <col min="43" max="43" width="9.140625" bestFit="1" customWidth="1"/>
    <col min="44" max="44" width="12" bestFit="1" customWidth="1"/>
    <col min="45" max="45" width="13.42578125" bestFit="1" customWidth="1"/>
    <col min="46" max="46" width="12.42578125" bestFit="1" customWidth="1"/>
    <col min="47" max="47" width="7.85546875" bestFit="1" customWidth="1"/>
    <col min="48" max="48" width="4.140625" bestFit="1" customWidth="1"/>
    <col min="49" max="49" width="9.7109375" bestFit="1" customWidth="1"/>
    <col min="50" max="50" width="21.28515625" bestFit="1" customWidth="1"/>
    <col min="51" max="51" width="6.28515625" bestFit="1" customWidth="1"/>
    <col min="52" max="52" width="19.28515625" bestFit="1" customWidth="1"/>
    <col min="53" max="53" width="9.85546875" bestFit="1" customWidth="1"/>
    <col min="54" max="54" width="10.7109375" bestFit="1" customWidth="1"/>
  </cols>
  <sheetData>
    <row r="3" spans="1:13" x14ac:dyDescent="0.25">
      <c r="A3" s="6" t="s">
        <v>25</v>
      </c>
      <c r="B3" s="6" t="s">
        <v>23</v>
      </c>
      <c r="H3" s="6" t="s">
        <v>40</v>
      </c>
      <c r="I3" s="6" t="s">
        <v>23</v>
      </c>
    </row>
    <row r="4" spans="1:13" x14ac:dyDescent="0.25">
      <c r="A4" s="6" t="s">
        <v>25</v>
      </c>
      <c r="B4" t="s">
        <v>14</v>
      </c>
      <c r="C4" t="s">
        <v>15</v>
      </c>
      <c r="D4" t="s">
        <v>16</v>
      </c>
      <c r="E4" t="s">
        <v>17</v>
      </c>
      <c r="F4" t="s">
        <v>22</v>
      </c>
      <c r="H4" s="6" t="s">
        <v>39</v>
      </c>
      <c r="I4" t="s">
        <v>14</v>
      </c>
      <c r="J4" t="s">
        <v>15</v>
      </c>
      <c r="K4" t="s">
        <v>16</v>
      </c>
      <c r="L4" t="s">
        <v>17</v>
      </c>
      <c r="M4" t="s">
        <v>22</v>
      </c>
    </row>
    <row r="5" spans="1:13" x14ac:dyDescent="0.25">
      <c r="A5" s="7" t="s">
        <v>1</v>
      </c>
      <c r="B5">
        <v>350</v>
      </c>
      <c r="C5">
        <v>295</v>
      </c>
      <c r="D5">
        <v>330</v>
      </c>
      <c r="E5">
        <v>300</v>
      </c>
      <c r="F5">
        <v>1275</v>
      </c>
      <c r="H5" s="7" t="s">
        <v>28</v>
      </c>
      <c r="I5" s="11">
        <v>6000</v>
      </c>
      <c r="J5" s="11">
        <v>5200</v>
      </c>
      <c r="K5" s="11">
        <v>10000</v>
      </c>
      <c r="L5" s="11">
        <v>5800</v>
      </c>
      <c r="M5" s="11">
        <v>27000</v>
      </c>
    </row>
    <row r="6" spans="1:13" x14ac:dyDescent="0.25">
      <c r="A6" s="7" t="s">
        <v>11</v>
      </c>
      <c r="B6">
        <v>1000</v>
      </c>
      <c r="C6">
        <v>1000</v>
      </c>
      <c r="D6">
        <v>1000</v>
      </c>
      <c r="E6">
        <v>1000</v>
      </c>
      <c r="F6">
        <v>4000</v>
      </c>
      <c r="H6" s="7" t="s">
        <v>26</v>
      </c>
      <c r="I6" s="11">
        <v>12000</v>
      </c>
      <c r="J6" s="11">
        <v>11200</v>
      </c>
      <c r="K6" s="11">
        <v>10750</v>
      </c>
      <c r="L6" s="11">
        <v>12500</v>
      </c>
      <c r="M6" s="11">
        <v>46450</v>
      </c>
    </row>
    <row r="7" spans="1:13" x14ac:dyDescent="0.25">
      <c r="A7" s="7" t="s">
        <v>8</v>
      </c>
      <c r="B7">
        <v>4000</v>
      </c>
      <c r="C7">
        <v>4000</v>
      </c>
      <c r="D7">
        <v>4000</v>
      </c>
      <c r="E7">
        <v>4000</v>
      </c>
      <c r="F7">
        <v>16000</v>
      </c>
      <c r="H7" s="7" t="s">
        <v>29</v>
      </c>
      <c r="I7" s="11">
        <v>4400</v>
      </c>
      <c r="J7" s="11">
        <v>800</v>
      </c>
      <c r="K7" s="11">
        <v>4500</v>
      </c>
      <c r="L7" s="11">
        <v>3500</v>
      </c>
      <c r="M7" s="11">
        <v>13200</v>
      </c>
    </row>
    <row r="8" spans="1:13" x14ac:dyDescent="0.25">
      <c r="A8" s="7" t="s">
        <v>6</v>
      </c>
      <c r="B8">
        <v>4500</v>
      </c>
      <c r="C8">
        <v>3200</v>
      </c>
      <c r="D8">
        <v>300</v>
      </c>
      <c r="E8">
        <v>2500</v>
      </c>
      <c r="F8">
        <v>10500</v>
      </c>
      <c r="H8" s="7" t="s">
        <v>27</v>
      </c>
      <c r="I8" s="11">
        <v>15000</v>
      </c>
      <c r="J8" s="11">
        <v>16000</v>
      </c>
      <c r="K8" s="11">
        <v>12000</v>
      </c>
      <c r="L8" s="11">
        <v>16700</v>
      </c>
      <c r="M8" s="11">
        <v>59700</v>
      </c>
    </row>
    <row r="9" spans="1:13" x14ac:dyDescent="0.25">
      <c r="A9" s="7" t="s">
        <v>9</v>
      </c>
      <c r="B9">
        <v>3000</v>
      </c>
      <c r="C9">
        <v>2500</v>
      </c>
      <c r="D9">
        <v>2500</v>
      </c>
      <c r="E9">
        <v>2500</v>
      </c>
      <c r="F9">
        <v>10500</v>
      </c>
      <c r="H9" s="7" t="s">
        <v>22</v>
      </c>
      <c r="I9" s="11">
        <v>37400</v>
      </c>
      <c r="J9" s="11">
        <v>33200</v>
      </c>
      <c r="K9" s="11">
        <v>37250</v>
      </c>
      <c r="L9" s="11">
        <v>38500</v>
      </c>
      <c r="M9" s="11">
        <v>146350</v>
      </c>
    </row>
    <row r="10" spans="1:13" x14ac:dyDescent="0.25">
      <c r="A10" s="7" t="s">
        <v>4</v>
      </c>
      <c r="B10">
        <v>6000</v>
      </c>
      <c r="C10">
        <v>6000</v>
      </c>
      <c r="D10">
        <v>6000</v>
      </c>
      <c r="E10">
        <v>6000</v>
      </c>
      <c r="F10">
        <v>24000</v>
      </c>
    </row>
    <row r="11" spans="1:13" x14ac:dyDescent="0.25">
      <c r="A11" s="7" t="s">
        <v>3</v>
      </c>
      <c r="B11">
        <v>250</v>
      </c>
      <c r="C11">
        <v>250</v>
      </c>
      <c r="D11">
        <v>250</v>
      </c>
      <c r="E11">
        <v>250</v>
      </c>
      <c r="F11">
        <v>1000</v>
      </c>
    </row>
    <row r="12" spans="1:13" x14ac:dyDescent="0.25">
      <c r="A12" s="7" t="s">
        <v>2</v>
      </c>
      <c r="B12">
        <v>500</v>
      </c>
      <c r="C12">
        <v>450</v>
      </c>
      <c r="D12">
        <v>480</v>
      </c>
      <c r="E12">
        <v>460</v>
      </c>
      <c r="F12">
        <v>1890</v>
      </c>
    </row>
    <row r="13" spans="1:13" x14ac:dyDescent="0.25">
      <c r="A13" s="7" t="s">
        <v>12</v>
      </c>
      <c r="B13">
        <v>1500</v>
      </c>
      <c r="C13">
        <v>1000</v>
      </c>
      <c r="D13">
        <v>1200</v>
      </c>
      <c r="E13">
        <v>1500</v>
      </c>
      <c r="F13">
        <v>5200</v>
      </c>
    </row>
    <row r="14" spans="1:13" x14ac:dyDescent="0.25">
      <c r="A14" s="7" t="s">
        <v>10</v>
      </c>
      <c r="B14">
        <v>2500</v>
      </c>
      <c r="C14">
        <v>1750</v>
      </c>
      <c r="D14">
        <v>1500</v>
      </c>
      <c r="E14">
        <v>2000</v>
      </c>
      <c r="F14">
        <v>7750</v>
      </c>
    </row>
    <row r="15" spans="1:13" x14ac:dyDescent="0.25">
      <c r="A15" s="7" t="s">
        <v>5</v>
      </c>
      <c r="B15">
        <v>12000</v>
      </c>
      <c r="C15">
        <v>10750</v>
      </c>
      <c r="D15">
        <v>11200</v>
      </c>
      <c r="E15">
        <v>11300</v>
      </c>
      <c r="F15">
        <v>45250</v>
      </c>
    </row>
    <row r="16" spans="1:13" x14ac:dyDescent="0.25">
      <c r="A16" s="7" t="s">
        <v>7</v>
      </c>
      <c r="B16">
        <v>750</v>
      </c>
      <c r="C16">
        <v>700</v>
      </c>
      <c r="D16">
        <v>600</v>
      </c>
      <c r="E16">
        <v>600</v>
      </c>
      <c r="F16">
        <v>2650</v>
      </c>
    </row>
    <row r="17" spans="1:6" x14ac:dyDescent="0.25">
      <c r="A17" s="7" t="s">
        <v>22</v>
      </c>
      <c r="B17">
        <v>36350</v>
      </c>
      <c r="C17">
        <v>31895</v>
      </c>
      <c r="D17">
        <v>29360</v>
      </c>
      <c r="E17">
        <v>32410</v>
      </c>
      <c r="F17">
        <v>130015</v>
      </c>
    </row>
  </sheetData>
  <pageMargins left="0.511811024" right="0.511811024" top="0.78740157499999996" bottom="0.78740157499999996" header="0.31496062000000002" footer="0.3149606200000000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MATOS SANTOS</dc:creator>
  <cp:lastModifiedBy>CAIQUE MATOS SANTOS</cp:lastModifiedBy>
  <dcterms:created xsi:type="dcterms:W3CDTF">2024-03-07T15:38:05Z</dcterms:created>
  <dcterms:modified xsi:type="dcterms:W3CDTF">2024-03-11T18:05:06Z</dcterms:modified>
</cp:coreProperties>
</file>